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DG PH 8.1 31-03-21.xls" sheetId="2" r:id="rId5"/>
    <sheet state="hidden" name="auxliar" sheetId="3" r:id="rId6"/>
    <sheet state="visible" name="Dados planilhados" sheetId="4" r:id="rId7"/>
    <sheet state="visible" name="Dados sem e com ABAP" sheetId="5" r:id="rId8"/>
    <sheet state="hidden" name="Feito com formula" sheetId="6" r:id="rId9"/>
  </sheets>
  <definedNames>
    <definedName hidden="1" localSheetId="3" name="_xlnm._FilterDatabase">'Dados planilhados'!$A$1:$H$1249</definedName>
  </definedNames>
  <calcPr/>
  <extLst>
    <ext uri="GoogleSheetsCustomDataVersion1">
      <go:sheetsCustomData xmlns:go="http://customooxmlschemas.google.com/" r:id="rId10" roundtripDataSignature="AMtx7miSW0xfHVUfYsXRS0ECC0d25KSNEw=="/>
    </ext>
  </extLst>
</workbook>
</file>

<file path=xl/sharedStrings.xml><?xml version="1.0" encoding="utf-8"?>
<sst xmlns="http://schemas.openxmlformats.org/spreadsheetml/2006/main" count="2907" uniqueCount="93">
  <si>
    <t>pH 8.1</t>
  </si>
  <si>
    <t>junior</t>
  </si>
  <si>
    <t>Amostra</t>
  </si>
  <si>
    <t>Área relativa</t>
  </si>
  <si>
    <t>Área relativa -1</t>
  </si>
  <si>
    <t xml:space="preserve">média </t>
  </si>
  <si>
    <t>Erro Pd</t>
  </si>
  <si>
    <t>1c</t>
  </si>
  <si>
    <t>2c</t>
  </si>
  <si>
    <t>3c</t>
  </si>
  <si>
    <t>4c</t>
  </si>
  <si>
    <t>5c</t>
  </si>
  <si>
    <t>1 BP3 1</t>
  </si>
  <si>
    <t>1 BP3 2</t>
  </si>
  <si>
    <t>1 BP3 3</t>
  </si>
  <si>
    <t>1 BP3 4</t>
  </si>
  <si>
    <t>1 BP3 5</t>
  </si>
  <si>
    <t>10 BP3 1</t>
  </si>
  <si>
    <t>10 BP3 2</t>
  </si>
  <si>
    <t>10 BP3 3</t>
  </si>
  <si>
    <t>10 BP3 4</t>
  </si>
  <si>
    <t>10 BP3 5</t>
  </si>
  <si>
    <t>terminei mas tem uns defeitos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</si>
  <si>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</si>
  <si>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</si>
  <si>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</si>
  <si>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</si>
  <si>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</si>
  <si>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</si>
  <si>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</si>
  <si>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</si>
  <si>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</si>
  <si>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</si>
  <si>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</si>
  <si>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8.1 PLACA; Date Last Saved: 31/03/2021 13:17:33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</si>
  <si>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</si>
  <si>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</si>
  <si>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</si>
  <si>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</si>
  <si>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</si>
  <si>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</si>
  <si>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</si>
  <si>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</si>
  <si>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</si>
  <si>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</si>
  <si>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</si>
  <si>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</si>
  <si>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</si>
  <si>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</si>
  <si>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</si>
  <si>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</si>
  <si>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</si>
  <si>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</si>
  <si>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</si>
  <si>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</si>
  <si>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</si>
  <si>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</si>
  <si>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</si>
  <si>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</si>
  <si>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</si>
  <si>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</si>
  <si>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 xml:space="preserve">10292911.064 + (4631912.744 * 45) - (47519.110 * 45^2) </t>
  </si>
  <si>
    <t xml:space="preserve"> 12235522.936 + (5315763.666 * 45) - (40666.358 * 45^2) </t>
  </si>
  <si>
    <t>0.26 PARA 0.28</t>
  </si>
  <si>
    <t xml:space="preserve">12612933.004 + (4688529.857 * 45) - (52100.568 * 45^2) </t>
  </si>
  <si>
    <t xml:space="preserve"> 12241989.843 + (5111930.029 * 45) - (44779.364 * 45^2) </t>
  </si>
  <si>
    <t xml:space="preserve"> 7301199.011 + (4364276.439 * 45) - (46680.529 * 45^2) </t>
  </si>
  <si>
    <t xml:space="preserve">4108994.954 + (4833632.236 * 45) - (36389.588 * 45^2) </t>
  </si>
  <si>
    <t xml:space="preserve"> 19684637.735 + (4938145.995 * 45) - (56705.360 * 45^2)</t>
  </si>
  <si>
    <t xml:space="preserve">18804311.034 + (5471204.072 * 45) - (43587.247 * 45^2) </t>
  </si>
  <si>
    <t xml:space="preserve"> 18676244.430 + (4690644.190 * 45) - (52060.498 * 45^2)</t>
  </si>
  <si>
    <t xml:space="preserve">19917911.521 + (5379017.475 * 45) - (45465.541 * 45^2) </t>
  </si>
  <si>
    <t xml:space="preserve">5457090.619 + (5322553.829 * 45) - (59849.323 * 45^2) </t>
  </si>
  <si>
    <t xml:space="preserve"> 3402286.247 + (5673062.188 * 45) - (46683.921 * 45^2) </t>
  </si>
  <si>
    <t xml:space="preserve">10770762.576 + (4309235.688 * 45) - (46071.456 * 45^2) </t>
  </si>
  <si>
    <t xml:space="preserve">13321339.552 + (4752309.496 * 45) - (34253.903 * 45^2) </t>
  </si>
  <si>
    <t xml:space="preserve">4876789.526 + (4588574.066 * 45) - (44924.649 * 45^2) </t>
  </si>
  <si>
    <t xml:space="preserve">4177968.718 + (5433379.732 * 45) - (44491.899 * 45^2) </t>
  </si>
  <si>
    <t xml:space="preserve">9886554.016 + (4029597.038 * 45) - (41026.691 * 45^2) </t>
  </si>
  <si>
    <t xml:space="preserve"> 8732354.009 + (4914672.902 * 45) - (32393.487 * 45^2) </t>
  </si>
  <si>
    <t xml:space="preserve">2068634.396 + (3477416.716 * 45) - (30205.959 * 45^2) </t>
  </si>
  <si>
    <t xml:space="preserve">657201.594 + (4548031.327 * 45) - (28295.826 * 45^2) </t>
  </si>
  <si>
    <t xml:space="preserve"> 13892097.267 + (5197445.438 * 45) - (56745.964 * 45^2) </t>
  </si>
  <si>
    <t xml:space="preserve">17519708.830 + (6698191.573 * 45) - (60667.882 * 45^2) </t>
  </si>
  <si>
    <t xml:space="preserve">15924328.500 + (4093132.769 * 45) - (43202.533 * 45^2) </t>
  </si>
  <si>
    <t xml:space="preserve">15916698.428 + (5794197.713 * 45) - (47744.030 * 45^2) </t>
  </si>
  <si>
    <t>0.44 para 0.49</t>
  </si>
  <si>
    <t xml:space="preserve">23340808.480 + (5611025.838 * 45) - (54661.360 * 45^2) </t>
  </si>
  <si>
    <t xml:space="preserve">22377768.127 + (6770760.849 * 45) - (51869.579 * 45^2) </t>
  </si>
  <si>
    <t xml:space="preserve">3054138.736 + (3429788.452 * 45) - (31358.673 * 45^2) </t>
  </si>
  <si>
    <t xml:space="preserve">2092720.934 + (4786585.745 * 45) - (33429.510 * 45^2) </t>
  </si>
  <si>
    <t>8566951.932 + (4454704.707 * 45) - (51517.183 * 45^2)</t>
  </si>
  <si>
    <t xml:space="preserve">6115631.094 + (5634044.570 * 45) - (46105.379 * 45^2)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</si>
</sst>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d\.m"/>
  </numFmts>
  <fonts count="12">
    <font>
      <sz val="10.0"/>
      <color rgb="FF000000"/>
      <name val="Arial"/>
    </font>
    <font>
      <b/>
      <sz val="11.0"/>
      <color theme="1"/>
      <name val="Calibri"/>
    </font>
    <font/>
    <font>
      <color theme="1"/>
      <name val="Arial"/>
    </font>
    <font>
      <b/>
      <sz val="11.0"/>
      <color rgb="FF00B050"/>
      <name val="Calibri"/>
    </font>
    <font>
      <sz val="11.0"/>
      <color theme="1"/>
      <name val="Calibri"/>
    </font>
    <font>
      <sz val="14.0"/>
      <color theme="1"/>
      <name val="Calibri"/>
    </font>
    <font>
      <sz val="10.0"/>
      <color theme="1"/>
      <name val="Arial"/>
    </font>
    <font>
      <b/>
      <sz val="11.0"/>
      <color rgb="FFF48E3A"/>
      <name val="Calibri"/>
    </font>
    <font>
      <b/>
      <sz val="10.0"/>
      <color theme="1"/>
      <name val="Arial"/>
    </font>
    <font>
      <sz val="10.0"/>
      <color theme="0"/>
      <name val="Arial"/>
    </font>
    <font>
      <u/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05100"/>
        <bgColor rgb="FFC051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Alignment="1" applyFont="1" applyNumberFormat="1">
      <alignment horizontal="center" readingOrder="0"/>
    </xf>
    <xf borderId="4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0" fillId="2" fontId="4" numFmtId="0" xfId="0" applyAlignment="1" applyFill="1" applyFont="1">
      <alignment horizontal="right" vertical="bottom"/>
    </xf>
    <xf borderId="5" fillId="0" fontId="5" numFmtId="164" xfId="0" applyAlignment="1" applyBorder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5" fillId="0" fontId="3" numFmtId="164" xfId="0" applyAlignment="1" applyBorder="1" applyFont="1" applyNumberFormat="1">
      <alignment readingOrder="0"/>
    </xf>
    <xf borderId="0" fillId="0" fontId="3" numFmtId="165" xfId="0" applyFont="1" applyNumberFormat="1"/>
    <xf borderId="0" fillId="0" fontId="4" numFmtId="0" xfId="0" applyAlignment="1" applyFont="1">
      <alignment horizontal="right" vertical="bottom"/>
    </xf>
    <xf borderId="5" fillId="0" fontId="3" numFmtId="164" xfId="0" applyBorder="1" applyFont="1" applyNumberFormat="1"/>
    <xf borderId="6" fillId="0" fontId="4" numFmtId="0" xfId="0" applyAlignment="1" applyBorder="1" applyFont="1">
      <alignment horizontal="right" vertical="bottom"/>
    </xf>
    <xf borderId="7" fillId="0" fontId="5" numFmtId="164" xfId="0" applyAlignment="1" applyBorder="1" applyFont="1" applyNumberFormat="1">
      <alignment horizontal="right" vertical="bottom"/>
    </xf>
    <xf borderId="6" fillId="0" fontId="5" numFmtId="165" xfId="0" applyAlignment="1" applyBorder="1" applyFont="1" applyNumberFormat="1">
      <alignment horizontal="right" vertical="bottom"/>
    </xf>
    <xf borderId="6" fillId="0" fontId="5" numFmtId="2" xfId="0" applyAlignment="1" applyBorder="1" applyFont="1" applyNumberFormat="1">
      <alignment horizontal="right" vertical="bottom"/>
    </xf>
    <xf borderId="7" fillId="0" fontId="3" numFmtId="164" xfId="0" applyAlignment="1" applyBorder="1" applyFont="1" applyNumberFormat="1">
      <alignment readingOrder="0"/>
    </xf>
    <xf borderId="6" fillId="0" fontId="3" numFmtId="165" xfId="0" applyBorder="1" applyFont="1" applyNumberFormat="1"/>
    <xf borderId="0" fillId="0" fontId="3" numFmtId="2" xfId="0" applyFont="1" applyNumberFormat="1"/>
    <xf borderId="7" fillId="0" fontId="3" numFmtId="164" xfId="0" applyBorder="1" applyFont="1" applyNumberFormat="1"/>
    <xf borderId="0" fillId="0" fontId="3" numFmtId="164" xfId="0" applyFont="1" applyNumberFormat="1"/>
    <xf borderId="8" fillId="3" fontId="6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11" fillId="0" fontId="2" numFmtId="0" xfId="0" applyBorder="1" applyFont="1"/>
    <xf borderId="7" fillId="0" fontId="2" numFmtId="0" xfId="0" applyBorder="1" applyFont="1"/>
    <xf borderId="6" fillId="0" fontId="2" numFmtId="0" xfId="0" applyBorder="1" applyFont="1"/>
    <xf borderId="12" fillId="0" fontId="2" numFmtId="0" xfId="0" applyBorder="1" applyFont="1"/>
    <xf borderId="0" fillId="0" fontId="7" numFmtId="0" xfId="0" applyFont="1"/>
    <xf borderId="0" fillId="0" fontId="7" numFmtId="166" xfId="0" applyFont="1" applyNumberFormat="1"/>
    <xf borderId="0" fillId="0" fontId="7" numFmtId="21" xfId="0" applyFont="1" applyNumberFormat="1"/>
    <xf borderId="13" fillId="4" fontId="7" numFmtId="0" xfId="0" applyBorder="1" applyFill="1" applyFont="1"/>
    <xf borderId="13" fillId="5" fontId="7" numFmtId="0" xfId="0" applyBorder="1" applyFill="1" applyFont="1"/>
    <xf borderId="13" fillId="6" fontId="7" numFmtId="0" xfId="0" applyBorder="1" applyFill="1" applyFont="1"/>
    <xf borderId="13" fillId="7" fontId="7" numFmtId="0" xfId="0" applyBorder="1" applyFill="1" applyFont="1"/>
    <xf borderId="0" fillId="0" fontId="8" numFmtId="0" xfId="0" applyFont="1"/>
    <xf borderId="0" fillId="0" fontId="7" numFmtId="0" xfId="0" applyAlignment="1" applyFont="1">
      <alignment horizontal="right"/>
    </xf>
    <xf borderId="0" fillId="4" fontId="7" numFmtId="0" xfId="0" applyFont="1"/>
    <xf borderId="0" fillId="8" fontId="7" numFmtId="0" xfId="0" applyFill="1" applyFont="1"/>
    <xf borderId="0" fillId="0" fontId="3" numFmtId="0" xfId="0" applyFont="1"/>
    <xf borderId="0" fillId="5" fontId="7" numFmtId="0" xfId="0" applyFont="1"/>
    <xf borderId="0" fillId="6" fontId="7" numFmtId="0" xfId="0" applyFont="1"/>
    <xf borderId="0" fillId="7" fontId="7" numFmtId="0" xfId="0" applyFont="1"/>
    <xf borderId="0" fillId="9" fontId="7" numFmtId="0" xfId="0" applyFill="1" applyFont="1"/>
    <xf borderId="0" fillId="0" fontId="9" numFmtId="0" xfId="0" applyFont="1"/>
    <xf borderId="0" fillId="9" fontId="9" numFmtId="0" xfId="0" applyFont="1"/>
    <xf borderId="14" fillId="3" fontId="0" numFmtId="0" xfId="0" applyBorder="1" applyFont="1"/>
    <xf borderId="13" fillId="3" fontId="0" numFmtId="0" xfId="0" applyBorder="1" applyFont="1"/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right"/>
    </xf>
    <xf borderId="0" fillId="0" fontId="7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 readingOrder="1" vertical="center"/>
    </xf>
    <xf borderId="0" fillId="0" fontId="7" numFmtId="3" xfId="0" applyFont="1" applyNumberFormat="1"/>
    <xf borderId="13" fillId="10" fontId="10" numFmtId="0" xfId="0" applyBorder="1" applyFill="1" applyFont="1"/>
    <xf borderId="13" fillId="3" fontId="7" numFmtId="0" xfId="0" applyBorder="1" applyFont="1"/>
    <xf borderId="0" fillId="0" fontId="7" numFmtId="11" xfId="0" applyFont="1" applyNumberFormat="1"/>
    <xf borderId="13" fillId="9" fontId="7" numFmtId="0" xfId="0" applyAlignment="1" applyBorder="1" applyFont="1">
      <alignment horizontal="center"/>
    </xf>
    <xf borderId="0" fillId="0" fontId="11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3"/>
      <c r="F1" s="4" t="s">
        <v>1</v>
      </c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3</v>
      </c>
      <c r="G2" s="5" t="s">
        <v>4</v>
      </c>
      <c r="H2" s="5" t="s">
        <v>5</v>
      </c>
      <c r="I2" s="5" t="s">
        <v>6</v>
      </c>
    </row>
    <row r="3">
      <c r="A3" s="7" t="s">
        <v>7</v>
      </c>
      <c r="B3" s="8">
        <v>0.28408329436265967</v>
      </c>
      <c r="C3" s="9">
        <f t="shared" ref="C3:C17" si="1">1/B3</f>
        <v>3.520094352</v>
      </c>
      <c r="D3" s="10"/>
      <c r="E3" s="10"/>
      <c r="F3" s="11">
        <f>'Dados sem e com ABAP'!G11</f>
        <v>0.2663276414</v>
      </c>
      <c r="G3" s="12">
        <f t="shared" ref="G3:G17" si="2">1/F3</f>
        <v>3.754773611</v>
      </c>
    </row>
    <row r="4">
      <c r="A4" s="13" t="s">
        <v>8</v>
      </c>
      <c r="B4" s="8">
        <v>0.1732784516379888</v>
      </c>
      <c r="C4" s="9">
        <f t="shared" si="1"/>
        <v>5.771058031</v>
      </c>
      <c r="D4" s="10"/>
      <c r="E4" s="10"/>
      <c r="F4" s="11">
        <f>'Dados sem e com ABAP'!G21</f>
        <v>0.1699769496</v>
      </c>
      <c r="G4" s="12">
        <f t="shared" si="2"/>
        <v>5.88315064</v>
      </c>
    </row>
    <row r="5">
      <c r="A5" s="13" t="s">
        <v>9</v>
      </c>
      <c r="B5" s="8">
        <v>0.1932327050150833</v>
      </c>
      <c r="C5" s="9">
        <f t="shared" si="1"/>
        <v>5.175107391</v>
      </c>
      <c r="D5" s="10"/>
      <c r="E5" s="10"/>
      <c r="F5" s="14">
        <f>'Dados sem e com ABAP'!G31</f>
        <v>0.1934729225</v>
      </c>
      <c r="G5" s="12">
        <f t="shared" si="2"/>
        <v>5.168681937</v>
      </c>
    </row>
    <row r="6">
      <c r="A6" s="13" t="s">
        <v>10</v>
      </c>
      <c r="B6" s="8">
        <v>0.21895065229874883</v>
      </c>
      <c r="C6" s="9">
        <f t="shared" si="1"/>
        <v>4.567239191</v>
      </c>
      <c r="D6" s="10"/>
      <c r="E6" s="10"/>
      <c r="F6" s="11">
        <f>'Dados sem e com ABAP'!G41</f>
        <v>0.2158332898</v>
      </c>
      <c r="G6" s="12">
        <f t="shared" si="2"/>
        <v>4.633205567</v>
      </c>
    </row>
    <row r="7">
      <c r="A7" s="15" t="s">
        <v>11</v>
      </c>
      <c r="B7" s="16">
        <v>0.24111336644156348</v>
      </c>
      <c r="C7" s="17">
        <f t="shared" si="1"/>
        <v>4.147426643</v>
      </c>
      <c r="D7" s="17">
        <f>AVERAGE(C3:C7)</f>
        <v>4.636185122</v>
      </c>
      <c r="E7" s="18">
        <f>STDEV(C3:C7)/SQRT(5)</f>
        <v>0.3916421027</v>
      </c>
      <c r="F7" s="19">
        <f>'Dados sem e com ABAP'!G51</f>
        <v>0.2377960724</v>
      </c>
      <c r="G7" s="20">
        <f t="shared" si="2"/>
        <v>4.205283922</v>
      </c>
      <c r="H7" s="17">
        <f>AVERAGE(G3:G7)</f>
        <v>4.729019135</v>
      </c>
      <c r="I7" s="18">
        <f>STDEV(G3:G7)/SQRT(5)</f>
        <v>0.3713459346</v>
      </c>
      <c r="J7" s="21">
        <f>E7-I7</f>
        <v>0.02029616804</v>
      </c>
    </row>
    <row r="8">
      <c r="A8" s="13" t="s">
        <v>12</v>
      </c>
      <c r="B8" s="8">
        <v>0.17677288394926827</v>
      </c>
      <c r="C8" s="9">
        <f t="shared" si="1"/>
        <v>5.656976215</v>
      </c>
      <c r="D8" s="10"/>
      <c r="E8" s="10"/>
      <c r="F8" s="11">
        <f>'Dados sem e com ABAP'!G61</f>
        <v>0.173531352</v>
      </c>
      <c r="G8" s="12">
        <f t="shared" si="2"/>
        <v>5.762647431</v>
      </c>
    </row>
    <row r="9">
      <c r="A9" s="13" t="s">
        <v>13</v>
      </c>
      <c r="B9" s="8">
        <v>0.2770386970464954</v>
      </c>
      <c r="C9" s="9">
        <f t="shared" si="1"/>
        <v>3.60960404</v>
      </c>
      <c r="D9" s="10"/>
      <c r="E9" s="10"/>
      <c r="F9" s="11">
        <f>'Dados sem e com ABAP'!G71</f>
        <v>0.2674735342</v>
      </c>
      <c r="G9" s="12">
        <f t="shared" si="2"/>
        <v>3.738687653</v>
      </c>
    </row>
    <row r="10">
      <c r="A10" s="13" t="s">
        <v>14</v>
      </c>
      <c r="B10" s="8">
        <v>0.24291197110752266</v>
      </c>
      <c r="C10" s="9">
        <f t="shared" si="1"/>
        <v>4.116717655</v>
      </c>
      <c r="D10" s="10"/>
      <c r="E10" s="10"/>
      <c r="F10" s="11">
        <f>'Dados sem e com ABAP'!G81</f>
        <v>0.2391063324</v>
      </c>
      <c r="G10" s="12">
        <f t="shared" si="2"/>
        <v>4.182239717</v>
      </c>
    </row>
    <row r="11">
      <c r="A11" s="13" t="s">
        <v>15</v>
      </c>
      <c r="B11" s="8">
        <v>0.32181428929832184</v>
      </c>
      <c r="C11" s="9">
        <f t="shared" si="1"/>
        <v>3.107382218</v>
      </c>
      <c r="D11" s="10"/>
      <c r="E11" s="10"/>
      <c r="F11" s="11">
        <f>'Dados sem e com ABAP'!G91</f>
        <v>0.3374636038</v>
      </c>
      <c r="G11" s="12">
        <f t="shared" si="2"/>
        <v>2.963282526</v>
      </c>
    </row>
    <row r="12">
      <c r="A12" s="15" t="s">
        <v>16</v>
      </c>
      <c r="B12" s="16">
        <v>0.4098054069012975</v>
      </c>
      <c r="C12" s="17">
        <f t="shared" si="1"/>
        <v>2.440182543</v>
      </c>
      <c r="D12" s="17">
        <f>AVERAGE(C8:C12)</f>
        <v>3.786172534</v>
      </c>
      <c r="E12" s="18">
        <f>STDEV(C8:C12)/SQRT(5)</f>
        <v>0.5437273339</v>
      </c>
      <c r="F12" s="19">
        <f>'Dados sem e com ABAP'!G101</f>
        <v>0.3999689669</v>
      </c>
      <c r="G12" s="20">
        <f t="shared" si="2"/>
        <v>2.500193972</v>
      </c>
      <c r="H12" s="17">
        <f>AVERAGE(G8:G12)</f>
        <v>3.82941026</v>
      </c>
      <c r="I12" s="18">
        <f>STDEV(G8:G12)/SQRT(5)</f>
        <v>0.5651158451</v>
      </c>
      <c r="J12" s="21">
        <f>E12-I12</f>
        <v>-0.0213885112</v>
      </c>
    </row>
    <row r="13">
      <c r="A13" s="13" t="s">
        <v>17</v>
      </c>
      <c r="B13" s="8">
        <v>0.37736104742469906</v>
      </c>
      <c r="C13" s="9">
        <f t="shared" si="1"/>
        <v>2.649982045</v>
      </c>
      <c r="D13" s="10"/>
      <c r="E13" s="10"/>
      <c r="F13" s="14">
        <f>'Dados sem e com ABAP'!G111</f>
        <v>0.3755181472</v>
      </c>
      <c r="G13" s="12">
        <f t="shared" si="2"/>
        <v>2.662987148</v>
      </c>
    </row>
    <row r="14">
      <c r="A14" s="7" t="s">
        <v>18</v>
      </c>
      <c r="B14" s="8">
        <v>0.4991346008723926</v>
      </c>
      <c r="C14" s="9">
        <f t="shared" si="1"/>
        <v>2.003467598</v>
      </c>
      <c r="D14" s="10"/>
      <c r="E14" s="10"/>
      <c r="F14" s="14">
        <f>'Dados sem e com ABAP'!G121</f>
        <v>0.4463817668</v>
      </c>
      <c r="G14" s="12">
        <f t="shared" si="2"/>
        <v>2.240234872</v>
      </c>
    </row>
    <row r="15">
      <c r="A15" s="13" t="s">
        <v>19</v>
      </c>
      <c r="B15" s="8">
        <v>0.2423527686491338</v>
      </c>
      <c r="C15" s="9">
        <f t="shared" si="1"/>
        <v>4.12621653</v>
      </c>
      <c r="D15" s="10"/>
      <c r="E15" s="10"/>
      <c r="F15" s="14">
        <f>'Dados sem e com ABAP'!G131</f>
        <v>0.2397271897</v>
      </c>
      <c r="G15" s="12">
        <f t="shared" si="2"/>
        <v>4.171408347</v>
      </c>
    </row>
    <row r="16">
      <c r="A16" s="13" t="s">
        <v>20</v>
      </c>
      <c r="B16" s="8">
        <v>0.4832860449526288</v>
      </c>
      <c r="C16" s="9">
        <f t="shared" si="1"/>
        <v>2.069167961</v>
      </c>
      <c r="D16" s="10"/>
      <c r="E16" s="10"/>
      <c r="F16" s="14">
        <f>'Dados sem e com ABAP'!G141</f>
        <v>0.476972676</v>
      </c>
      <c r="G16" s="12">
        <f t="shared" si="2"/>
        <v>2.096556156</v>
      </c>
    </row>
    <row r="17">
      <c r="A17" s="15" t="s">
        <v>21</v>
      </c>
      <c r="B17" s="16">
        <v>0.37621790689989937</v>
      </c>
      <c r="C17" s="17">
        <f t="shared" si="1"/>
        <v>2.658034032</v>
      </c>
      <c r="D17" s="17">
        <f>AVERAGE(C13:C17)</f>
        <v>2.701373633</v>
      </c>
      <c r="E17" s="18">
        <f>STDEV(C13:C17)/SQRT(5)</f>
        <v>0.382194554</v>
      </c>
      <c r="F17" s="22">
        <f>'Dados sem e com ABAP'!G151</f>
        <v>0.3747014847</v>
      </c>
      <c r="G17" s="20">
        <f t="shared" si="2"/>
        <v>2.668791134</v>
      </c>
      <c r="H17" s="17">
        <f>AVERAGE(G13:G17)</f>
        <v>2.767995531</v>
      </c>
      <c r="I17" s="18">
        <f>STDEV(G13:G17)/SQRT(5)</f>
        <v>0.3687680811</v>
      </c>
      <c r="J17" s="21">
        <f>E17-I17</f>
        <v>0.01342647286</v>
      </c>
    </row>
    <row r="18">
      <c r="F18" s="23"/>
      <c r="G18" s="12"/>
    </row>
    <row r="19">
      <c r="A19" s="24" t="s">
        <v>22</v>
      </c>
      <c r="B19" s="25"/>
      <c r="C19" s="25"/>
      <c r="D19" s="25"/>
      <c r="E19" s="26"/>
      <c r="F19" s="23"/>
      <c r="G19" s="12"/>
    </row>
    <row r="20">
      <c r="A20" s="27"/>
      <c r="E20" s="28"/>
      <c r="F20" s="23"/>
      <c r="G20" s="12"/>
    </row>
    <row r="21">
      <c r="A21" s="29"/>
      <c r="B21" s="30"/>
      <c r="C21" s="30"/>
      <c r="D21" s="30"/>
      <c r="E21" s="31"/>
      <c r="F21" s="23"/>
      <c r="G21" s="12"/>
    </row>
    <row r="22">
      <c r="F22" s="23"/>
      <c r="G22" s="12"/>
    </row>
    <row r="23">
      <c r="F23" s="23"/>
      <c r="G23" s="12"/>
    </row>
    <row r="24">
      <c r="F24" s="23"/>
      <c r="G24" s="12"/>
    </row>
    <row r="25">
      <c r="F25" s="23"/>
      <c r="G25" s="12"/>
    </row>
    <row r="26">
      <c r="F26" s="23"/>
      <c r="G26" s="12"/>
    </row>
    <row r="27">
      <c r="F27" s="23"/>
      <c r="G27" s="12"/>
    </row>
    <row r="28">
      <c r="F28" s="23"/>
      <c r="G28" s="12"/>
    </row>
    <row r="29">
      <c r="F29" s="23"/>
      <c r="G29" s="12"/>
    </row>
    <row r="30">
      <c r="F30" s="23"/>
      <c r="G30" s="12"/>
    </row>
    <row r="31">
      <c r="F31" s="23"/>
      <c r="G31" s="12"/>
    </row>
    <row r="32">
      <c r="F32" s="23"/>
      <c r="G32" s="12"/>
    </row>
    <row r="33">
      <c r="F33" s="23"/>
      <c r="G33" s="12"/>
    </row>
    <row r="34">
      <c r="F34" s="23"/>
      <c r="G34" s="12"/>
    </row>
    <row r="35">
      <c r="F35" s="23"/>
      <c r="G35" s="12"/>
    </row>
    <row r="36">
      <c r="F36" s="23"/>
      <c r="G36" s="12"/>
    </row>
    <row r="37">
      <c r="F37" s="23"/>
      <c r="G37" s="12"/>
    </row>
    <row r="38">
      <c r="F38" s="23"/>
      <c r="G38" s="12"/>
    </row>
    <row r="39">
      <c r="F39" s="23"/>
      <c r="G39" s="12"/>
    </row>
    <row r="40">
      <c r="F40" s="23"/>
      <c r="G40" s="12"/>
    </row>
    <row r="41">
      <c r="F41" s="23"/>
      <c r="G41" s="12"/>
    </row>
    <row r="42">
      <c r="F42" s="23"/>
      <c r="G42" s="12"/>
    </row>
    <row r="43">
      <c r="F43" s="23"/>
      <c r="G43" s="12"/>
    </row>
    <row r="44">
      <c r="F44" s="23"/>
      <c r="G44" s="12"/>
    </row>
    <row r="45">
      <c r="F45" s="23"/>
      <c r="G45" s="12"/>
    </row>
    <row r="46">
      <c r="F46" s="23"/>
      <c r="G46" s="12"/>
    </row>
    <row r="47">
      <c r="F47" s="23"/>
      <c r="G47" s="12"/>
    </row>
    <row r="48">
      <c r="F48" s="23"/>
      <c r="G48" s="12"/>
    </row>
    <row r="49">
      <c r="F49" s="23"/>
      <c r="G49" s="12"/>
    </row>
    <row r="50">
      <c r="F50" s="23"/>
      <c r="G50" s="12"/>
    </row>
    <row r="51">
      <c r="F51" s="23"/>
      <c r="G51" s="12"/>
    </row>
    <row r="52">
      <c r="F52" s="23"/>
      <c r="G52" s="12"/>
    </row>
    <row r="53">
      <c r="F53" s="23"/>
      <c r="G53" s="12"/>
    </row>
    <row r="54">
      <c r="F54" s="23"/>
      <c r="G54" s="12"/>
    </row>
    <row r="55">
      <c r="F55" s="23"/>
      <c r="G55" s="12"/>
    </row>
    <row r="56">
      <c r="F56" s="23"/>
      <c r="G56" s="12"/>
    </row>
    <row r="57">
      <c r="F57" s="23"/>
      <c r="G57" s="12"/>
    </row>
    <row r="58">
      <c r="F58" s="23"/>
      <c r="G58" s="12"/>
    </row>
    <row r="59">
      <c r="F59" s="23"/>
      <c r="G59" s="12"/>
    </row>
    <row r="60">
      <c r="F60" s="23"/>
      <c r="G60" s="12"/>
    </row>
    <row r="61">
      <c r="F61" s="23"/>
      <c r="G61" s="12"/>
    </row>
    <row r="62">
      <c r="F62" s="23"/>
      <c r="G62" s="12"/>
    </row>
    <row r="63">
      <c r="F63" s="23"/>
      <c r="G63" s="12"/>
    </row>
    <row r="64">
      <c r="F64" s="23"/>
      <c r="G64" s="12"/>
    </row>
    <row r="65">
      <c r="F65" s="23"/>
      <c r="G65" s="12"/>
    </row>
    <row r="66">
      <c r="F66" s="23"/>
      <c r="G66" s="12"/>
    </row>
    <row r="67">
      <c r="F67" s="23"/>
      <c r="G67" s="12"/>
    </row>
    <row r="68">
      <c r="F68" s="23"/>
      <c r="G68" s="12"/>
    </row>
    <row r="69">
      <c r="F69" s="23"/>
      <c r="G69" s="12"/>
    </row>
    <row r="70">
      <c r="F70" s="23"/>
      <c r="G70" s="12"/>
    </row>
    <row r="71">
      <c r="F71" s="23"/>
      <c r="G71" s="12"/>
    </row>
    <row r="72">
      <c r="F72" s="23"/>
      <c r="G72" s="12"/>
    </row>
    <row r="73">
      <c r="F73" s="23"/>
      <c r="G73" s="12"/>
    </row>
    <row r="74">
      <c r="F74" s="23"/>
      <c r="G74" s="12"/>
    </row>
    <row r="75">
      <c r="F75" s="23"/>
      <c r="G75" s="12"/>
    </row>
    <row r="76">
      <c r="F76" s="23"/>
      <c r="G76" s="12"/>
    </row>
    <row r="77">
      <c r="F77" s="23"/>
      <c r="G77" s="12"/>
    </row>
    <row r="78">
      <c r="F78" s="23"/>
      <c r="G78" s="12"/>
    </row>
    <row r="79">
      <c r="F79" s="23"/>
      <c r="G79" s="12"/>
    </row>
    <row r="80">
      <c r="F80" s="23"/>
      <c r="G80" s="12"/>
    </row>
    <row r="81">
      <c r="F81" s="23"/>
      <c r="G81" s="12"/>
    </row>
    <row r="82">
      <c r="F82" s="23"/>
      <c r="G82" s="12"/>
    </row>
    <row r="83">
      <c r="F83" s="23"/>
      <c r="G83" s="12"/>
    </row>
    <row r="84">
      <c r="F84" s="23"/>
      <c r="G84" s="12"/>
    </row>
    <row r="85">
      <c r="F85" s="23"/>
      <c r="G85" s="12"/>
    </row>
    <row r="86">
      <c r="F86" s="23"/>
      <c r="G86" s="12"/>
    </row>
    <row r="87">
      <c r="F87" s="23"/>
      <c r="G87" s="12"/>
    </row>
    <row r="88">
      <c r="F88" s="23"/>
      <c r="G88" s="12"/>
    </row>
    <row r="89">
      <c r="F89" s="23"/>
      <c r="G89" s="12"/>
    </row>
    <row r="90">
      <c r="F90" s="23"/>
      <c r="G90" s="12"/>
    </row>
    <row r="91">
      <c r="F91" s="23"/>
      <c r="G91" s="12"/>
    </row>
    <row r="92">
      <c r="F92" s="23"/>
      <c r="G92" s="12"/>
    </row>
    <row r="93">
      <c r="F93" s="23"/>
      <c r="G93" s="12"/>
    </row>
    <row r="94">
      <c r="F94" s="23"/>
      <c r="G94" s="12"/>
    </row>
    <row r="95">
      <c r="F95" s="23"/>
      <c r="G95" s="12"/>
    </row>
    <row r="96">
      <c r="F96" s="23"/>
      <c r="G96" s="12"/>
    </row>
    <row r="97">
      <c r="F97" s="23"/>
      <c r="G97" s="12"/>
    </row>
    <row r="98">
      <c r="F98" s="23"/>
      <c r="G98" s="12"/>
    </row>
    <row r="99">
      <c r="F99" s="23"/>
      <c r="G99" s="12"/>
    </row>
    <row r="100">
      <c r="F100" s="23"/>
      <c r="G100" s="12"/>
    </row>
    <row r="101">
      <c r="F101" s="23"/>
      <c r="G101" s="12"/>
    </row>
    <row r="102">
      <c r="F102" s="23"/>
      <c r="G102" s="12"/>
    </row>
    <row r="103">
      <c r="F103" s="23"/>
      <c r="G103" s="12"/>
    </row>
    <row r="104">
      <c r="F104" s="23"/>
      <c r="G104" s="12"/>
    </row>
    <row r="105">
      <c r="F105" s="23"/>
      <c r="G105" s="12"/>
    </row>
    <row r="106">
      <c r="F106" s="23"/>
      <c r="G106" s="12"/>
    </row>
    <row r="107">
      <c r="F107" s="23"/>
      <c r="G107" s="12"/>
    </row>
    <row r="108">
      <c r="F108" s="23"/>
      <c r="G108" s="12"/>
    </row>
    <row r="109">
      <c r="F109" s="23"/>
      <c r="G109" s="12"/>
    </row>
    <row r="110">
      <c r="F110" s="23"/>
      <c r="G110" s="12"/>
    </row>
    <row r="111">
      <c r="F111" s="23"/>
      <c r="G111" s="12"/>
    </row>
    <row r="112">
      <c r="F112" s="23"/>
      <c r="G112" s="12"/>
    </row>
    <row r="113">
      <c r="F113" s="23"/>
      <c r="G113" s="12"/>
    </row>
    <row r="114">
      <c r="F114" s="23"/>
      <c r="G114" s="12"/>
    </row>
    <row r="115">
      <c r="F115" s="23"/>
      <c r="G115" s="12"/>
    </row>
    <row r="116">
      <c r="F116" s="23"/>
      <c r="G116" s="12"/>
    </row>
    <row r="117">
      <c r="F117" s="23"/>
      <c r="G117" s="12"/>
    </row>
    <row r="118">
      <c r="F118" s="23"/>
      <c r="G118" s="12"/>
    </row>
    <row r="119">
      <c r="F119" s="23"/>
      <c r="G119" s="12"/>
    </row>
    <row r="120">
      <c r="F120" s="23"/>
      <c r="G120" s="12"/>
    </row>
    <row r="121">
      <c r="F121" s="23"/>
      <c r="G121" s="12"/>
    </row>
    <row r="122">
      <c r="F122" s="23"/>
      <c r="G122" s="12"/>
    </row>
    <row r="123">
      <c r="F123" s="23"/>
      <c r="G123" s="12"/>
    </row>
    <row r="124">
      <c r="F124" s="23"/>
      <c r="G124" s="12"/>
    </row>
    <row r="125">
      <c r="F125" s="23"/>
      <c r="G125" s="12"/>
    </row>
    <row r="126">
      <c r="F126" s="23"/>
      <c r="G126" s="12"/>
    </row>
    <row r="127">
      <c r="F127" s="23"/>
      <c r="G127" s="12"/>
    </row>
    <row r="128">
      <c r="F128" s="23"/>
      <c r="G128" s="12"/>
    </row>
    <row r="129">
      <c r="F129" s="23"/>
      <c r="G129" s="12"/>
    </row>
    <row r="130">
      <c r="F130" s="23"/>
      <c r="G130" s="12"/>
    </row>
    <row r="131">
      <c r="F131" s="23"/>
      <c r="G131" s="12"/>
    </row>
    <row r="132">
      <c r="F132" s="23"/>
      <c r="G132" s="12"/>
    </row>
    <row r="133">
      <c r="F133" s="23"/>
      <c r="G133" s="12"/>
    </row>
    <row r="134">
      <c r="F134" s="23"/>
      <c r="G134" s="12"/>
    </row>
    <row r="135">
      <c r="F135" s="23"/>
      <c r="G135" s="12"/>
    </row>
    <row r="136">
      <c r="F136" s="23"/>
      <c r="G136" s="12"/>
    </row>
    <row r="137">
      <c r="F137" s="23"/>
      <c r="G137" s="12"/>
    </row>
    <row r="138">
      <c r="F138" s="23"/>
      <c r="G138" s="12"/>
    </row>
    <row r="139">
      <c r="F139" s="23"/>
      <c r="G139" s="12"/>
    </row>
    <row r="140">
      <c r="F140" s="23"/>
      <c r="G140" s="12"/>
    </row>
    <row r="141">
      <c r="F141" s="23"/>
      <c r="G141" s="12"/>
    </row>
    <row r="142">
      <c r="F142" s="23"/>
      <c r="G142" s="12"/>
    </row>
    <row r="143">
      <c r="F143" s="23"/>
      <c r="G143" s="12"/>
    </row>
    <row r="144">
      <c r="F144" s="23"/>
      <c r="G144" s="12"/>
    </row>
    <row r="145">
      <c r="F145" s="23"/>
      <c r="G145" s="12"/>
    </row>
    <row r="146">
      <c r="F146" s="23"/>
      <c r="G146" s="12"/>
    </row>
    <row r="147">
      <c r="F147" s="23"/>
      <c r="G147" s="12"/>
    </row>
    <row r="148">
      <c r="F148" s="23"/>
      <c r="G148" s="12"/>
    </row>
    <row r="149">
      <c r="F149" s="23"/>
      <c r="G149" s="12"/>
    </row>
    <row r="150">
      <c r="F150" s="23"/>
      <c r="G150" s="12"/>
    </row>
    <row r="151">
      <c r="F151" s="23"/>
      <c r="G151" s="12"/>
    </row>
    <row r="152">
      <c r="F152" s="23"/>
      <c r="G152" s="12"/>
    </row>
    <row r="153">
      <c r="F153" s="23"/>
      <c r="G153" s="12"/>
    </row>
    <row r="154">
      <c r="F154" s="23"/>
      <c r="G154" s="12"/>
    </row>
    <row r="155">
      <c r="F155" s="23"/>
      <c r="G155" s="12"/>
    </row>
    <row r="156">
      <c r="F156" s="23"/>
      <c r="G156" s="12"/>
    </row>
    <row r="157">
      <c r="F157" s="23"/>
      <c r="G157" s="12"/>
    </row>
    <row r="158">
      <c r="F158" s="23"/>
      <c r="G158" s="12"/>
    </row>
    <row r="159">
      <c r="F159" s="23"/>
      <c r="G159" s="12"/>
    </row>
    <row r="160">
      <c r="F160" s="23"/>
      <c r="G160" s="12"/>
    </row>
    <row r="161">
      <c r="F161" s="23"/>
      <c r="G161" s="12"/>
    </row>
    <row r="162">
      <c r="F162" s="23"/>
      <c r="G162" s="12"/>
    </row>
    <row r="163">
      <c r="F163" s="23"/>
      <c r="G163" s="12"/>
    </row>
    <row r="164">
      <c r="F164" s="23"/>
      <c r="G164" s="12"/>
    </row>
    <row r="165">
      <c r="F165" s="23"/>
      <c r="G165" s="12"/>
    </row>
    <row r="166">
      <c r="F166" s="23"/>
      <c r="G166" s="12"/>
    </row>
    <row r="167">
      <c r="F167" s="23"/>
      <c r="G167" s="12"/>
    </row>
    <row r="168">
      <c r="F168" s="23"/>
      <c r="G168" s="12"/>
    </row>
    <row r="169">
      <c r="F169" s="23"/>
      <c r="G169" s="12"/>
    </row>
    <row r="170">
      <c r="F170" s="23"/>
      <c r="G170" s="12"/>
    </row>
    <row r="171">
      <c r="F171" s="23"/>
      <c r="G171" s="12"/>
    </row>
    <row r="172">
      <c r="F172" s="23"/>
      <c r="G172" s="12"/>
    </row>
    <row r="173">
      <c r="F173" s="23"/>
      <c r="G173" s="12"/>
    </row>
    <row r="174">
      <c r="F174" s="23"/>
      <c r="G174" s="12"/>
    </row>
    <row r="175">
      <c r="F175" s="23"/>
      <c r="G175" s="12"/>
    </row>
    <row r="176">
      <c r="F176" s="23"/>
      <c r="G176" s="12"/>
    </row>
    <row r="177">
      <c r="F177" s="23"/>
      <c r="G177" s="12"/>
    </row>
    <row r="178">
      <c r="F178" s="23"/>
      <c r="G178" s="12"/>
    </row>
    <row r="179">
      <c r="F179" s="23"/>
      <c r="G179" s="12"/>
    </row>
    <row r="180">
      <c r="F180" s="23"/>
      <c r="G180" s="12"/>
    </row>
    <row r="181">
      <c r="F181" s="23"/>
      <c r="G181" s="12"/>
    </row>
    <row r="182">
      <c r="F182" s="23"/>
      <c r="G182" s="12"/>
    </row>
    <row r="183">
      <c r="F183" s="23"/>
      <c r="G183" s="12"/>
    </row>
    <row r="184">
      <c r="F184" s="23"/>
      <c r="G184" s="12"/>
    </row>
    <row r="185">
      <c r="F185" s="23"/>
      <c r="G185" s="12"/>
    </row>
    <row r="186">
      <c r="F186" s="23"/>
      <c r="G186" s="12"/>
    </row>
    <row r="187">
      <c r="F187" s="23"/>
      <c r="G187" s="12"/>
    </row>
    <row r="188">
      <c r="F188" s="23"/>
      <c r="G188" s="12"/>
    </row>
    <row r="189">
      <c r="F189" s="23"/>
      <c r="G189" s="12"/>
    </row>
    <row r="190">
      <c r="F190" s="23"/>
      <c r="G190" s="12"/>
    </row>
    <row r="191">
      <c r="F191" s="23"/>
      <c r="G191" s="12"/>
    </row>
    <row r="192">
      <c r="F192" s="23"/>
      <c r="G192" s="12"/>
    </row>
    <row r="193">
      <c r="F193" s="23"/>
      <c r="G193" s="12"/>
    </row>
    <row r="194">
      <c r="F194" s="23"/>
      <c r="G194" s="12"/>
    </row>
    <row r="195">
      <c r="F195" s="23"/>
      <c r="G195" s="12"/>
    </row>
    <row r="196">
      <c r="F196" s="23"/>
      <c r="G196" s="12"/>
    </row>
    <row r="197">
      <c r="F197" s="23"/>
      <c r="G197" s="12"/>
    </row>
    <row r="198">
      <c r="F198" s="23"/>
      <c r="G198" s="12"/>
    </row>
    <row r="199">
      <c r="F199" s="23"/>
      <c r="G199" s="12"/>
    </row>
    <row r="200">
      <c r="F200" s="23"/>
      <c r="G200" s="12"/>
    </row>
    <row r="201">
      <c r="F201" s="23"/>
      <c r="G201" s="12"/>
    </row>
    <row r="202">
      <c r="F202" s="23"/>
      <c r="G202" s="12"/>
    </row>
    <row r="203">
      <c r="F203" s="23"/>
      <c r="G203" s="12"/>
    </row>
    <row r="204">
      <c r="F204" s="23"/>
      <c r="G204" s="12"/>
    </row>
    <row r="205">
      <c r="F205" s="23"/>
      <c r="G205" s="12"/>
    </row>
    <row r="206">
      <c r="F206" s="23"/>
      <c r="G206" s="12"/>
    </row>
    <row r="207">
      <c r="F207" s="23"/>
      <c r="G207" s="12"/>
    </row>
    <row r="208">
      <c r="F208" s="23"/>
      <c r="G208" s="12"/>
    </row>
    <row r="209">
      <c r="F209" s="23"/>
      <c r="G209" s="12"/>
    </row>
    <row r="210">
      <c r="F210" s="23"/>
      <c r="G210" s="12"/>
    </row>
    <row r="211">
      <c r="F211" s="23"/>
      <c r="G211" s="12"/>
    </row>
    <row r="212">
      <c r="F212" s="23"/>
      <c r="G212" s="12"/>
    </row>
    <row r="213">
      <c r="F213" s="23"/>
      <c r="G213" s="12"/>
    </row>
    <row r="214">
      <c r="F214" s="23"/>
      <c r="G214" s="12"/>
    </row>
    <row r="215">
      <c r="F215" s="23"/>
      <c r="G215" s="12"/>
    </row>
    <row r="216">
      <c r="F216" s="23"/>
      <c r="G216" s="12"/>
    </row>
    <row r="217">
      <c r="F217" s="23"/>
      <c r="G217" s="12"/>
    </row>
    <row r="218">
      <c r="F218" s="23"/>
      <c r="G218" s="12"/>
    </row>
    <row r="219">
      <c r="F219" s="23"/>
      <c r="G219" s="12"/>
    </row>
    <row r="220">
      <c r="F220" s="23"/>
      <c r="G220" s="12"/>
    </row>
    <row r="221">
      <c r="F221" s="23"/>
      <c r="G221" s="12"/>
    </row>
    <row r="222">
      <c r="F222" s="23"/>
      <c r="G222" s="12"/>
    </row>
    <row r="223">
      <c r="F223" s="23"/>
      <c r="G223" s="12"/>
    </row>
    <row r="224">
      <c r="F224" s="23"/>
      <c r="G224" s="12"/>
    </row>
    <row r="225">
      <c r="F225" s="23"/>
      <c r="G225" s="12"/>
    </row>
    <row r="226">
      <c r="F226" s="23"/>
      <c r="G226" s="12"/>
    </row>
    <row r="227">
      <c r="F227" s="23"/>
      <c r="G227" s="12"/>
    </row>
    <row r="228">
      <c r="F228" s="23"/>
      <c r="G228" s="12"/>
    </row>
    <row r="229">
      <c r="F229" s="23"/>
      <c r="G229" s="12"/>
    </row>
    <row r="230">
      <c r="F230" s="23"/>
      <c r="G230" s="12"/>
    </row>
    <row r="231">
      <c r="F231" s="23"/>
      <c r="G231" s="12"/>
    </row>
    <row r="232">
      <c r="F232" s="23"/>
      <c r="G232" s="12"/>
    </row>
    <row r="233">
      <c r="F233" s="23"/>
      <c r="G233" s="12"/>
    </row>
    <row r="234">
      <c r="F234" s="23"/>
      <c r="G234" s="12"/>
    </row>
    <row r="235">
      <c r="F235" s="23"/>
      <c r="G235" s="12"/>
    </row>
    <row r="236">
      <c r="F236" s="23"/>
      <c r="G236" s="12"/>
    </row>
    <row r="237">
      <c r="F237" s="23"/>
      <c r="G237" s="12"/>
    </row>
    <row r="238">
      <c r="F238" s="23"/>
      <c r="G238" s="12"/>
    </row>
    <row r="239">
      <c r="F239" s="23"/>
      <c r="G239" s="12"/>
    </row>
    <row r="240">
      <c r="F240" s="23"/>
      <c r="G240" s="12"/>
    </row>
    <row r="241">
      <c r="F241" s="23"/>
      <c r="G241" s="12"/>
    </row>
    <row r="242">
      <c r="F242" s="23"/>
      <c r="G242" s="12"/>
    </row>
    <row r="243">
      <c r="F243" s="23"/>
      <c r="G243" s="12"/>
    </row>
    <row r="244">
      <c r="F244" s="23"/>
      <c r="G244" s="12"/>
    </row>
    <row r="245">
      <c r="F245" s="23"/>
      <c r="G245" s="12"/>
    </row>
    <row r="246">
      <c r="F246" s="23"/>
      <c r="G246" s="12"/>
    </row>
    <row r="247">
      <c r="F247" s="23"/>
      <c r="G247" s="12"/>
    </row>
    <row r="248">
      <c r="F248" s="23"/>
      <c r="G248" s="12"/>
    </row>
    <row r="249">
      <c r="F249" s="23"/>
      <c r="G249" s="12"/>
    </row>
    <row r="250">
      <c r="F250" s="23"/>
      <c r="G250" s="12"/>
    </row>
    <row r="251">
      <c r="F251" s="23"/>
      <c r="G251" s="12"/>
    </row>
    <row r="252">
      <c r="F252" s="23"/>
      <c r="G252" s="12"/>
    </row>
    <row r="253">
      <c r="F253" s="23"/>
      <c r="G253" s="12"/>
    </row>
    <row r="254">
      <c r="F254" s="23"/>
      <c r="G254" s="12"/>
    </row>
    <row r="255">
      <c r="F255" s="23"/>
      <c r="G255" s="12"/>
    </row>
    <row r="256">
      <c r="F256" s="23"/>
      <c r="G256" s="12"/>
    </row>
    <row r="257">
      <c r="F257" s="23"/>
      <c r="G257" s="12"/>
    </row>
    <row r="258">
      <c r="F258" s="23"/>
      <c r="G258" s="12"/>
    </row>
    <row r="259">
      <c r="F259" s="23"/>
      <c r="G259" s="12"/>
    </row>
    <row r="260">
      <c r="F260" s="23"/>
      <c r="G260" s="12"/>
    </row>
    <row r="261">
      <c r="F261" s="23"/>
      <c r="G261" s="12"/>
    </row>
    <row r="262">
      <c r="F262" s="23"/>
      <c r="G262" s="12"/>
    </row>
    <row r="263">
      <c r="F263" s="23"/>
      <c r="G263" s="12"/>
    </row>
    <row r="264">
      <c r="F264" s="23"/>
      <c r="G264" s="12"/>
    </row>
    <row r="265">
      <c r="F265" s="23"/>
      <c r="G265" s="12"/>
    </row>
    <row r="266">
      <c r="F266" s="23"/>
      <c r="G266" s="12"/>
    </row>
    <row r="267">
      <c r="F267" s="23"/>
      <c r="G267" s="12"/>
    </row>
    <row r="268">
      <c r="F268" s="23"/>
      <c r="G268" s="12"/>
    </row>
    <row r="269">
      <c r="F269" s="23"/>
      <c r="G269" s="12"/>
    </row>
    <row r="270">
      <c r="F270" s="23"/>
      <c r="G270" s="12"/>
    </row>
    <row r="271">
      <c r="F271" s="23"/>
      <c r="G271" s="12"/>
    </row>
    <row r="272">
      <c r="F272" s="23"/>
      <c r="G272" s="12"/>
    </row>
    <row r="273">
      <c r="F273" s="23"/>
      <c r="G273" s="12"/>
    </row>
    <row r="274">
      <c r="F274" s="23"/>
      <c r="G274" s="12"/>
    </row>
    <row r="275">
      <c r="F275" s="23"/>
      <c r="G275" s="12"/>
    </row>
    <row r="276">
      <c r="F276" s="23"/>
      <c r="G276" s="12"/>
    </row>
    <row r="277">
      <c r="F277" s="23"/>
      <c r="G277" s="12"/>
    </row>
    <row r="278">
      <c r="F278" s="23"/>
      <c r="G278" s="12"/>
    </row>
    <row r="279">
      <c r="F279" s="23"/>
      <c r="G279" s="12"/>
    </row>
    <row r="280">
      <c r="F280" s="23"/>
      <c r="G280" s="12"/>
    </row>
    <row r="281">
      <c r="F281" s="23"/>
      <c r="G281" s="12"/>
    </row>
    <row r="282">
      <c r="F282" s="23"/>
      <c r="G282" s="12"/>
    </row>
    <row r="283">
      <c r="F283" s="23"/>
      <c r="G283" s="12"/>
    </row>
    <row r="284">
      <c r="F284" s="23"/>
      <c r="G284" s="12"/>
    </row>
    <row r="285">
      <c r="F285" s="23"/>
      <c r="G285" s="12"/>
    </row>
    <row r="286">
      <c r="F286" s="23"/>
      <c r="G286" s="12"/>
    </row>
    <row r="287">
      <c r="F287" s="23"/>
      <c r="G287" s="12"/>
    </row>
    <row r="288">
      <c r="F288" s="23"/>
      <c r="G288" s="12"/>
    </row>
    <row r="289">
      <c r="F289" s="23"/>
      <c r="G289" s="12"/>
    </row>
    <row r="290">
      <c r="F290" s="23"/>
      <c r="G290" s="12"/>
    </row>
    <row r="291">
      <c r="F291" s="23"/>
      <c r="G291" s="12"/>
    </row>
    <row r="292">
      <c r="F292" s="23"/>
      <c r="G292" s="12"/>
    </row>
    <row r="293">
      <c r="F293" s="23"/>
      <c r="G293" s="12"/>
    </row>
    <row r="294">
      <c r="F294" s="23"/>
      <c r="G294" s="12"/>
    </row>
    <row r="295">
      <c r="F295" s="23"/>
      <c r="G295" s="12"/>
    </row>
    <row r="296">
      <c r="F296" s="23"/>
      <c r="G296" s="12"/>
    </row>
    <row r="297">
      <c r="F297" s="23"/>
      <c r="G297" s="12"/>
    </row>
    <row r="298">
      <c r="F298" s="23"/>
      <c r="G298" s="12"/>
    </row>
    <row r="299">
      <c r="F299" s="23"/>
      <c r="G299" s="12"/>
    </row>
    <row r="300">
      <c r="F300" s="23"/>
      <c r="G300" s="12"/>
    </row>
    <row r="301">
      <c r="F301" s="23"/>
      <c r="G301" s="12"/>
    </row>
    <row r="302">
      <c r="F302" s="23"/>
      <c r="G302" s="12"/>
    </row>
    <row r="303">
      <c r="F303" s="23"/>
      <c r="G303" s="12"/>
    </row>
    <row r="304">
      <c r="F304" s="23"/>
      <c r="G304" s="12"/>
    </row>
    <row r="305">
      <c r="F305" s="23"/>
      <c r="G305" s="12"/>
    </row>
    <row r="306">
      <c r="F306" s="23"/>
      <c r="G306" s="12"/>
    </row>
    <row r="307">
      <c r="F307" s="23"/>
      <c r="G307" s="12"/>
    </row>
    <row r="308">
      <c r="F308" s="23"/>
      <c r="G308" s="12"/>
    </row>
    <row r="309">
      <c r="F309" s="23"/>
      <c r="G309" s="12"/>
    </row>
    <row r="310">
      <c r="F310" s="23"/>
      <c r="G310" s="12"/>
    </row>
    <row r="311">
      <c r="F311" s="23"/>
      <c r="G311" s="12"/>
    </row>
    <row r="312">
      <c r="F312" s="23"/>
      <c r="G312" s="12"/>
    </row>
    <row r="313">
      <c r="F313" s="23"/>
      <c r="G313" s="12"/>
    </row>
    <row r="314">
      <c r="F314" s="23"/>
      <c r="G314" s="12"/>
    </row>
    <row r="315">
      <c r="F315" s="23"/>
      <c r="G315" s="12"/>
    </row>
    <row r="316">
      <c r="F316" s="23"/>
      <c r="G316" s="12"/>
    </row>
    <row r="317">
      <c r="F317" s="23"/>
      <c r="G317" s="12"/>
    </row>
    <row r="318">
      <c r="F318" s="23"/>
      <c r="G318" s="12"/>
    </row>
    <row r="319">
      <c r="F319" s="23"/>
      <c r="G319" s="12"/>
    </row>
    <row r="320">
      <c r="F320" s="23"/>
      <c r="G320" s="12"/>
    </row>
    <row r="321">
      <c r="F321" s="23"/>
      <c r="G321" s="12"/>
    </row>
    <row r="322">
      <c r="F322" s="23"/>
      <c r="G322" s="12"/>
    </row>
    <row r="323">
      <c r="F323" s="23"/>
      <c r="G323" s="12"/>
    </row>
    <row r="324">
      <c r="F324" s="23"/>
      <c r="G324" s="12"/>
    </row>
    <row r="325">
      <c r="F325" s="23"/>
      <c r="G325" s="12"/>
    </row>
    <row r="326">
      <c r="F326" s="23"/>
      <c r="G326" s="12"/>
    </row>
    <row r="327">
      <c r="F327" s="23"/>
      <c r="G327" s="12"/>
    </row>
    <row r="328">
      <c r="F328" s="23"/>
      <c r="G328" s="12"/>
    </row>
    <row r="329">
      <c r="F329" s="23"/>
      <c r="G329" s="12"/>
    </row>
    <row r="330">
      <c r="F330" s="23"/>
      <c r="G330" s="12"/>
    </row>
    <row r="331">
      <c r="F331" s="23"/>
      <c r="G331" s="12"/>
    </row>
    <row r="332">
      <c r="F332" s="23"/>
      <c r="G332" s="12"/>
    </row>
    <row r="333">
      <c r="F333" s="23"/>
      <c r="G333" s="12"/>
    </row>
    <row r="334">
      <c r="F334" s="23"/>
      <c r="G334" s="12"/>
    </row>
    <row r="335">
      <c r="F335" s="23"/>
      <c r="G335" s="12"/>
    </row>
    <row r="336">
      <c r="F336" s="23"/>
      <c r="G336" s="12"/>
    </row>
    <row r="337">
      <c r="F337" s="23"/>
      <c r="G337" s="12"/>
    </row>
    <row r="338">
      <c r="F338" s="23"/>
      <c r="G338" s="12"/>
    </row>
    <row r="339">
      <c r="F339" s="23"/>
      <c r="G339" s="12"/>
    </row>
    <row r="340">
      <c r="F340" s="23"/>
      <c r="G340" s="12"/>
    </row>
    <row r="341">
      <c r="F341" s="23"/>
      <c r="G341" s="12"/>
    </row>
    <row r="342">
      <c r="F342" s="23"/>
      <c r="G342" s="12"/>
    </row>
    <row r="343">
      <c r="F343" s="23"/>
      <c r="G343" s="12"/>
    </row>
    <row r="344">
      <c r="F344" s="23"/>
      <c r="G344" s="12"/>
    </row>
    <row r="345">
      <c r="F345" s="23"/>
      <c r="G345" s="12"/>
    </row>
    <row r="346">
      <c r="F346" s="23"/>
      <c r="G346" s="12"/>
    </row>
    <row r="347">
      <c r="F347" s="23"/>
      <c r="G347" s="12"/>
    </row>
    <row r="348">
      <c r="F348" s="23"/>
      <c r="G348" s="12"/>
    </row>
    <row r="349">
      <c r="F349" s="23"/>
      <c r="G349" s="12"/>
    </row>
    <row r="350">
      <c r="F350" s="23"/>
      <c r="G350" s="12"/>
    </row>
    <row r="351">
      <c r="F351" s="23"/>
      <c r="G351" s="12"/>
    </row>
    <row r="352">
      <c r="F352" s="23"/>
      <c r="G352" s="12"/>
    </row>
    <row r="353">
      <c r="F353" s="23"/>
      <c r="G353" s="12"/>
    </row>
    <row r="354">
      <c r="F354" s="23"/>
      <c r="G354" s="12"/>
    </row>
    <row r="355">
      <c r="F355" s="23"/>
      <c r="G355" s="12"/>
    </row>
    <row r="356">
      <c r="F356" s="23"/>
      <c r="G356" s="12"/>
    </row>
    <row r="357">
      <c r="F357" s="23"/>
      <c r="G357" s="12"/>
    </row>
    <row r="358">
      <c r="F358" s="23"/>
      <c r="G358" s="12"/>
    </row>
    <row r="359">
      <c r="F359" s="23"/>
      <c r="G359" s="12"/>
    </row>
    <row r="360">
      <c r="F360" s="23"/>
      <c r="G360" s="12"/>
    </row>
    <row r="361">
      <c r="F361" s="23"/>
      <c r="G361" s="12"/>
    </row>
    <row r="362">
      <c r="F362" s="23"/>
      <c r="G362" s="12"/>
    </row>
    <row r="363">
      <c r="F363" s="23"/>
      <c r="G363" s="12"/>
    </row>
    <row r="364">
      <c r="F364" s="23"/>
      <c r="G364" s="12"/>
    </row>
    <row r="365">
      <c r="F365" s="23"/>
      <c r="G365" s="12"/>
    </row>
    <row r="366">
      <c r="F366" s="23"/>
      <c r="G366" s="12"/>
    </row>
    <row r="367">
      <c r="F367" s="23"/>
      <c r="G367" s="12"/>
    </row>
    <row r="368">
      <c r="F368" s="23"/>
      <c r="G368" s="12"/>
    </row>
    <row r="369">
      <c r="F369" s="23"/>
      <c r="G369" s="12"/>
    </row>
    <row r="370">
      <c r="F370" s="23"/>
      <c r="G370" s="12"/>
    </row>
    <row r="371">
      <c r="F371" s="23"/>
      <c r="G371" s="12"/>
    </row>
    <row r="372">
      <c r="F372" s="23"/>
      <c r="G372" s="12"/>
    </row>
    <row r="373">
      <c r="F373" s="23"/>
      <c r="G373" s="12"/>
    </row>
    <row r="374">
      <c r="F374" s="23"/>
      <c r="G374" s="12"/>
    </row>
    <row r="375">
      <c r="F375" s="23"/>
      <c r="G375" s="12"/>
    </row>
    <row r="376">
      <c r="F376" s="23"/>
      <c r="G376" s="12"/>
    </row>
    <row r="377">
      <c r="F377" s="23"/>
      <c r="G377" s="12"/>
    </row>
    <row r="378">
      <c r="F378" s="23"/>
      <c r="G378" s="12"/>
    </row>
    <row r="379">
      <c r="F379" s="23"/>
      <c r="G379" s="12"/>
    </row>
    <row r="380">
      <c r="F380" s="23"/>
      <c r="G380" s="12"/>
    </row>
    <row r="381">
      <c r="F381" s="23"/>
      <c r="G381" s="12"/>
    </row>
    <row r="382">
      <c r="F382" s="23"/>
      <c r="G382" s="12"/>
    </row>
    <row r="383">
      <c r="F383" s="23"/>
      <c r="G383" s="12"/>
    </row>
    <row r="384">
      <c r="F384" s="23"/>
      <c r="G384" s="12"/>
    </row>
    <row r="385">
      <c r="F385" s="23"/>
      <c r="G385" s="12"/>
    </row>
    <row r="386">
      <c r="F386" s="23"/>
      <c r="G386" s="12"/>
    </row>
    <row r="387">
      <c r="F387" s="23"/>
      <c r="G387" s="12"/>
    </row>
    <row r="388">
      <c r="F388" s="23"/>
      <c r="G388" s="12"/>
    </row>
    <row r="389">
      <c r="F389" s="23"/>
      <c r="G389" s="12"/>
    </row>
    <row r="390">
      <c r="F390" s="23"/>
      <c r="G390" s="12"/>
    </row>
    <row r="391">
      <c r="F391" s="23"/>
      <c r="G391" s="12"/>
    </row>
    <row r="392">
      <c r="F392" s="23"/>
      <c r="G392" s="12"/>
    </row>
    <row r="393">
      <c r="F393" s="23"/>
      <c r="G393" s="12"/>
    </row>
    <row r="394">
      <c r="F394" s="23"/>
      <c r="G394" s="12"/>
    </row>
    <row r="395">
      <c r="F395" s="23"/>
      <c r="G395" s="12"/>
    </row>
    <row r="396">
      <c r="F396" s="23"/>
      <c r="G396" s="12"/>
    </row>
    <row r="397">
      <c r="F397" s="23"/>
      <c r="G397" s="12"/>
    </row>
    <row r="398">
      <c r="F398" s="23"/>
      <c r="G398" s="12"/>
    </row>
    <row r="399">
      <c r="F399" s="23"/>
      <c r="G399" s="12"/>
    </row>
    <row r="400">
      <c r="F400" s="23"/>
      <c r="G400" s="12"/>
    </row>
    <row r="401">
      <c r="F401" s="23"/>
      <c r="G401" s="12"/>
    </row>
    <row r="402">
      <c r="F402" s="23"/>
      <c r="G402" s="12"/>
    </row>
    <row r="403">
      <c r="F403" s="23"/>
      <c r="G403" s="12"/>
    </row>
    <row r="404">
      <c r="F404" s="23"/>
      <c r="G404" s="12"/>
    </row>
    <row r="405">
      <c r="F405" s="23"/>
      <c r="G405" s="12"/>
    </row>
    <row r="406">
      <c r="F406" s="23"/>
      <c r="G406" s="12"/>
    </row>
    <row r="407">
      <c r="F407" s="23"/>
      <c r="G407" s="12"/>
    </row>
    <row r="408">
      <c r="F408" s="23"/>
      <c r="G408" s="12"/>
    </row>
    <row r="409">
      <c r="F409" s="23"/>
      <c r="G409" s="12"/>
    </row>
    <row r="410">
      <c r="F410" s="23"/>
      <c r="G410" s="12"/>
    </row>
    <row r="411">
      <c r="F411" s="23"/>
      <c r="G411" s="12"/>
    </row>
    <row r="412">
      <c r="F412" s="23"/>
      <c r="G412" s="12"/>
    </row>
    <row r="413">
      <c r="F413" s="23"/>
      <c r="G413" s="12"/>
    </row>
    <row r="414">
      <c r="F414" s="23"/>
      <c r="G414" s="12"/>
    </row>
    <row r="415">
      <c r="F415" s="23"/>
      <c r="G415" s="12"/>
    </row>
    <row r="416">
      <c r="F416" s="23"/>
      <c r="G416" s="12"/>
    </row>
    <row r="417">
      <c r="F417" s="23"/>
      <c r="G417" s="12"/>
    </row>
    <row r="418">
      <c r="F418" s="23"/>
      <c r="G418" s="12"/>
    </row>
    <row r="419">
      <c r="F419" s="23"/>
      <c r="G419" s="12"/>
    </row>
    <row r="420">
      <c r="F420" s="23"/>
      <c r="G420" s="12"/>
    </row>
    <row r="421">
      <c r="F421" s="23"/>
      <c r="G421" s="12"/>
    </row>
    <row r="422">
      <c r="F422" s="23"/>
      <c r="G422" s="12"/>
    </row>
    <row r="423">
      <c r="F423" s="23"/>
      <c r="G423" s="12"/>
    </row>
    <row r="424">
      <c r="F424" s="23"/>
      <c r="G424" s="12"/>
    </row>
    <row r="425">
      <c r="F425" s="23"/>
      <c r="G425" s="12"/>
    </row>
    <row r="426">
      <c r="F426" s="23"/>
      <c r="G426" s="12"/>
    </row>
    <row r="427">
      <c r="F427" s="23"/>
      <c r="G427" s="12"/>
    </row>
    <row r="428">
      <c r="F428" s="23"/>
      <c r="G428" s="12"/>
    </row>
    <row r="429">
      <c r="F429" s="23"/>
      <c r="G429" s="12"/>
    </row>
    <row r="430">
      <c r="F430" s="23"/>
      <c r="G430" s="12"/>
    </row>
    <row r="431">
      <c r="F431" s="23"/>
      <c r="G431" s="12"/>
    </row>
    <row r="432">
      <c r="F432" s="23"/>
      <c r="G432" s="12"/>
    </row>
    <row r="433">
      <c r="F433" s="23"/>
      <c r="G433" s="12"/>
    </row>
    <row r="434">
      <c r="F434" s="23"/>
      <c r="G434" s="12"/>
    </row>
    <row r="435">
      <c r="F435" s="23"/>
      <c r="G435" s="12"/>
    </row>
    <row r="436">
      <c r="F436" s="23"/>
      <c r="G436" s="12"/>
    </row>
    <row r="437">
      <c r="F437" s="23"/>
      <c r="G437" s="12"/>
    </row>
    <row r="438">
      <c r="F438" s="23"/>
      <c r="G438" s="12"/>
    </row>
    <row r="439">
      <c r="F439" s="23"/>
      <c r="G439" s="12"/>
    </row>
    <row r="440">
      <c r="F440" s="23"/>
      <c r="G440" s="12"/>
    </row>
    <row r="441">
      <c r="F441" s="23"/>
      <c r="G441" s="12"/>
    </row>
    <row r="442">
      <c r="F442" s="23"/>
      <c r="G442" s="12"/>
    </row>
    <row r="443">
      <c r="F443" s="23"/>
      <c r="G443" s="12"/>
    </row>
    <row r="444">
      <c r="F444" s="23"/>
      <c r="G444" s="12"/>
    </row>
    <row r="445">
      <c r="F445" s="23"/>
      <c r="G445" s="12"/>
    </row>
    <row r="446">
      <c r="F446" s="23"/>
      <c r="G446" s="12"/>
    </row>
    <row r="447">
      <c r="F447" s="23"/>
      <c r="G447" s="12"/>
    </row>
    <row r="448">
      <c r="F448" s="23"/>
      <c r="G448" s="12"/>
    </row>
    <row r="449">
      <c r="F449" s="23"/>
      <c r="G449" s="12"/>
    </row>
    <row r="450">
      <c r="F450" s="23"/>
      <c r="G450" s="12"/>
    </row>
    <row r="451">
      <c r="F451" s="23"/>
      <c r="G451" s="12"/>
    </row>
    <row r="452">
      <c r="F452" s="23"/>
      <c r="G452" s="12"/>
    </row>
    <row r="453">
      <c r="F453" s="23"/>
      <c r="G453" s="12"/>
    </row>
    <row r="454">
      <c r="F454" s="23"/>
      <c r="G454" s="12"/>
    </row>
    <row r="455">
      <c r="F455" s="23"/>
      <c r="G455" s="12"/>
    </row>
    <row r="456">
      <c r="F456" s="23"/>
      <c r="G456" s="12"/>
    </row>
    <row r="457">
      <c r="F457" s="23"/>
      <c r="G457" s="12"/>
    </row>
    <row r="458">
      <c r="F458" s="23"/>
      <c r="G458" s="12"/>
    </row>
    <row r="459">
      <c r="F459" s="23"/>
      <c r="G459" s="12"/>
    </row>
    <row r="460">
      <c r="F460" s="23"/>
      <c r="G460" s="12"/>
    </row>
    <row r="461">
      <c r="F461" s="23"/>
      <c r="G461" s="12"/>
    </row>
    <row r="462">
      <c r="F462" s="23"/>
      <c r="G462" s="12"/>
    </row>
    <row r="463">
      <c r="F463" s="23"/>
      <c r="G463" s="12"/>
    </row>
    <row r="464">
      <c r="F464" s="23"/>
      <c r="G464" s="12"/>
    </row>
    <row r="465">
      <c r="F465" s="23"/>
      <c r="G465" s="12"/>
    </row>
    <row r="466">
      <c r="F466" s="23"/>
      <c r="G466" s="12"/>
    </row>
    <row r="467">
      <c r="F467" s="23"/>
      <c r="G467" s="12"/>
    </row>
    <row r="468">
      <c r="F468" s="23"/>
      <c r="G468" s="12"/>
    </row>
    <row r="469">
      <c r="F469" s="23"/>
      <c r="G469" s="12"/>
    </row>
    <row r="470">
      <c r="F470" s="23"/>
      <c r="G470" s="12"/>
    </row>
    <row r="471">
      <c r="F471" s="23"/>
      <c r="G471" s="12"/>
    </row>
    <row r="472">
      <c r="F472" s="23"/>
      <c r="G472" s="12"/>
    </row>
    <row r="473">
      <c r="F473" s="23"/>
      <c r="G473" s="12"/>
    </row>
    <row r="474">
      <c r="F474" s="23"/>
      <c r="G474" s="12"/>
    </row>
    <row r="475">
      <c r="F475" s="23"/>
      <c r="G475" s="12"/>
    </row>
    <row r="476">
      <c r="F476" s="23"/>
      <c r="G476" s="12"/>
    </row>
    <row r="477">
      <c r="F477" s="23"/>
      <c r="G477" s="12"/>
    </row>
    <row r="478">
      <c r="F478" s="23"/>
      <c r="G478" s="12"/>
    </row>
    <row r="479">
      <c r="F479" s="23"/>
      <c r="G479" s="12"/>
    </row>
    <row r="480">
      <c r="F480" s="23"/>
      <c r="G480" s="12"/>
    </row>
    <row r="481">
      <c r="F481" s="23"/>
      <c r="G481" s="12"/>
    </row>
    <row r="482">
      <c r="F482" s="23"/>
      <c r="G482" s="12"/>
    </row>
    <row r="483">
      <c r="F483" s="23"/>
      <c r="G483" s="12"/>
    </row>
    <row r="484">
      <c r="F484" s="23"/>
      <c r="G484" s="12"/>
    </row>
    <row r="485">
      <c r="F485" s="23"/>
      <c r="G485" s="12"/>
    </row>
    <row r="486">
      <c r="F486" s="23"/>
      <c r="G486" s="12"/>
    </row>
    <row r="487">
      <c r="F487" s="23"/>
      <c r="G487" s="12"/>
    </row>
    <row r="488">
      <c r="F488" s="23"/>
      <c r="G488" s="12"/>
    </row>
    <row r="489">
      <c r="F489" s="23"/>
      <c r="G489" s="12"/>
    </row>
    <row r="490">
      <c r="F490" s="23"/>
      <c r="G490" s="12"/>
    </row>
    <row r="491">
      <c r="F491" s="23"/>
      <c r="G491" s="12"/>
    </row>
    <row r="492">
      <c r="F492" s="23"/>
      <c r="G492" s="12"/>
    </row>
    <row r="493">
      <c r="F493" s="23"/>
      <c r="G493" s="12"/>
    </row>
    <row r="494">
      <c r="F494" s="23"/>
      <c r="G494" s="12"/>
    </row>
    <row r="495">
      <c r="F495" s="23"/>
      <c r="G495" s="12"/>
    </row>
    <row r="496">
      <c r="F496" s="23"/>
      <c r="G496" s="12"/>
    </row>
    <row r="497">
      <c r="F497" s="23"/>
      <c r="G497" s="12"/>
    </row>
    <row r="498">
      <c r="F498" s="23"/>
      <c r="G498" s="12"/>
    </row>
    <row r="499">
      <c r="F499" s="23"/>
      <c r="G499" s="12"/>
    </row>
    <row r="500">
      <c r="F500" s="23"/>
      <c r="G500" s="12"/>
    </row>
    <row r="501">
      <c r="F501" s="23"/>
      <c r="G501" s="12"/>
    </row>
    <row r="502">
      <c r="F502" s="23"/>
      <c r="G502" s="12"/>
    </row>
    <row r="503">
      <c r="F503" s="23"/>
      <c r="G503" s="12"/>
    </row>
    <row r="504">
      <c r="F504" s="23"/>
      <c r="G504" s="12"/>
    </row>
    <row r="505">
      <c r="F505" s="23"/>
      <c r="G505" s="12"/>
    </row>
    <row r="506">
      <c r="F506" s="23"/>
      <c r="G506" s="12"/>
    </row>
    <row r="507">
      <c r="F507" s="23"/>
      <c r="G507" s="12"/>
    </row>
    <row r="508">
      <c r="F508" s="23"/>
      <c r="G508" s="12"/>
    </row>
    <row r="509">
      <c r="F509" s="23"/>
      <c r="G509" s="12"/>
    </row>
    <row r="510">
      <c r="F510" s="23"/>
      <c r="G510" s="12"/>
    </row>
    <row r="511">
      <c r="F511" s="23"/>
      <c r="G511" s="12"/>
    </row>
    <row r="512">
      <c r="F512" s="23"/>
      <c r="G512" s="12"/>
    </row>
    <row r="513">
      <c r="F513" s="23"/>
      <c r="G513" s="12"/>
    </row>
    <row r="514">
      <c r="F514" s="23"/>
      <c r="G514" s="12"/>
    </row>
    <row r="515">
      <c r="F515" s="23"/>
      <c r="G515" s="12"/>
    </row>
    <row r="516">
      <c r="F516" s="23"/>
      <c r="G516" s="12"/>
    </row>
    <row r="517">
      <c r="F517" s="23"/>
      <c r="G517" s="12"/>
    </row>
    <row r="518">
      <c r="F518" s="23"/>
      <c r="G518" s="12"/>
    </row>
    <row r="519">
      <c r="F519" s="23"/>
      <c r="G519" s="12"/>
    </row>
    <row r="520">
      <c r="F520" s="23"/>
      <c r="G520" s="12"/>
    </row>
    <row r="521">
      <c r="F521" s="23"/>
      <c r="G521" s="12"/>
    </row>
    <row r="522">
      <c r="F522" s="23"/>
      <c r="G522" s="12"/>
    </row>
    <row r="523">
      <c r="F523" s="23"/>
      <c r="G523" s="12"/>
    </row>
    <row r="524">
      <c r="F524" s="23"/>
      <c r="G524" s="12"/>
    </row>
    <row r="525">
      <c r="F525" s="23"/>
      <c r="G525" s="12"/>
    </row>
    <row r="526">
      <c r="F526" s="23"/>
      <c r="G526" s="12"/>
    </row>
    <row r="527">
      <c r="F527" s="23"/>
      <c r="G527" s="12"/>
    </row>
    <row r="528">
      <c r="F528" s="23"/>
      <c r="G528" s="12"/>
    </row>
    <row r="529">
      <c r="F529" s="23"/>
      <c r="G529" s="12"/>
    </row>
    <row r="530">
      <c r="F530" s="23"/>
      <c r="G530" s="12"/>
    </row>
    <row r="531">
      <c r="F531" s="23"/>
      <c r="G531" s="12"/>
    </row>
    <row r="532">
      <c r="F532" s="23"/>
      <c r="G532" s="12"/>
    </row>
    <row r="533">
      <c r="F533" s="23"/>
      <c r="G533" s="12"/>
    </row>
    <row r="534">
      <c r="F534" s="23"/>
      <c r="G534" s="12"/>
    </row>
    <row r="535">
      <c r="F535" s="23"/>
      <c r="G535" s="12"/>
    </row>
    <row r="536">
      <c r="F536" s="23"/>
      <c r="G536" s="12"/>
    </row>
    <row r="537">
      <c r="F537" s="23"/>
      <c r="G537" s="12"/>
    </row>
    <row r="538">
      <c r="F538" s="23"/>
      <c r="G538" s="12"/>
    </row>
    <row r="539">
      <c r="F539" s="23"/>
      <c r="G539" s="12"/>
    </row>
    <row r="540">
      <c r="F540" s="23"/>
      <c r="G540" s="12"/>
    </row>
    <row r="541">
      <c r="F541" s="23"/>
      <c r="G541" s="12"/>
    </row>
    <row r="542">
      <c r="F542" s="23"/>
      <c r="G542" s="12"/>
    </row>
    <row r="543">
      <c r="F543" s="23"/>
      <c r="G543" s="12"/>
    </row>
    <row r="544">
      <c r="F544" s="23"/>
      <c r="G544" s="12"/>
    </row>
    <row r="545">
      <c r="F545" s="23"/>
      <c r="G545" s="12"/>
    </row>
    <row r="546">
      <c r="F546" s="23"/>
      <c r="G546" s="12"/>
    </row>
    <row r="547">
      <c r="F547" s="23"/>
      <c r="G547" s="12"/>
    </row>
    <row r="548">
      <c r="F548" s="23"/>
      <c r="G548" s="12"/>
    </row>
    <row r="549">
      <c r="F549" s="23"/>
      <c r="G549" s="12"/>
    </row>
    <row r="550">
      <c r="F550" s="23"/>
      <c r="G550" s="12"/>
    </row>
    <row r="551">
      <c r="F551" s="23"/>
      <c r="G551" s="12"/>
    </row>
    <row r="552">
      <c r="F552" s="23"/>
      <c r="G552" s="12"/>
    </row>
    <row r="553">
      <c r="F553" s="23"/>
      <c r="G553" s="12"/>
    </row>
    <row r="554">
      <c r="F554" s="23"/>
      <c r="G554" s="12"/>
    </row>
    <row r="555">
      <c r="F555" s="23"/>
      <c r="G555" s="12"/>
    </row>
    <row r="556">
      <c r="F556" s="23"/>
      <c r="G556" s="12"/>
    </row>
    <row r="557">
      <c r="F557" s="23"/>
      <c r="G557" s="12"/>
    </row>
    <row r="558">
      <c r="F558" s="23"/>
      <c r="G558" s="12"/>
    </row>
    <row r="559">
      <c r="F559" s="23"/>
      <c r="G559" s="12"/>
    </row>
    <row r="560">
      <c r="F560" s="23"/>
      <c r="G560" s="12"/>
    </row>
    <row r="561">
      <c r="F561" s="23"/>
      <c r="G561" s="12"/>
    </row>
    <row r="562">
      <c r="F562" s="23"/>
      <c r="G562" s="12"/>
    </row>
    <row r="563">
      <c r="F563" s="23"/>
      <c r="G563" s="12"/>
    </row>
    <row r="564">
      <c r="F564" s="23"/>
      <c r="G564" s="12"/>
    </row>
    <row r="565">
      <c r="F565" s="23"/>
      <c r="G565" s="12"/>
    </row>
    <row r="566">
      <c r="F566" s="23"/>
      <c r="G566" s="12"/>
    </row>
    <row r="567">
      <c r="F567" s="23"/>
      <c r="G567" s="12"/>
    </row>
    <row r="568">
      <c r="F568" s="23"/>
      <c r="G568" s="12"/>
    </row>
    <row r="569">
      <c r="F569" s="23"/>
      <c r="G569" s="12"/>
    </row>
    <row r="570">
      <c r="F570" s="23"/>
      <c r="G570" s="12"/>
    </row>
    <row r="571">
      <c r="F571" s="23"/>
      <c r="G571" s="12"/>
    </row>
    <row r="572">
      <c r="F572" s="23"/>
      <c r="G572" s="12"/>
    </row>
    <row r="573">
      <c r="F573" s="23"/>
      <c r="G573" s="12"/>
    </row>
    <row r="574">
      <c r="F574" s="23"/>
      <c r="G574" s="12"/>
    </row>
    <row r="575">
      <c r="F575" s="23"/>
      <c r="G575" s="12"/>
    </row>
    <row r="576">
      <c r="F576" s="23"/>
      <c r="G576" s="12"/>
    </row>
    <row r="577">
      <c r="F577" s="23"/>
      <c r="G577" s="12"/>
    </row>
    <row r="578">
      <c r="F578" s="23"/>
      <c r="G578" s="12"/>
    </row>
    <row r="579">
      <c r="F579" s="23"/>
      <c r="G579" s="12"/>
    </row>
    <row r="580">
      <c r="F580" s="23"/>
      <c r="G580" s="12"/>
    </row>
    <row r="581">
      <c r="F581" s="23"/>
      <c r="G581" s="12"/>
    </row>
    <row r="582">
      <c r="F582" s="23"/>
      <c r="G582" s="12"/>
    </row>
    <row r="583">
      <c r="F583" s="23"/>
      <c r="G583" s="12"/>
    </row>
    <row r="584">
      <c r="F584" s="23"/>
      <c r="G584" s="12"/>
    </row>
    <row r="585">
      <c r="F585" s="23"/>
      <c r="G585" s="12"/>
    </row>
    <row r="586">
      <c r="F586" s="23"/>
      <c r="G586" s="12"/>
    </row>
    <row r="587">
      <c r="F587" s="23"/>
      <c r="G587" s="12"/>
    </row>
    <row r="588">
      <c r="F588" s="23"/>
      <c r="G588" s="12"/>
    </row>
    <row r="589">
      <c r="F589" s="23"/>
      <c r="G589" s="12"/>
    </row>
    <row r="590">
      <c r="F590" s="23"/>
      <c r="G590" s="12"/>
    </row>
    <row r="591">
      <c r="F591" s="23"/>
      <c r="G591" s="12"/>
    </row>
    <row r="592">
      <c r="F592" s="23"/>
      <c r="G592" s="12"/>
    </row>
    <row r="593">
      <c r="F593" s="23"/>
      <c r="G593" s="12"/>
    </row>
    <row r="594">
      <c r="F594" s="23"/>
      <c r="G594" s="12"/>
    </row>
    <row r="595">
      <c r="F595" s="23"/>
      <c r="G595" s="12"/>
    </row>
    <row r="596">
      <c r="F596" s="23"/>
      <c r="G596" s="12"/>
    </row>
    <row r="597">
      <c r="F597" s="23"/>
      <c r="G597" s="12"/>
    </row>
    <row r="598">
      <c r="F598" s="23"/>
      <c r="G598" s="12"/>
    </row>
    <row r="599">
      <c r="F599" s="23"/>
      <c r="G599" s="12"/>
    </row>
    <row r="600">
      <c r="F600" s="23"/>
      <c r="G600" s="12"/>
    </row>
    <row r="601">
      <c r="F601" s="23"/>
      <c r="G601" s="12"/>
    </row>
    <row r="602">
      <c r="F602" s="23"/>
      <c r="G602" s="12"/>
    </row>
    <row r="603">
      <c r="F603" s="23"/>
      <c r="G603" s="12"/>
    </row>
    <row r="604">
      <c r="F604" s="23"/>
      <c r="G604" s="12"/>
    </row>
    <row r="605">
      <c r="F605" s="23"/>
      <c r="G605" s="12"/>
    </row>
    <row r="606">
      <c r="F606" s="23"/>
      <c r="G606" s="12"/>
    </row>
    <row r="607">
      <c r="F607" s="23"/>
      <c r="G607" s="12"/>
    </row>
    <row r="608">
      <c r="F608" s="23"/>
      <c r="G608" s="12"/>
    </row>
    <row r="609">
      <c r="F609" s="23"/>
      <c r="G609" s="12"/>
    </row>
    <row r="610">
      <c r="F610" s="23"/>
      <c r="G610" s="12"/>
    </row>
    <row r="611">
      <c r="F611" s="23"/>
      <c r="G611" s="12"/>
    </row>
    <row r="612">
      <c r="F612" s="23"/>
      <c r="G612" s="12"/>
    </row>
    <row r="613">
      <c r="F613" s="23"/>
      <c r="G613" s="12"/>
    </row>
    <row r="614">
      <c r="F614" s="23"/>
      <c r="G614" s="12"/>
    </row>
    <row r="615">
      <c r="F615" s="23"/>
      <c r="G615" s="12"/>
    </row>
    <row r="616">
      <c r="F616" s="23"/>
      <c r="G616" s="12"/>
    </row>
    <row r="617">
      <c r="F617" s="23"/>
      <c r="G617" s="12"/>
    </row>
    <row r="618">
      <c r="F618" s="23"/>
      <c r="G618" s="12"/>
    </row>
    <row r="619">
      <c r="F619" s="23"/>
      <c r="G619" s="12"/>
    </row>
    <row r="620">
      <c r="F620" s="23"/>
      <c r="G620" s="12"/>
    </row>
    <row r="621">
      <c r="F621" s="23"/>
      <c r="G621" s="12"/>
    </row>
    <row r="622">
      <c r="F622" s="23"/>
      <c r="G622" s="12"/>
    </row>
    <row r="623">
      <c r="F623" s="23"/>
      <c r="G623" s="12"/>
    </row>
    <row r="624">
      <c r="F624" s="23"/>
      <c r="G624" s="12"/>
    </row>
    <row r="625">
      <c r="F625" s="23"/>
      <c r="G625" s="12"/>
    </row>
    <row r="626">
      <c r="F626" s="23"/>
      <c r="G626" s="12"/>
    </row>
    <row r="627">
      <c r="F627" s="23"/>
      <c r="G627" s="12"/>
    </row>
    <row r="628">
      <c r="F628" s="23"/>
      <c r="G628" s="12"/>
    </row>
    <row r="629">
      <c r="F629" s="23"/>
      <c r="G629" s="12"/>
    </row>
    <row r="630">
      <c r="F630" s="23"/>
      <c r="G630" s="12"/>
    </row>
    <row r="631">
      <c r="F631" s="23"/>
      <c r="G631" s="12"/>
    </row>
    <row r="632">
      <c r="F632" s="23"/>
      <c r="G632" s="12"/>
    </row>
    <row r="633">
      <c r="F633" s="23"/>
      <c r="G633" s="12"/>
    </row>
    <row r="634">
      <c r="F634" s="23"/>
      <c r="G634" s="12"/>
    </row>
    <row r="635">
      <c r="F635" s="23"/>
      <c r="G635" s="12"/>
    </row>
    <row r="636">
      <c r="F636" s="23"/>
      <c r="G636" s="12"/>
    </row>
    <row r="637">
      <c r="F637" s="23"/>
      <c r="G637" s="12"/>
    </row>
    <row r="638">
      <c r="F638" s="23"/>
      <c r="G638" s="12"/>
    </row>
    <row r="639">
      <c r="F639" s="23"/>
      <c r="G639" s="12"/>
    </row>
    <row r="640">
      <c r="F640" s="23"/>
      <c r="G640" s="12"/>
    </row>
    <row r="641">
      <c r="F641" s="23"/>
      <c r="G641" s="12"/>
    </row>
    <row r="642">
      <c r="F642" s="23"/>
      <c r="G642" s="12"/>
    </row>
    <row r="643">
      <c r="F643" s="23"/>
      <c r="G643" s="12"/>
    </row>
    <row r="644">
      <c r="F644" s="23"/>
      <c r="G644" s="12"/>
    </row>
    <row r="645">
      <c r="F645" s="23"/>
      <c r="G645" s="12"/>
    </row>
    <row r="646">
      <c r="F646" s="23"/>
      <c r="G646" s="12"/>
    </row>
    <row r="647">
      <c r="F647" s="23"/>
      <c r="G647" s="12"/>
    </row>
    <row r="648">
      <c r="F648" s="23"/>
      <c r="G648" s="12"/>
    </row>
    <row r="649">
      <c r="F649" s="23"/>
      <c r="G649" s="12"/>
    </row>
    <row r="650">
      <c r="F650" s="23"/>
      <c r="G650" s="12"/>
    </row>
    <row r="651">
      <c r="F651" s="23"/>
      <c r="G651" s="12"/>
    </row>
    <row r="652">
      <c r="F652" s="23"/>
      <c r="G652" s="12"/>
    </row>
    <row r="653">
      <c r="F653" s="23"/>
      <c r="G653" s="12"/>
    </row>
    <row r="654">
      <c r="F654" s="23"/>
      <c r="G654" s="12"/>
    </row>
    <row r="655">
      <c r="F655" s="23"/>
      <c r="G655" s="12"/>
    </row>
    <row r="656">
      <c r="F656" s="23"/>
      <c r="G656" s="12"/>
    </row>
    <row r="657">
      <c r="F657" s="23"/>
      <c r="G657" s="12"/>
    </row>
    <row r="658">
      <c r="F658" s="23"/>
      <c r="G658" s="12"/>
    </row>
    <row r="659">
      <c r="F659" s="23"/>
      <c r="G659" s="12"/>
    </row>
    <row r="660">
      <c r="F660" s="23"/>
      <c r="G660" s="12"/>
    </row>
    <row r="661">
      <c r="F661" s="23"/>
      <c r="G661" s="12"/>
    </row>
    <row r="662">
      <c r="F662" s="23"/>
      <c r="G662" s="12"/>
    </row>
    <row r="663">
      <c r="F663" s="23"/>
      <c r="G663" s="12"/>
    </row>
    <row r="664">
      <c r="F664" s="23"/>
      <c r="G664" s="12"/>
    </row>
    <row r="665">
      <c r="F665" s="23"/>
      <c r="G665" s="12"/>
    </row>
    <row r="666">
      <c r="F666" s="23"/>
      <c r="G666" s="12"/>
    </row>
    <row r="667">
      <c r="F667" s="23"/>
      <c r="G667" s="12"/>
    </row>
    <row r="668">
      <c r="F668" s="23"/>
      <c r="G668" s="12"/>
    </row>
    <row r="669">
      <c r="F669" s="23"/>
      <c r="G669" s="12"/>
    </row>
    <row r="670">
      <c r="F670" s="23"/>
      <c r="G670" s="12"/>
    </row>
    <row r="671">
      <c r="F671" s="23"/>
      <c r="G671" s="12"/>
    </row>
    <row r="672">
      <c r="F672" s="23"/>
      <c r="G672" s="12"/>
    </row>
    <row r="673">
      <c r="F673" s="23"/>
      <c r="G673" s="12"/>
    </row>
    <row r="674">
      <c r="F674" s="23"/>
      <c r="G674" s="12"/>
    </row>
    <row r="675">
      <c r="F675" s="23"/>
      <c r="G675" s="12"/>
    </row>
    <row r="676">
      <c r="F676" s="23"/>
      <c r="G676" s="12"/>
    </row>
    <row r="677">
      <c r="F677" s="23"/>
      <c r="G677" s="12"/>
    </row>
    <row r="678">
      <c r="F678" s="23"/>
      <c r="G678" s="12"/>
    </row>
    <row r="679">
      <c r="F679" s="23"/>
      <c r="G679" s="12"/>
    </row>
    <row r="680">
      <c r="F680" s="23"/>
      <c r="G680" s="12"/>
    </row>
    <row r="681">
      <c r="F681" s="23"/>
      <c r="G681" s="12"/>
    </row>
    <row r="682">
      <c r="F682" s="23"/>
      <c r="G682" s="12"/>
    </row>
    <row r="683">
      <c r="F683" s="23"/>
      <c r="G683" s="12"/>
    </row>
    <row r="684">
      <c r="F684" s="23"/>
      <c r="G684" s="12"/>
    </row>
    <row r="685">
      <c r="F685" s="23"/>
      <c r="G685" s="12"/>
    </row>
    <row r="686">
      <c r="F686" s="23"/>
      <c r="G686" s="12"/>
    </row>
    <row r="687">
      <c r="F687" s="23"/>
      <c r="G687" s="12"/>
    </row>
    <row r="688">
      <c r="F688" s="23"/>
      <c r="G688" s="12"/>
    </row>
    <row r="689">
      <c r="F689" s="23"/>
      <c r="G689" s="12"/>
    </row>
    <row r="690">
      <c r="F690" s="23"/>
      <c r="G690" s="12"/>
    </row>
    <row r="691">
      <c r="F691" s="23"/>
      <c r="G691" s="12"/>
    </row>
    <row r="692">
      <c r="F692" s="23"/>
      <c r="G692" s="12"/>
    </row>
    <row r="693">
      <c r="F693" s="23"/>
      <c r="G693" s="12"/>
    </row>
    <row r="694">
      <c r="F694" s="23"/>
      <c r="G694" s="12"/>
    </row>
    <row r="695">
      <c r="F695" s="23"/>
      <c r="G695" s="12"/>
    </row>
    <row r="696">
      <c r="F696" s="23"/>
      <c r="G696" s="12"/>
    </row>
    <row r="697">
      <c r="F697" s="23"/>
      <c r="G697" s="12"/>
    </row>
    <row r="698">
      <c r="F698" s="23"/>
      <c r="G698" s="12"/>
    </row>
    <row r="699">
      <c r="F699" s="23"/>
      <c r="G699" s="12"/>
    </row>
    <row r="700">
      <c r="F700" s="23"/>
      <c r="G700" s="12"/>
    </row>
    <row r="701">
      <c r="F701" s="23"/>
      <c r="G701" s="12"/>
    </row>
    <row r="702">
      <c r="F702" s="23"/>
      <c r="G702" s="12"/>
    </row>
    <row r="703">
      <c r="F703" s="23"/>
      <c r="G703" s="12"/>
    </row>
    <row r="704">
      <c r="F704" s="23"/>
      <c r="G704" s="12"/>
    </row>
    <row r="705">
      <c r="F705" s="23"/>
      <c r="G705" s="12"/>
    </row>
    <row r="706">
      <c r="F706" s="23"/>
      <c r="G706" s="12"/>
    </row>
    <row r="707">
      <c r="F707" s="23"/>
      <c r="G707" s="12"/>
    </row>
    <row r="708">
      <c r="F708" s="23"/>
      <c r="G708" s="12"/>
    </row>
    <row r="709">
      <c r="F709" s="23"/>
      <c r="G709" s="12"/>
    </row>
    <row r="710">
      <c r="F710" s="23"/>
      <c r="G710" s="12"/>
    </row>
    <row r="711">
      <c r="F711" s="23"/>
      <c r="G711" s="12"/>
    </row>
    <row r="712">
      <c r="F712" s="23"/>
      <c r="G712" s="12"/>
    </row>
    <row r="713">
      <c r="F713" s="23"/>
      <c r="G713" s="12"/>
    </row>
    <row r="714">
      <c r="F714" s="23"/>
      <c r="G714" s="12"/>
    </row>
    <row r="715">
      <c r="F715" s="23"/>
      <c r="G715" s="12"/>
    </row>
    <row r="716">
      <c r="F716" s="23"/>
      <c r="G716" s="12"/>
    </row>
    <row r="717">
      <c r="F717" s="23"/>
      <c r="G717" s="12"/>
    </row>
    <row r="718">
      <c r="F718" s="23"/>
      <c r="G718" s="12"/>
    </row>
    <row r="719">
      <c r="F719" s="23"/>
      <c r="G719" s="12"/>
    </row>
    <row r="720">
      <c r="F720" s="23"/>
      <c r="G720" s="12"/>
    </row>
    <row r="721">
      <c r="F721" s="23"/>
      <c r="G721" s="12"/>
    </row>
    <row r="722">
      <c r="F722" s="23"/>
      <c r="G722" s="12"/>
    </row>
    <row r="723">
      <c r="F723" s="23"/>
      <c r="G723" s="12"/>
    </row>
    <row r="724">
      <c r="F724" s="23"/>
      <c r="G724" s="12"/>
    </row>
    <row r="725">
      <c r="F725" s="23"/>
      <c r="G725" s="12"/>
    </row>
    <row r="726">
      <c r="F726" s="23"/>
      <c r="G726" s="12"/>
    </row>
    <row r="727">
      <c r="F727" s="23"/>
      <c r="G727" s="12"/>
    </row>
    <row r="728">
      <c r="F728" s="23"/>
      <c r="G728" s="12"/>
    </row>
    <row r="729">
      <c r="F729" s="23"/>
      <c r="G729" s="12"/>
    </row>
    <row r="730">
      <c r="F730" s="23"/>
      <c r="G730" s="12"/>
    </row>
    <row r="731">
      <c r="F731" s="23"/>
      <c r="G731" s="12"/>
    </row>
    <row r="732">
      <c r="F732" s="23"/>
      <c r="G732" s="12"/>
    </row>
    <row r="733">
      <c r="F733" s="23"/>
      <c r="G733" s="12"/>
    </row>
    <row r="734">
      <c r="F734" s="23"/>
      <c r="G734" s="12"/>
    </row>
    <row r="735">
      <c r="F735" s="23"/>
      <c r="G735" s="12"/>
    </row>
    <row r="736">
      <c r="F736" s="23"/>
      <c r="G736" s="12"/>
    </row>
    <row r="737">
      <c r="F737" s="23"/>
      <c r="G737" s="12"/>
    </row>
    <row r="738">
      <c r="F738" s="23"/>
      <c r="G738" s="12"/>
    </row>
    <row r="739">
      <c r="F739" s="23"/>
      <c r="G739" s="12"/>
    </row>
    <row r="740">
      <c r="F740" s="23"/>
      <c r="G740" s="12"/>
    </row>
    <row r="741">
      <c r="F741" s="23"/>
      <c r="G741" s="12"/>
    </row>
    <row r="742">
      <c r="F742" s="23"/>
      <c r="G742" s="12"/>
    </row>
    <row r="743">
      <c r="F743" s="23"/>
      <c r="G743" s="12"/>
    </row>
    <row r="744">
      <c r="F744" s="23"/>
      <c r="G744" s="12"/>
    </row>
    <row r="745">
      <c r="F745" s="23"/>
      <c r="G745" s="12"/>
    </row>
    <row r="746">
      <c r="F746" s="23"/>
      <c r="G746" s="12"/>
    </row>
    <row r="747">
      <c r="F747" s="23"/>
      <c r="G747" s="12"/>
    </row>
    <row r="748">
      <c r="F748" s="23"/>
      <c r="G748" s="12"/>
    </row>
    <row r="749">
      <c r="F749" s="23"/>
      <c r="G749" s="12"/>
    </row>
    <row r="750">
      <c r="F750" s="23"/>
      <c r="G750" s="12"/>
    </row>
    <row r="751">
      <c r="F751" s="23"/>
      <c r="G751" s="12"/>
    </row>
    <row r="752">
      <c r="F752" s="23"/>
      <c r="G752" s="12"/>
    </row>
    <row r="753">
      <c r="F753" s="23"/>
      <c r="G753" s="12"/>
    </row>
    <row r="754">
      <c r="F754" s="23"/>
      <c r="G754" s="12"/>
    </row>
    <row r="755">
      <c r="F755" s="23"/>
      <c r="G755" s="12"/>
    </row>
    <row r="756">
      <c r="F756" s="23"/>
      <c r="G756" s="12"/>
    </row>
    <row r="757">
      <c r="F757" s="23"/>
      <c r="G757" s="12"/>
    </row>
    <row r="758">
      <c r="F758" s="23"/>
      <c r="G758" s="12"/>
    </row>
    <row r="759">
      <c r="F759" s="23"/>
      <c r="G759" s="12"/>
    </row>
    <row r="760">
      <c r="F760" s="23"/>
      <c r="G760" s="12"/>
    </row>
    <row r="761">
      <c r="F761" s="23"/>
      <c r="G761" s="12"/>
    </row>
    <row r="762">
      <c r="F762" s="23"/>
      <c r="G762" s="12"/>
    </row>
    <row r="763">
      <c r="F763" s="23"/>
      <c r="G763" s="12"/>
    </row>
    <row r="764">
      <c r="F764" s="23"/>
      <c r="G764" s="12"/>
    </row>
    <row r="765">
      <c r="F765" s="23"/>
      <c r="G765" s="12"/>
    </row>
    <row r="766">
      <c r="F766" s="23"/>
      <c r="G766" s="12"/>
    </row>
    <row r="767">
      <c r="F767" s="23"/>
      <c r="G767" s="12"/>
    </row>
    <row r="768">
      <c r="F768" s="23"/>
      <c r="G768" s="12"/>
    </row>
    <row r="769">
      <c r="F769" s="23"/>
      <c r="G769" s="12"/>
    </row>
    <row r="770">
      <c r="F770" s="23"/>
      <c r="G770" s="12"/>
    </row>
    <row r="771">
      <c r="F771" s="23"/>
      <c r="G771" s="12"/>
    </row>
    <row r="772">
      <c r="F772" s="23"/>
      <c r="G772" s="12"/>
    </row>
    <row r="773">
      <c r="F773" s="23"/>
      <c r="G773" s="12"/>
    </row>
    <row r="774">
      <c r="F774" s="23"/>
      <c r="G774" s="12"/>
    </row>
    <row r="775">
      <c r="F775" s="23"/>
      <c r="G775" s="12"/>
    </row>
    <row r="776">
      <c r="F776" s="23"/>
      <c r="G776" s="12"/>
    </row>
    <row r="777">
      <c r="F777" s="23"/>
      <c r="G777" s="12"/>
    </row>
    <row r="778">
      <c r="F778" s="23"/>
      <c r="G778" s="12"/>
    </row>
    <row r="779">
      <c r="F779" s="23"/>
      <c r="G779" s="12"/>
    </row>
    <row r="780">
      <c r="F780" s="23"/>
      <c r="G780" s="12"/>
    </row>
    <row r="781">
      <c r="F781" s="23"/>
      <c r="G781" s="12"/>
    </row>
    <row r="782">
      <c r="F782" s="23"/>
      <c r="G782" s="12"/>
    </row>
    <row r="783">
      <c r="F783" s="23"/>
      <c r="G783" s="12"/>
    </row>
    <row r="784">
      <c r="F784" s="23"/>
      <c r="G784" s="12"/>
    </row>
    <row r="785">
      <c r="F785" s="23"/>
      <c r="G785" s="12"/>
    </row>
    <row r="786">
      <c r="F786" s="23"/>
      <c r="G786" s="12"/>
    </row>
    <row r="787">
      <c r="F787" s="23"/>
      <c r="G787" s="12"/>
    </row>
    <row r="788">
      <c r="F788" s="23"/>
      <c r="G788" s="12"/>
    </row>
    <row r="789">
      <c r="F789" s="23"/>
      <c r="G789" s="12"/>
    </row>
    <row r="790">
      <c r="F790" s="23"/>
      <c r="G790" s="12"/>
    </row>
    <row r="791">
      <c r="F791" s="23"/>
      <c r="G791" s="12"/>
    </row>
    <row r="792">
      <c r="F792" s="23"/>
      <c r="G792" s="12"/>
    </row>
    <row r="793">
      <c r="F793" s="23"/>
      <c r="G793" s="12"/>
    </row>
    <row r="794">
      <c r="F794" s="23"/>
      <c r="G794" s="12"/>
    </row>
    <row r="795">
      <c r="F795" s="23"/>
      <c r="G795" s="12"/>
    </row>
    <row r="796">
      <c r="F796" s="23"/>
      <c r="G796" s="12"/>
    </row>
    <row r="797">
      <c r="F797" s="23"/>
      <c r="G797" s="12"/>
    </row>
    <row r="798">
      <c r="F798" s="23"/>
      <c r="G798" s="12"/>
    </row>
    <row r="799">
      <c r="F799" s="23"/>
      <c r="G799" s="12"/>
    </row>
    <row r="800">
      <c r="F800" s="23"/>
      <c r="G800" s="12"/>
    </row>
    <row r="801">
      <c r="F801" s="23"/>
      <c r="G801" s="12"/>
    </row>
    <row r="802">
      <c r="F802" s="23"/>
      <c r="G802" s="12"/>
    </row>
    <row r="803">
      <c r="F803" s="23"/>
      <c r="G803" s="12"/>
    </row>
    <row r="804">
      <c r="F804" s="23"/>
      <c r="G804" s="12"/>
    </row>
    <row r="805">
      <c r="F805" s="23"/>
      <c r="G805" s="12"/>
    </row>
    <row r="806">
      <c r="F806" s="23"/>
      <c r="G806" s="12"/>
    </row>
    <row r="807">
      <c r="F807" s="23"/>
      <c r="G807" s="12"/>
    </row>
    <row r="808">
      <c r="F808" s="23"/>
      <c r="G808" s="12"/>
    </row>
    <row r="809">
      <c r="F809" s="23"/>
      <c r="G809" s="12"/>
    </row>
    <row r="810">
      <c r="F810" s="23"/>
      <c r="G810" s="12"/>
    </row>
    <row r="811">
      <c r="F811" s="23"/>
      <c r="G811" s="12"/>
    </row>
    <row r="812">
      <c r="F812" s="23"/>
      <c r="G812" s="12"/>
    </row>
    <row r="813">
      <c r="F813" s="23"/>
      <c r="G813" s="12"/>
    </row>
    <row r="814">
      <c r="F814" s="23"/>
      <c r="G814" s="12"/>
    </row>
    <row r="815">
      <c r="F815" s="23"/>
      <c r="G815" s="12"/>
    </row>
    <row r="816">
      <c r="F816" s="23"/>
      <c r="G816" s="12"/>
    </row>
    <row r="817">
      <c r="F817" s="23"/>
      <c r="G817" s="12"/>
    </row>
    <row r="818">
      <c r="F818" s="23"/>
      <c r="G818" s="12"/>
    </row>
    <row r="819">
      <c r="F819" s="23"/>
      <c r="G819" s="12"/>
    </row>
    <row r="820">
      <c r="F820" s="23"/>
      <c r="G820" s="12"/>
    </row>
    <row r="821">
      <c r="F821" s="23"/>
      <c r="G821" s="12"/>
    </row>
    <row r="822">
      <c r="F822" s="23"/>
      <c r="G822" s="12"/>
    </row>
    <row r="823">
      <c r="F823" s="23"/>
      <c r="G823" s="12"/>
    </row>
    <row r="824">
      <c r="F824" s="23"/>
      <c r="G824" s="12"/>
    </row>
    <row r="825">
      <c r="F825" s="23"/>
      <c r="G825" s="12"/>
    </row>
    <row r="826">
      <c r="F826" s="23"/>
      <c r="G826" s="12"/>
    </row>
    <row r="827">
      <c r="F827" s="23"/>
      <c r="G827" s="12"/>
    </row>
    <row r="828">
      <c r="F828" s="23"/>
      <c r="G828" s="12"/>
    </row>
    <row r="829">
      <c r="F829" s="23"/>
      <c r="G829" s="12"/>
    </row>
    <row r="830">
      <c r="F830" s="23"/>
      <c r="G830" s="12"/>
    </row>
    <row r="831">
      <c r="F831" s="23"/>
      <c r="G831" s="12"/>
    </row>
    <row r="832">
      <c r="F832" s="23"/>
      <c r="G832" s="12"/>
    </row>
    <row r="833">
      <c r="F833" s="23"/>
      <c r="G833" s="12"/>
    </row>
    <row r="834">
      <c r="F834" s="23"/>
      <c r="G834" s="12"/>
    </row>
    <row r="835">
      <c r="F835" s="23"/>
      <c r="G835" s="12"/>
    </row>
    <row r="836">
      <c r="F836" s="23"/>
      <c r="G836" s="12"/>
    </row>
    <row r="837">
      <c r="F837" s="23"/>
      <c r="G837" s="12"/>
    </row>
    <row r="838">
      <c r="F838" s="23"/>
      <c r="G838" s="12"/>
    </row>
    <row r="839">
      <c r="F839" s="23"/>
      <c r="G839" s="12"/>
    </row>
    <row r="840">
      <c r="F840" s="23"/>
      <c r="G840" s="12"/>
    </row>
    <row r="841">
      <c r="F841" s="23"/>
      <c r="G841" s="12"/>
    </row>
    <row r="842">
      <c r="F842" s="23"/>
      <c r="G842" s="12"/>
    </row>
    <row r="843">
      <c r="F843" s="23"/>
      <c r="G843" s="12"/>
    </row>
    <row r="844">
      <c r="F844" s="23"/>
      <c r="G844" s="12"/>
    </row>
    <row r="845">
      <c r="F845" s="23"/>
      <c r="G845" s="12"/>
    </row>
    <row r="846">
      <c r="F846" s="23"/>
      <c r="G846" s="12"/>
    </row>
    <row r="847">
      <c r="F847" s="23"/>
      <c r="G847" s="12"/>
    </row>
    <row r="848">
      <c r="F848" s="23"/>
      <c r="G848" s="12"/>
    </row>
    <row r="849">
      <c r="F849" s="23"/>
      <c r="G849" s="12"/>
    </row>
    <row r="850">
      <c r="F850" s="23"/>
      <c r="G850" s="12"/>
    </row>
    <row r="851">
      <c r="F851" s="23"/>
      <c r="G851" s="12"/>
    </row>
    <row r="852">
      <c r="F852" s="23"/>
      <c r="G852" s="12"/>
    </row>
    <row r="853">
      <c r="F853" s="23"/>
      <c r="G853" s="12"/>
    </row>
    <row r="854">
      <c r="F854" s="23"/>
      <c r="G854" s="12"/>
    </row>
    <row r="855">
      <c r="F855" s="23"/>
      <c r="G855" s="12"/>
    </row>
    <row r="856">
      <c r="F856" s="23"/>
      <c r="G856" s="12"/>
    </row>
    <row r="857">
      <c r="F857" s="23"/>
      <c r="G857" s="12"/>
    </row>
    <row r="858">
      <c r="F858" s="23"/>
      <c r="G858" s="12"/>
    </row>
    <row r="859">
      <c r="F859" s="23"/>
      <c r="G859" s="12"/>
    </row>
    <row r="860">
      <c r="F860" s="23"/>
      <c r="G860" s="12"/>
    </row>
    <row r="861">
      <c r="F861" s="23"/>
      <c r="G861" s="12"/>
    </row>
    <row r="862">
      <c r="F862" s="23"/>
      <c r="G862" s="12"/>
    </row>
    <row r="863">
      <c r="F863" s="23"/>
      <c r="G863" s="12"/>
    </row>
    <row r="864">
      <c r="F864" s="23"/>
      <c r="G864" s="12"/>
    </row>
    <row r="865">
      <c r="F865" s="23"/>
      <c r="G865" s="12"/>
    </row>
    <row r="866">
      <c r="F866" s="23"/>
      <c r="G866" s="12"/>
    </row>
    <row r="867">
      <c r="F867" s="23"/>
      <c r="G867" s="12"/>
    </row>
    <row r="868">
      <c r="F868" s="23"/>
      <c r="G868" s="12"/>
    </row>
    <row r="869">
      <c r="F869" s="23"/>
      <c r="G869" s="12"/>
    </row>
    <row r="870">
      <c r="F870" s="23"/>
      <c r="G870" s="12"/>
    </row>
    <row r="871">
      <c r="F871" s="23"/>
      <c r="G871" s="12"/>
    </row>
    <row r="872">
      <c r="F872" s="23"/>
      <c r="G872" s="12"/>
    </row>
    <row r="873">
      <c r="F873" s="23"/>
      <c r="G873" s="12"/>
    </row>
    <row r="874">
      <c r="F874" s="23"/>
      <c r="G874" s="12"/>
    </row>
    <row r="875">
      <c r="F875" s="23"/>
      <c r="G875" s="12"/>
    </row>
    <row r="876">
      <c r="F876" s="23"/>
      <c r="G876" s="12"/>
    </row>
    <row r="877">
      <c r="F877" s="23"/>
      <c r="G877" s="12"/>
    </row>
    <row r="878">
      <c r="F878" s="23"/>
      <c r="G878" s="12"/>
    </row>
    <row r="879">
      <c r="F879" s="23"/>
      <c r="G879" s="12"/>
    </row>
    <row r="880">
      <c r="F880" s="23"/>
      <c r="G880" s="12"/>
    </row>
    <row r="881">
      <c r="F881" s="23"/>
      <c r="G881" s="12"/>
    </row>
    <row r="882">
      <c r="F882" s="23"/>
      <c r="G882" s="12"/>
    </row>
    <row r="883">
      <c r="F883" s="23"/>
      <c r="G883" s="12"/>
    </row>
    <row r="884">
      <c r="F884" s="23"/>
      <c r="G884" s="12"/>
    </row>
    <row r="885">
      <c r="F885" s="23"/>
      <c r="G885" s="12"/>
    </row>
    <row r="886">
      <c r="F886" s="23"/>
      <c r="G886" s="12"/>
    </row>
    <row r="887">
      <c r="F887" s="23"/>
      <c r="G887" s="12"/>
    </row>
    <row r="888">
      <c r="F888" s="23"/>
      <c r="G888" s="12"/>
    </row>
    <row r="889">
      <c r="F889" s="23"/>
      <c r="G889" s="12"/>
    </row>
    <row r="890">
      <c r="F890" s="23"/>
      <c r="G890" s="12"/>
    </row>
    <row r="891">
      <c r="F891" s="23"/>
      <c r="G891" s="12"/>
    </row>
    <row r="892">
      <c r="F892" s="23"/>
      <c r="G892" s="12"/>
    </row>
    <row r="893">
      <c r="F893" s="23"/>
      <c r="G893" s="12"/>
    </row>
    <row r="894">
      <c r="F894" s="23"/>
      <c r="G894" s="12"/>
    </row>
    <row r="895">
      <c r="F895" s="23"/>
      <c r="G895" s="12"/>
    </row>
    <row r="896">
      <c r="F896" s="23"/>
      <c r="G896" s="12"/>
    </row>
    <row r="897">
      <c r="F897" s="23"/>
      <c r="G897" s="12"/>
    </row>
    <row r="898">
      <c r="F898" s="23"/>
      <c r="G898" s="12"/>
    </row>
    <row r="899">
      <c r="F899" s="23"/>
      <c r="G899" s="12"/>
    </row>
    <row r="900">
      <c r="F900" s="23"/>
      <c r="G900" s="12"/>
    </row>
    <row r="901">
      <c r="F901" s="23"/>
      <c r="G901" s="12"/>
    </row>
    <row r="902">
      <c r="F902" s="23"/>
      <c r="G902" s="12"/>
    </row>
    <row r="903">
      <c r="F903" s="23"/>
      <c r="G903" s="12"/>
    </row>
    <row r="904">
      <c r="F904" s="23"/>
      <c r="G904" s="12"/>
    </row>
    <row r="905">
      <c r="F905" s="23"/>
      <c r="G905" s="12"/>
    </row>
    <row r="906">
      <c r="F906" s="23"/>
      <c r="G906" s="12"/>
    </row>
    <row r="907">
      <c r="F907" s="23"/>
      <c r="G907" s="12"/>
    </row>
    <row r="908">
      <c r="F908" s="23"/>
      <c r="G908" s="12"/>
    </row>
    <row r="909">
      <c r="F909" s="23"/>
      <c r="G909" s="12"/>
    </row>
    <row r="910">
      <c r="F910" s="23"/>
      <c r="G910" s="12"/>
    </row>
    <row r="911">
      <c r="F911" s="23"/>
      <c r="G911" s="12"/>
    </row>
    <row r="912">
      <c r="F912" s="23"/>
      <c r="G912" s="12"/>
    </row>
    <row r="913">
      <c r="F913" s="23"/>
      <c r="G913" s="12"/>
    </row>
    <row r="914">
      <c r="F914" s="23"/>
      <c r="G914" s="12"/>
    </row>
    <row r="915">
      <c r="F915" s="23"/>
      <c r="G915" s="12"/>
    </row>
    <row r="916">
      <c r="F916" s="23"/>
      <c r="G916" s="12"/>
    </row>
    <row r="917">
      <c r="F917" s="23"/>
      <c r="G917" s="12"/>
    </row>
    <row r="918">
      <c r="F918" s="23"/>
      <c r="G918" s="12"/>
    </row>
    <row r="919">
      <c r="F919" s="23"/>
      <c r="G919" s="12"/>
    </row>
    <row r="920">
      <c r="F920" s="23"/>
      <c r="G920" s="12"/>
    </row>
    <row r="921">
      <c r="F921" s="23"/>
      <c r="G921" s="12"/>
    </row>
    <row r="922">
      <c r="F922" s="23"/>
      <c r="G922" s="12"/>
    </row>
    <row r="923">
      <c r="F923" s="23"/>
      <c r="G923" s="12"/>
    </row>
    <row r="924">
      <c r="F924" s="23"/>
      <c r="G924" s="12"/>
    </row>
    <row r="925">
      <c r="F925" s="23"/>
      <c r="G925" s="12"/>
    </row>
    <row r="926">
      <c r="F926" s="23"/>
      <c r="G926" s="12"/>
    </row>
    <row r="927">
      <c r="F927" s="23"/>
      <c r="G927" s="12"/>
    </row>
    <row r="928">
      <c r="F928" s="23"/>
      <c r="G928" s="12"/>
    </row>
    <row r="929">
      <c r="F929" s="23"/>
      <c r="G929" s="12"/>
    </row>
    <row r="930">
      <c r="F930" s="23"/>
      <c r="G930" s="12"/>
    </row>
    <row r="931">
      <c r="F931" s="23"/>
      <c r="G931" s="12"/>
    </row>
    <row r="932">
      <c r="F932" s="23"/>
      <c r="G932" s="12"/>
    </row>
    <row r="933">
      <c r="F933" s="23"/>
      <c r="G933" s="12"/>
    </row>
    <row r="934">
      <c r="F934" s="23"/>
      <c r="G934" s="12"/>
    </row>
    <row r="935">
      <c r="F935" s="23"/>
      <c r="G935" s="12"/>
    </row>
    <row r="936">
      <c r="F936" s="23"/>
      <c r="G936" s="12"/>
    </row>
    <row r="937">
      <c r="F937" s="23"/>
      <c r="G937" s="12"/>
    </row>
    <row r="938">
      <c r="F938" s="23"/>
      <c r="G938" s="12"/>
    </row>
    <row r="939">
      <c r="F939" s="23"/>
      <c r="G939" s="12"/>
    </row>
    <row r="940">
      <c r="F940" s="23"/>
      <c r="G940" s="12"/>
    </row>
    <row r="941">
      <c r="F941" s="23"/>
      <c r="G941" s="12"/>
    </row>
    <row r="942">
      <c r="F942" s="23"/>
      <c r="G942" s="12"/>
    </row>
    <row r="943">
      <c r="F943" s="23"/>
      <c r="G943" s="12"/>
    </row>
    <row r="944">
      <c r="F944" s="23"/>
      <c r="G944" s="12"/>
    </row>
    <row r="945">
      <c r="F945" s="23"/>
      <c r="G945" s="12"/>
    </row>
    <row r="946">
      <c r="F946" s="23"/>
      <c r="G946" s="12"/>
    </row>
    <row r="947">
      <c r="F947" s="23"/>
      <c r="G947" s="12"/>
    </row>
    <row r="948">
      <c r="F948" s="23"/>
      <c r="G948" s="12"/>
    </row>
    <row r="949">
      <c r="F949" s="23"/>
      <c r="G949" s="12"/>
    </row>
    <row r="950">
      <c r="F950" s="23"/>
      <c r="G950" s="12"/>
    </row>
    <row r="951">
      <c r="F951" s="23"/>
      <c r="G951" s="12"/>
    </row>
    <row r="952">
      <c r="F952" s="23"/>
      <c r="G952" s="12"/>
    </row>
    <row r="953">
      <c r="F953" s="23"/>
      <c r="G953" s="12"/>
    </row>
    <row r="954">
      <c r="F954" s="23"/>
      <c r="G954" s="12"/>
    </row>
    <row r="955">
      <c r="F955" s="23"/>
      <c r="G955" s="12"/>
    </row>
    <row r="956">
      <c r="F956" s="23"/>
      <c r="G956" s="12"/>
    </row>
    <row r="957">
      <c r="F957" s="23"/>
      <c r="G957" s="12"/>
    </row>
    <row r="958">
      <c r="F958" s="23"/>
      <c r="G958" s="12"/>
    </row>
    <row r="959">
      <c r="F959" s="23"/>
      <c r="G959" s="12"/>
    </row>
    <row r="960">
      <c r="F960" s="23"/>
      <c r="G960" s="12"/>
    </row>
    <row r="961">
      <c r="F961" s="23"/>
      <c r="G961" s="12"/>
    </row>
    <row r="962">
      <c r="F962" s="23"/>
      <c r="G962" s="12"/>
    </row>
    <row r="963">
      <c r="F963" s="23"/>
      <c r="G963" s="12"/>
    </row>
    <row r="964">
      <c r="F964" s="23"/>
      <c r="G964" s="12"/>
    </row>
    <row r="965">
      <c r="F965" s="23"/>
      <c r="G965" s="12"/>
    </row>
    <row r="966">
      <c r="F966" s="23"/>
      <c r="G966" s="12"/>
    </row>
    <row r="967">
      <c r="F967" s="23"/>
      <c r="G967" s="12"/>
    </row>
    <row r="968">
      <c r="F968" s="23"/>
      <c r="G968" s="12"/>
    </row>
    <row r="969">
      <c r="F969" s="23"/>
      <c r="G969" s="12"/>
    </row>
    <row r="970">
      <c r="F970" s="23"/>
      <c r="G970" s="12"/>
    </row>
    <row r="971">
      <c r="F971" s="23"/>
      <c r="G971" s="12"/>
    </row>
    <row r="972">
      <c r="F972" s="23"/>
      <c r="G972" s="12"/>
    </row>
    <row r="973">
      <c r="F973" s="23"/>
      <c r="G973" s="12"/>
    </row>
    <row r="974">
      <c r="F974" s="23"/>
      <c r="G974" s="12"/>
    </row>
    <row r="975">
      <c r="F975" s="23"/>
      <c r="G975" s="12"/>
    </row>
    <row r="976">
      <c r="F976" s="23"/>
      <c r="G976" s="12"/>
    </row>
    <row r="977">
      <c r="F977" s="23"/>
      <c r="G977" s="12"/>
    </row>
    <row r="978">
      <c r="F978" s="23"/>
      <c r="G978" s="12"/>
    </row>
    <row r="979">
      <c r="F979" s="23"/>
      <c r="G979" s="12"/>
    </row>
    <row r="980">
      <c r="F980" s="23"/>
      <c r="G980" s="12"/>
    </row>
    <row r="981">
      <c r="F981" s="23"/>
      <c r="G981" s="12"/>
    </row>
    <row r="982">
      <c r="F982" s="23"/>
      <c r="G982" s="12"/>
    </row>
    <row r="983">
      <c r="F983" s="23"/>
      <c r="G983" s="12"/>
    </row>
    <row r="984">
      <c r="F984" s="23"/>
      <c r="G984" s="12"/>
    </row>
    <row r="985">
      <c r="F985" s="23"/>
      <c r="G985" s="12"/>
    </row>
    <row r="986">
      <c r="F986" s="23"/>
      <c r="G986" s="12"/>
    </row>
    <row r="987">
      <c r="F987" s="23"/>
      <c r="G987" s="12"/>
    </row>
    <row r="988">
      <c r="F988" s="23"/>
      <c r="G988" s="12"/>
    </row>
    <row r="989">
      <c r="F989" s="23"/>
      <c r="G989" s="12"/>
    </row>
    <row r="990">
      <c r="F990" s="23"/>
      <c r="G990" s="12"/>
    </row>
    <row r="991">
      <c r="F991" s="23"/>
      <c r="G991" s="12"/>
    </row>
    <row r="992">
      <c r="F992" s="23"/>
      <c r="G992" s="12"/>
    </row>
    <row r="993">
      <c r="F993" s="23"/>
      <c r="G993" s="12"/>
    </row>
    <row r="994">
      <c r="F994" s="23"/>
      <c r="G994" s="12"/>
    </row>
    <row r="995">
      <c r="F995" s="23"/>
      <c r="G995" s="12"/>
    </row>
    <row r="996">
      <c r="F996" s="23"/>
      <c r="G996" s="12"/>
    </row>
    <row r="997">
      <c r="F997" s="23"/>
      <c r="G997" s="12"/>
    </row>
    <row r="998">
      <c r="F998" s="23"/>
      <c r="G998" s="12"/>
    </row>
    <row r="999">
      <c r="F999" s="23"/>
      <c r="G999" s="12"/>
    </row>
    <row r="1000">
      <c r="F1000" s="23"/>
      <c r="G1000" s="12"/>
    </row>
  </sheetData>
  <mergeCells count="3">
    <mergeCell ref="A1:E1"/>
    <mergeCell ref="F1:I1"/>
    <mergeCell ref="A19:E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14"/>
    <col customWidth="1" min="3" max="3" width="10.71"/>
    <col customWidth="1" min="4" max="4" width="11.57"/>
    <col customWidth="1" min="5" max="5" width="10.71"/>
    <col customWidth="1" min="6" max="6" width="12.57"/>
    <col customWidth="1" min="7" max="14" width="10.71"/>
  </cols>
  <sheetData>
    <row r="1" ht="15.75" customHeight="1">
      <c r="A1" s="32" t="s">
        <v>23</v>
      </c>
    </row>
    <row r="2" ht="15.75" customHeight="1">
      <c r="A2" s="32" t="s">
        <v>24</v>
      </c>
      <c r="B2" s="32" t="s">
        <v>25</v>
      </c>
      <c r="C2" s="33">
        <v>44621.0</v>
      </c>
      <c r="D2" s="32" t="s">
        <v>26</v>
      </c>
      <c r="E2" s="32" t="s">
        <v>27</v>
      </c>
      <c r="F2" s="32" t="s">
        <v>28</v>
      </c>
      <c r="G2" s="32" t="b">
        <v>0</v>
      </c>
      <c r="H2" s="32" t="s">
        <v>29</v>
      </c>
      <c r="I2" s="32" t="b">
        <v>0</v>
      </c>
      <c r="J2" s="32">
        <v>13.0</v>
      </c>
      <c r="K2" s="32">
        <v>3600.0</v>
      </c>
      <c r="L2" s="32">
        <v>300.0</v>
      </c>
      <c r="P2" s="32">
        <v>1.0</v>
      </c>
      <c r="Q2" s="32">
        <v>535.0</v>
      </c>
      <c r="R2" s="32">
        <v>1.0</v>
      </c>
      <c r="S2" s="32">
        <v>12.0</v>
      </c>
      <c r="T2" s="32">
        <v>96.0</v>
      </c>
      <c r="U2" s="32">
        <v>485.0</v>
      </c>
      <c r="V2" s="32" t="s">
        <v>30</v>
      </c>
      <c r="Z2" s="32">
        <v>0.0</v>
      </c>
      <c r="AA2" s="32" t="s">
        <v>31</v>
      </c>
      <c r="AD2" s="32">
        <v>1.0</v>
      </c>
      <c r="AE2" s="32">
        <v>8.0</v>
      </c>
    </row>
    <row r="3" ht="15.75" customHeight="1">
      <c r="B3" s="32" t="s">
        <v>32</v>
      </c>
      <c r="C3" s="32">
        <v>1.0</v>
      </c>
      <c r="D3" s="32">
        <v>2.0</v>
      </c>
      <c r="E3" s="32">
        <v>3.0</v>
      </c>
      <c r="F3" s="32">
        <v>4.0</v>
      </c>
      <c r="G3" s="32">
        <v>5.0</v>
      </c>
      <c r="H3" s="32">
        <v>6.0</v>
      </c>
      <c r="I3" s="32">
        <v>7.0</v>
      </c>
      <c r="J3" s="32">
        <v>8.0</v>
      </c>
      <c r="K3" s="32">
        <v>9.0</v>
      </c>
      <c r="L3" s="32">
        <v>10.0</v>
      </c>
      <c r="M3" s="32">
        <v>11.0</v>
      </c>
      <c r="N3" s="32">
        <v>12.0</v>
      </c>
    </row>
    <row r="4" ht="15.75" customHeight="1">
      <c r="A4" s="34">
        <v>0.0</v>
      </c>
      <c r="B4" s="32">
        <v>37.0</v>
      </c>
      <c r="C4" s="35">
        <v>1731751.0</v>
      </c>
      <c r="D4" s="35">
        <v>2828461.0</v>
      </c>
      <c r="E4" s="35">
        <v>2470168.0</v>
      </c>
      <c r="F4" s="36">
        <v>8445130.0</v>
      </c>
      <c r="G4" s="36">
        <v>9528779.0</v>
      </c>
      <c r="H4" s="36">
        <v>9162984.0</v>
      </c>
      <c r="I4" s="36">
        <v>9144879.0</v>
      </c>
      <c r="J4" s="36">
        <v>8754508.0</v>
      </c>
      <c r="K4" s="36">
        <v>1.0477301E7</v>
      </c>
      <c r="L4" s="36">
        <v>7046984.0</v>
      </c>
      <c r="M4" s="36">
        <v>5901504.0</v>
      </c>
      <c r="N4" s="36">
        <v>7689731.0</v>
      </c>
    </row>
    <row r="5" ht="15.75" customHeight="1">
      <c r="C5" s="36">
        <v>1.0567648E7</v>
      </c>
      <c r="D5" s="36">
        <v>1.2463149E7</v>
      </c>
      <c r="E5" s="36">
        <v>1.3521808E7</v>
      </c>
      <c r="F5" s="36">
        <v>1.2940601E7</v>
      </c>
      <c r="G5" s="36">
        <v>1.1994898E7</v>
      </c>
      <c r="H5" s="36">
        <v>1.2797523E7</v>
      </c>
      <c r="I5" s="37">
        <v>7530066.0</v>
      </c>
      <c r="J5" s="37">
        <v>7454649.0</v>
      </c>
      <c r="K5" s="37">
        <v>7867656.0</v>
      </c>
      <c r="L5" s="37">
        <v>8647517.0</v>
      </c>
      <c r="M5" s="37">
        <v>7365451.0</v>
      </c>
      <c r="N5" s="37">
        <v>9079559.0</v>
      </c>
    </row>
    <row r="6" ht="15.75" customHeight="1">
      <c r="C6" s="37">
        <v>7192962.0</v>
      </c>
      <c r="D6" s="37">
        <v>6388436.0</v>
      </c>
      <c r="E6" s="37">
        <v>7347405.0</v>
      </c>
      <c r="F6" s="37">
        <v>8191383.0</v>
      </c>
      <c r="G6" s="37">
        <v>8345850.0</v>
      </c>
      <c r="H6" s="37">
        <v>9153985.0</v>
      </c>
      <c r="I6" s="37">
        <v>5528690.0</v>
      </c>
      <c r="J6" s="37">
        <v>5634719.0</v>
      </c>
      <c r="K6" s="37">
        <v>6115945.0</v>
      </c>
      <c r="L6" s="38">
        <v>1.0920896E7</v>
      </c>
      <c r="M6" s="38">
        <v>9944239.0</v>
      </c>
      <c r="N6" s="38">
        <v>1.0650223E7</v>
      </c>
    </row>
    <row r="7" ht="15.75" customHeight="1">
      <c r="C7" s="38">
        <v>1.344845E7</v>
      </c>
      <c r="D7" s="38">
        <v>1.1111272E7</v>
      </c>
      <c r="E7" s="38">
        <v>1.1405616E7</v>
      </c>
      <c r="F7" s="38">
        <v>1.6182461E7</v>
      </c>
      <c r="G7" s="38">
        <v>1.6625967E7</v>
      </c>
      <c r="H7" s="38">
        <v>1.726568E7</v>
      </c>
      <c r="I7" s="38">
        <v>5779039.0</v>
      </c>
      <c r="J7" s="38">
        <v>5511433.0</v>
      </c>
      <c r="K7" s="38">
        <v>6119049.0</v>
      </c>
      <c r="L7" s="38">
        <v>7145673.0</v>
      </c>
      <c r="M7" s="38">
        <v>8672797.0</v>
      </c>
      <c r="N7" s="38">
        <v>8222967.0</v>
      </c>
    </row>
    <row r="8" ht="15.75" customHeight="1">
      <c r="C8" s="35">
        <v>4011613.0</v>
      </c>
      <c r="D8" s="35">
        <v>3802552.0</v>
      </c>
      <c r="E8" s="35">
        <v>4536387.0</v>
      </c>
      <c r="F8" s="36">
        <v>1.1165132E7</v>
      </c>
      <c r="G8" s="36">
        <v>1.1823418E7</v>
      </c>
      <c r="H8" s="36">
        <v>1.1368953E7</v>
      </c>
      <c r="I8" s="36">
        <v>9650435.0</v>
      </c>
      <c r="J8" s="36">
        <v>1.0361193E7</v>
      </c>
      <c r="K8" s="36">
        <v>1.1164722E7</v>
      </c>
      <c r="L8" s="36">
        <v>8079364.0</v>
      </c>
      <c r="M8" s="36">
        <v>7646426.0</v>
      </c>
      <c r="N8" s="36">
        <v>8434331.0</v>
      </c>
    </row>
    <row r="9" ht="15.75" customHeight="1">
      <c r="C9" s="36">
        <v>1.5523269E7</v>
      </c>
      <c r="D9" s="36">
        <v>1.5670706E7</v>
      </c>
      <c r="E9" s="36">
        <v>1.3986975E7</v>
      </c>
      <c r="F9" s="36">
        <v>1.5977062E7</v>
      </c>
      <c r="G9" s="36">
        <v>1.4704173E7</v>
      </c>
      <c r="H9" s="36">
        <v>1.3998692E7</v>
      </c>
      <c r="I9" s="37">
        <v>8288290.0</v>
      </c>
      <c r="J9" s="37">
        <v>7265297.0</v>
      </c>
      <c r="K9" s="37">
        <v>7732985.0</v>
      </c>
      <c r="L9" s="37">
        <v>1.3231302E7</v>
      </c>
      <c r="M9" s="37">
        <v>9709998.0</v>
      </c>
      <c r="N9" s="37">
        <v>1.1005232E7</v>
      </c>
    </row>
    <row r="10" ht="15.75" customHeight="1">
      <c r="C10" s="37">
        <v>1.0576828E7</v>
      </c>
      <c r="D10" s="37">
        <v>7555431.0</v>
      </c>
      <c r="E10" s="37">
        <v>7943821.0</v>
      </c>
      <c r="F10" s="37">
        <v>1.2869044E7</v>
      </c>
      <c r="G10" s="37">
        <v>8935418.0</v>
      </c>
      <c r="H10" s="37">
        <v>9839894.0</v>
      </c>
      <c r="I10" s="37">
        <v>6453973.0</v>
      </c>
      <c r="J10" s="37">
        <v>5840544.0</v>
      </c>
      <c r="K10" s="37">
        <v>6660883.0</v>
      </c>
      <c r="L10" s="38">
        <v>1.3639838E7</v>
      </c>
      <c r="M10" s="38">
        <v>1.2768917E7</v>
      </c>
      <c r="N10" s="38">
        <v>1.4165474E7</v>
      </c>
    </row>
    <row r="11" ht="15.75" customHeight="1">
      <c r="C11" s="38">
        <v>1.2300462E7</v>
      </c>
      <c r="D11" s="38">
        <v>1.4835699E7</v>
      </c>
      <c r="E11" s="38">
        <v>1.2074968E7</v>
      </c>
      <c r="F11" s="38">
        <v>1.6608458E7</v>
      </c>
      <c r="G11" s="38">
        <v>1.6798036E7</v>
      </c>
      <c r="H11" s="38">
        <v>2.0880562E7</v>
      </c>
      <c r="I11" s="38">
        <v>6838625.0</v>
      </c>
      <c r="J11" s="38">
        <v>6971561.0</v>
      </c>
      <c r="K11" s="38">
        <v>7003091.0</v>
      </c>
      <c r="L11" s="38">
        <v>8317005.0</v>
      </c>
      <c r="M11" s="38">
        <v>8154386.0</v>
      </c>
      <c r="N11" s="38">
        <v>9726832.0</v>
      </c>
    </row>
    <row r="12" ht="15.75" customHeight="1"/>
    <row r="13" ht="15.75" customHeight="1">
      <c r="A13" s="34">
        <v>0.003449074074074074</v>
      </c>
      <c r="B13" s="32">
        <v>37.0</v>
      </c>
      <c r="C13" s="35">
        <v>1783372.0</v>
      </c>
      <c r="D13" s="35">
        <v>2875034.0</v>
      </c>
      <c r="E13" s="35">
        <v>2488486.0</v>
      </c>
      <c r="F13" s="36">
        <v>3.0359206E7</v>
      </c>
      <c r="G13" s="36">
        <v>3.5959968E7</v>
      </c>
      <c r="H13" s="36">
        <v>3.5998724E7</v>
      </c>
      <c r="I13" s="36">
        <v>3.9059124E7</v>
      </c>
      <c r="J13" s="36">
        <v>3.5503096E7</v>
      </c>
      <c r="K13" s="36">
        <v>4.5666972E7</v>
      </c>
      <c r="L13" s="36">
        <v>2.7264198E7</v>
      </c>
      <c r="M13" s="36">
        <v>2.1339448E7</v>
      </c>
      <c r="N13" s="36">
        <v>3.095211E7</v>
      </c>
    </row>
    <row r="14" ht="15.75" customHeight="1">
      <c r="C14" s="36">
        <v>4.240134E7</v>
      </c>
      <c r="D14" s="36">
        <v>4.8952736E7</v>
      </c>
      <c r="E14" s="36">
        <v>5.3452332E7</v>
      </c>
      <c r="F14" s="36">
        <v>4.9213712E7</v>
      </c>
      <c r="G14" s="36">
        <v>4.4927772E7</v>
      </c>
      <c r="H14" s="36">
        <v>4.788406E7</v>
      </c>
      <c r="I14" s="37">
        <v>2.8954068E7</v>
      </c>
      <c r="J14" s="37">
        <v>2.96738E7</v>
      </c>
      <c r="K14" s="37">
        <v>3.1643712E7</v>
      </c>
      <c r="L14" s="37">
        <v>3.40183E7</v>
      </c>
      <c r="M14" s="37">
        <v>2.8517002E7</v>
      </c>
      <c r="N14" s="37">
        <v>3.7182596E7</v>
      </c>
    </row>
    <row r="15" ht="15.75" customHeight="1">
      <c r="C15" s="37">
        <v>2.8234968E7</v>
      </c>
      <c r="D15" s="37">
        <v>2.4401608E7</v>
      </c>
      <c r="E15" s="37">
        <v>2.8683226E7</v>
      </c>
      <c r="F15" s="37">
        <v>3.099351E7</v>
      </c>
      <c r="G15" s="37">
        <v>3.093576E7</v>
      </c>
      <c r="H15" s="37">
        <v>3.4158892E7</v>
      </c>
      <c r="I15" s="37">
        <v>1.737666E7</v>
      </c>
      <c r="J15" s="37">
        <v>1.8099564E7</v>
      </c>
      <c r="K15" s="37">
        <v>2.0556534E7</v>
      </c>
      <c r="L15" s="38">
        <v>4.3605984E7</v>
      </c>
      <c r="M15" s="38">
        <v>3.9263108E7</v>
      </c>
      <c r="N15" s="38">
        <v>4.262324E7</v>
      </c>
    </row>
    <row r="16" ht="15.75" customHeight="1">
      <c r="C16" s="38">
        <v>4.8748016E7</v>
      </c>
      <c r="D16" s="38">
        <v>4.1077468E7</v>
      </c>
      <c r="E16" s="38">
        <v>3.8909492E7</v>
      </c>
      <c r="F16" s="38">
        <v>5.7988488E7</v>
      </c>
      <c r="G16" s="38">
        <v>5.7227028E7</v>
      </c>
      <c r="H16" s="38">
        <v>6.0453004E7</v>
      </c>
      <c r="I16" s="38">
        <v>1.9382112E7</v>
      </c>
      <c r="J16" s="38">
        <v>1.8570104E7</v>
      </c>
      <c r="K16" s="38">
        <v>2.1490052E7</v>
      </c>
      <c r="L16" s="38">
        <v>2.7587834E7</v>
      </c>
      <c r="M16" s="38">
        <v>3.2462956E7</v>
      </c>
      <c r="N16" s="38">
        <v>3.3848532E7</v>
      </c>
    </row>
    <row r="17" ht="15.75" customHeight="1">
      <c r="C17" s="35">
        <v>3955627.0</v>
      </c>
      <c r="D17" s="35">
        <v>3751031.0</v>
      </c>
      <c r="E17" s="35">
        <v>4580417.0</v>
      </c>
      <c r="F17" s="36">
        <v>4.2766584E7</v>
      </c>
      <c r="G17" s="36">
        <v>4.5320536E7</v>
      </c>
      <c r="H17" s="36">
        <v>4.3104624E7</v>
      </c>
      <c r="I17" s="36">
        <v>4.0925736E7</v>
      </c>
      <c r="J17" s="36">
        <v>4.2681564E7</v>
      </c>
      <c r="K17" s="36">
        <v>4.5255844E7</v>
      </c>
      <c r="L17" s="36">
        <v>3.0243756E7</v>
      </c>
      <c r="M17" s="36">
        <v>2.7099584E7</v>
      </c>
      <c r="N17" s="36">
        <v>3.0672188E7</v>
      </c>
    </row>
    <row r="18" ht="15.75" customHeight="1">
      <c r="C18" s="36">
        <v>5.4637588E7</v>
      </c>
      <c r="D18" s="36">
        <v>5.3701496E7</v>
      </c>
      <c r="E18" s="36">
        <v>5.2037556E7</v>
      </c>
      <c r="F18" s="36">
        <v>5.8182724E7</v>
      </c>
      <c r="G18" s="36">
        <v>5.5056836E7</v>
      </c>
      <c r="H18" s="36">
        <v>5.1548108E7</v>
      </c>
      <c r="I18" s="37">
        <v>3.4331204E7</v>
      </c>
      <c r="J18" s="37">
        <v>2.8499764E7</v>
      </c>
      <c r="K18" s="37">
        <v>3.2398666E7</v>
      </c>
      <c r="L18" s="37">
        <v>4.697542E7</v>
      </c>
      <c r="M18" s="37">
        <v>3.4539492E7</v>
      </c>
      <c r="N18" s="37">
        <v>4.4511292E7</v>
      </c>
    </row>
    <row r="19" ht="15.75" customHeight="1">
      <c r="C19" s="37">
        <v>4.1128904E7</v>
      </c>
      <c r="D19" s="37">
        <v>3.08712E7</v>
      </c>
      <c r="E19" s="37">
        <v>3.3555644E7</v>
      </c>
      <c r="F19" s="37">
        <v>5.160558E7</v>
      </c>
      <c r="G19" s="37">
        <v>3.5955636E7</v>
      </c>
      <c r="H19" s="37">
        <v>3.9827108E7</v>
      </c>
      <c r="I19" s="37">
        <v>2.3979252E7</v>
      </c>
      <c r="J19" s="37">
        <v>2.038005E7</v>
      </c>
      <c r="K19" s="37">
        <v>2.5342982E7</v>
      </c>
      <c r="L19" s="38">
        <v>5.6395532E7</v>
      </c>
      <c r="M19" s="38">
        <v>5.4019152E7</v>
      </c>
      <c r="N19" s="38">
        <v>5.9668696E7</v>
      </c>
    </row>
    <row r="20" ht="15.75" customHeight="1">
      <c r="C20" s="38">
        <v>5.0781024E7</v>
      </c>
      <c r="D20" s="38">
        <v>5.632988E7</v>
      </c>
      <c r="E20" s="38">
        <v>4.8505404E7</v>
      </c>
      <c r="F20" s="38">
        <v>6.4226644E7</v>
      </c>
      <c r="G20" s="38">
        <v>6.1220072E7</v>
      </c>
      <c r="H20" s="38">
        <v>7.2514024E7</v>
      </c>
      <c r="I20" s="38">
        <v>2.5654174E7</v>
      </c>
      <c r="J20" s="38">
        <v>2.6796584E7</v>
      </c>
      <c r="K20" s="38">
        <v>2.7339526E7</v>
      </c>
      <c r="L20" s="38">
        <v>3.4442416E7</v>
      </c>
      <c r="M20" s="38">
        <v>3.3531116E7</v>
      </c>
      <c r="N20" s="38">
        <v>4.2059464E7</v>
      </c>
    </row>
    <row r="21" ht="15.75" customHeight="1"/>
    <row r="22" ht="15.75" customHeight="1">
      <c r="A22" s="34">
        <v>0.006944444444444444</v>
      </c>
      <c r="B22" s="32">
        <v>37.0</v>
      </c>
      <c r="C22" s="35">
        <v>1784597.0</v>
      </c>
      <c r="D22" s="35">
        <v>2898772.0</v>
      </c>
      <c r="E22" s="35">
        <v>2507401.0</v>
      </c>
      <c r="F22" s="36">
        <v>4.4626468E7</v>
      </c>
      <c r="G22" s="36">
        <v>5.8940932E7</v>
      </c>
      <c r="H22" s="36">
        <v>5.9631924E7</v>
      </c>
      <c r="I22" s="36">
        <v>6.398946E7</v>
      </c>
      <c r="J22" s="36">
        <v>5.7596192E7</v>
      </c>
      <c r="K22" s="36">
        <v>7.0875496E7</v>
      </c>
      <c r="L22" s="36">
        <v>5.084566E7</v>
      </c>
      <c r="M22" s="36">
        <v>4.1738612E7</v>
      </c>
      <c r="N22" s="36">
        <v>5.5608896E7</v>
      </c>
    </row>
    <row r="23" ht="15.75" customHeight="1">
      <c r="C23" s="36">
        <v>6.6762016E7</v>
      </c>
      <c r="D23" s="36">
        <v>7.3363752E7</v>
      </c>
      <c r="E23" s="36">
        <v>7.860688E7</v>
      </c>
      <c r="F23" s="36">
        <v>7.3631136E7</v>
      </c>
      <c r="G23" s="36">
        <v>6.7682064E7</v>
      </c>
      <c r="H23" s="36">
        <v>7.0778256E7</v>
      </c>
      <c r="I23" s="37">
        <v>5.499996E7</v>
      </c>
      <c r="J23" s="37">
        <v>5.5533564E7</v>
      </c>
      <c r="K23" s="37">
        <v>5.9305524E7</v>
      </c>
      <c r="L23" s="37">
        <v>5.690986E7</v>
      </c>
      <c r="M23" s="37">
        <v>5.010356E7</v>
      </c>
      <c r="N23" s="37">
        <v>6.0772584E7</v>
      </c>
    </row>
    <row r="24" ht="15.75" customHeight="1">
      <c r="C24" s="37">
        <v>5.2256292E7</v>
      </c>
      <c r="D24" s="37">
        <v>4.5243808E7</v>
      </c>
      <c r="E24" s="37">
        <v>5.2406776E7</v>
      </c>
      <c r="F24" s="37">
        <v>5.247944E7</v>
      </c>
      <c r="G24" s="37">
        <v>5.0526068E7</v>
      </c>
      <c r="H24" s="37">
        <v>5.497526E7</v>
      </c>
      <c r="I24" s="37">
        <v>3.3678868E7</v>
      </c>
      <c r="J24" s="37">
        <v>3.4794964E7</v>
      </c>
      <c r="K24" s="37">
        <v>3.8941244E7</v>
      </c>
      <c r="L24" s="38">
        <v>7.1744424E7</v>
      </c>
      <c r="M24" s="38">
        <v>6.5031456E7</v>
      </c>
      <c r="N24" s="38">
        <v>6.9756816E7</v>
      </c>
    </row>
    <row r="25" ht="15.75" customHeight="1">
      <c r="C25" s="38">
        <v>7.3736064E7</v>
      </c>
      <c r="D25" s="38">
        <v>6.2463132E7</v>
      </c>
      <c r="E25" s="38">
        <v>5.4178864E7</v>
      </c>
      <c r="F25" s="38">
        <v>8.3605248E7</v>
      </c>
      <c r="G25" s="38">
        <v>8.129308E7</v>
      </c>
      <c r="H25" s="38">
        <v>8.5961712E7</v>
      </c>
      <c r="I25" s="38">
        <v>3.64196E7</v>
      </c>
      <c r="J25" s="38">
        <v>3.498098E7</v>
      </c>
      <c r="K25" s="38">
        <v>3.9876244E7</v>
      </c>
      <c r="L25" s="38">
        <v>4.9407764E7</v>
      </c>
      <c r="M25" s="38">
        <v>5.545354E7</v>
      </c>
      <c r="N25" s="38">
        <v>5.8211064E7</v>
      </c>
    </row>
    <row r="26" ht="15.75" customHeight="1">
      <c r="C26" s="35">
        <v>3963941.0</v>
      </c>
      <c r="D26" s="35">
        <v>3761324.0</v>
      </c>
      <c r="E26" s="35">
        <v>4520990.0</v>
      </c>
      <c r="F26" s="36">
        <v>6.7909272E7</v>
      </c>
      <c r="G26" s="36">
        <v>7.2274464E7</v>
      </c>
      <c r="H26" s="36">
        <v>6.952168E7</v>
      </c>
      <c r="I26" s="36">
        <v>6.7716E7</v>
      </c>
      <c r="J26" s="36">
        <v>6.8050184E7</v>
      </c>
      <c r="K26" s="36">
        <v>7.0804304E7</v>
      </c>
      <c r="L26" s="36">
        <v>5.4949732E7</v>
      </c>
      <c r="M26" s="36">
        <v>5.059354E7</v>
      </c>
      <c r="N26" s="36">
        <v>5.603144E7</v>
      </c>
    </row>
    <row r="27" ht="15.75" customHeight="1">
      <c r="C27" s="36">
        <v>8.1905464E7</v>
      </c>
      <c r="D27" s="36">
        <v>8.008332E7</v>
      </c>
      <c r="E27" s="36">
        <v>7.8131952E7</v>
      </c>
      <c r="F27" s="36">
        <v>8.4424624E7</v>
      </c>
      <c r="G27" s="36">
        <v>8.1502848E7</v>
      </c>
      <c r="H27" s="36">
        <v>7.6698E7</v>
      </c>
      <c r="I27" s="37">
        <v>6.4299912E7</v>
      </c>
      <c r="J27" s="37">
        <v>5.557754E7</v>
      </c>
      <c r="K27" s="37">
        <v>6.053948E7</v>
      </c>
      <c r="L27" s="37">
        <v>6.9346368E7</v>
      </c>
      <c r="M27" s="37">
        <v>5.7811036E7</v>
      </c>
      <c r="N27" s="37">
        <v>6.92644E7</v>
      </c>
    </row>
    <row r="28" ht="15.75" customHeight="1">
      <c r="C28" s="37">
        <v>7.5849456E7</v>
      </c>
      <c r="D28" s="37">
        <v>5.8037336E7</v>
      </c>
      <c r="E28" s="37">
        <v>6.0627604E7</v>
      </c>
      <c r="F28" s="37">
        <v>7.9483136E7</v>
      </c>
      <c r="G28" s="37">
        <v>6.0322888E7</v>
      </c>
      <c r="H28" s="37">
        <v>6.525668E7</v>
      </c>
      <c r="I28" s="37">
        <v>4.7076292E7</v>
      </c>
      <c r="J28" s="37">
        <v>4.1289536E7</v>
      </c>
      <c r="K28" s="37">
        <v>4.9130676E7</v>
      </c>
      <c r="L28" s="38">
        <v>8.9374616E7</v>
      </c>
      <c r="M28" s="38">
        <v>8.8483344E7</v>
      </c>
      <c r="N28" s="38">
        <v>9.3711808E7</v>
      </c>
    </row>
    <row r="29" ht="15.75" customHeight="1">
      <c r="C29" s="38">
        <v>7.9616368E7</v>
      </c>
      <c r="D29" s="38">
        <v>8.3009552E7</v>
      </c>
      <c r="E29" s="38">
        <v>7.6141944E7</v>
      </c>
      <c r="F29" s="38">
        <v>9.4658224E7</v>
      </c>
      <c r="G29" s="38">
        <v>9.0220888E7</v>
      </c>
      <c r="H29" s="38">
        <v>1.03166064E8</v>
      </c>
      <c r="I29" s="38">
        <v>4.9708604E7</v>
      </c>
      <c r="J29" s="38">
        <v>5.0646528E7</v>
      </c>
      <c r="K29" s="38">
        <v>5.1850752E7</v>
      </c>
      <c r="L29" s="38">
        <v>6.2607592E7</v>
      </c>
      <c r="M29" s="38">
        <v>6.173796E7</v>
      </c>
      <c r="N29" s="38">
        <v>7.2965864E7</v>
      </c>
    </row>
    <row r="30" ht="15.75" customHeight="1"/>
    <row r="31" ht="15.75" customHeight="1">
      <c r="A31" s="34">
        <v>0.010416666666666666</v>
      </c>
      <c r="B31" s="32">
        <v>37.0</v>
      </c>
      <c r="C31" s="35">
        <v>1776940.0</v>
      </c>
      <c r="D31" s="35">
        <v>2939154.0</v>
      </c>
      <c r="E31" s="35">
        <v>2519469.0</v>
      </c>
      <c r="F31" s="36">
        <v>5.4621536E7</v>
      </c>
      <c r="G31" s="36">
        <v>7.5155808E7</v>
      </c>
      <c r="H31" s="36">
        <v>7.5338832E7</v>
      </c>
      <c r="I31" s="36">
        <v>7.8226824E7</v>
      </c>
      <c r="J31" s="36">
        <v>7.1406328E7</v>
      </c>
      <c r="K31" s="36">
        <v>8.4477408E7</v>
      </c>
      <c r="L31" s="36">
        <v>6.8990496E7</v>
      </c>
      <c r="M31" s="36">
        <v>5.8577916E7</v>
      </c>
      <c r="N31" s="36">
        <v>7.2732288E7</v>
      </c>
    </row>
    <row r="32" ht="15.75" customHeight="1">
      <c r="C32" s="36">
        <v>8.0991104E7</v>
      </c>
      <c r="D32" s="36">
        <v>8.738756E7</v>
      </c>
      <c r="E32" s="36">
        <v>9.2568448E7</v>
      </c>
      <c r="F32" s="36">
        <v>8.7194704E7</v>
      </c>
      <c r="G32" s="36">
        <v>8.0989368E7</v>
      </c>
      <c r="H32" s="36">
        <v>8.3924312E7</v>
      </c>
      <c r="I32" s="37">
        <v>7.629084E7</v>
      </c>
      <c r="J32" s="37">
        <v>7.5684888E7</v>
      </c>
      <c r="K32" s="37">
        <v>8.0380856E7</v>
      </c>
      <c r="L32" s="37">
        <v>7.1458816E7</v>
      </c>
      <c r="M32" s="37">
        <v>6.4903836E7</v>
      </c>
      <c r="N32" s="37">
        <v>7.5034992E7</v>
      </c>
    </row>
    <row r="33" ht="15.75" customHeight="1">
      <c r="C33" s="37">
        <v>7.133452E7</v>
      </c>
      <c r="D33" s="37">
        <v>6.2282996E7</v>
      </c>
      <c r="E33" s="37">
        <v>7.0894344E7</v>
      </c>
      <c r="F33" s="37">
        <v>6.676702E7</v>
      </c>
      <c r="G33" s="37">
        <v>6.4097628E7</v>
      </c>
      <c r="H33" s="37">
        <v>6.8539472E7</v>
      </c>
      <c r="I33" s="37">
        <v>4.8505296E7</v>
      </c>
      <c r="J33" s="37">
        <v>4.9694096E7</v>
      </c>
      <c r="K33" s="37">
        <v>5.4564896E7</v>
      </c>
      <c r="L33" s="38">
        <v>8.9277896E7</v>
      </c>
      <c r="M33" s="38">
        <v>8.2062328E7</v>
      </c>
      <c r="N33" s="38">
        <v>8.7443704E7</v>
      </c>
    </row>
    <row r="34" ht="15.75" customHeight="1">
      <c r="C34" s="38">
        <v>8.7973672E7</v>
      </c>
      <c r="D34" s="38">
        <v>7.56008E7</v>
      </c>
      <c r="E34" s="38">
        <v>6.4673352E7</v>
      </c>
      <c r="F34" s="38">
        <v>1.00101352E8</v>
      </c>
      <c r="G34" s="38">
        <v>9.8678856E7</v>
      </c>
      <c r="H34" s="38">
        <v>1.029558E8</v>
      </c>
      <c r="I34" s="38">
        <v>5.074982E7</v>
      </c>
      <c r="J34" s="38">
        <v>4.8909324E7</v>
      </c>
      <c r="K34" s="38">
        <v>5.4718356E7</v>
      </c>
      <c r="L34" s="38">
        <v>6.4656092E7</v>
      </c>
      <c r="M34" s="38">
        <v>7.0386904E7</v>
      </c>
      <c r="N34" s="38">
        <v>7.3588952E7</v>
      </c>
    </row>
    <row r="35" ht="15.75" customHeight="1">
      <c r="C35" s="35">
        <v>4053413.0</v>
      </c>
      <c r="D35" s="35">
        <v>3846060.0</v>
      </c>
      <c r="E35" s="35">
        <v>4695490.0</v>
      </c>
      <c r="F35" s="36">
        <v>8.6596728E7</v>
      </c>
      <c r="G35" s="36">
        <v>9.1727144E7</v>
      </c>
      <c r="H35" s="36">
        <v>8.8814272E7</v>
      </c>
      <c r="I35" s="36">
        <v>8.5345816E7</v>
      </c>
      <c r="J35" s="36">
        <v>8.464052E7</v>
      </c>
      <c r="K35" s="36">
        <v>8.695492E7</v>
      </c>
      <c r="L35" s="36">
        <v>7.46724E7</v>
      </c>
      <c r="M35" s="36">
        <v>7.0502448E7</v>
      </c>
      <c r="N35" s="36">
        <v>7.6410208E7</v>
      </c>
    </row>
    <row r="36" ht="15.75" customHeight="1">
      <c r="C36" s="36">
        <v>1.00770864E8</v>
      </c>
      <c r="D36" s="36">
        <v>9.788244E7</v>
      </c>
      <c r="E36" s="36">
        <v>9.5084888E7</v>
      </c>
      <c r="F36" s="36">
        <v>1.01060152E8</v>
      </c>
      <c r="G36" s="36">
        <v>9.7862424E7</v>
      </c>
      <c r="H36" s="36">
        <v>9.3441776E7</v>
      </c>
      <c r="I36" s="37">
        <v>8.8466656E7</v>
      </c>
      <c r="J36" s="37">
        <v>7.9438048E7</v>
      </c>
      <c r="K36" s="37">
        <v>8.3670024E7</v>
      </c>
      <c r="L36" s="37">
        <v>8.6229416E7</v>
      </c>
      <c r="M36" s="37">
        <v>7.50926E7</v>
      </c>
      <c r="N36" s="37">
        <v>8.6859856E7</v>
      </c>
    </row>
    <row r="37" ht="15.75" customHeight="1">
      <c r="C37" s="37">
        <v>1.04937864E8</v>
      </c>
      <c r="D37" s="37">
        <v>8.132164E7</v>
      </c>
      <c r="E37" s="37">
        <v>8.1666248E7</v>
      </c>
      <c r="F37" s="37">
        <v>9.8528544E7</v>
      </c>
      <c r="G37" s="37">
        <v>7.8055192E7</v>
      </c>
      <c r="H37" s="37">
        <v>8.3325104E7</v>
      </c>
      <c r="I37" s="37">
        <v>6.8295904E7</v>
      </c>
      <c r="J37" s="37">
        <v>6.1263364E7</v>
      </c>
      <c r="K37" s="37">
        <v>6.9726952E7</v>
      </c>
      <c r="L37" s="38">
        <v>1.1031812E8</v>
      </c>
      <c r="M37" s="38">
        <v>1.10520568E8</v>
      </c>
      <c r="N37" s="38">
        <v>1.15441304E8</v>
      </c>
    </row>
    <row r="38" ht="15.75" customHeight="1">
      <c r="C38" s="38">
        <v>9.9417296E7</v>
      </c>
      <c r="D38" s="38">
        <v>1.02945912E8</v>
      </c>
      <c r="E38" s="38">
        <v>9.5800088E7</v>
      </c>
      <c r="F38" s="38">
        <v>1.16090976E8</v>
      </c>
      <c r="G38" s="38">
        <v>1.13069248E8</v>
      </c>
      <c r="H38" s="38">
        <v>1.25937704E8</v>
      </c>
      <c r="I38" s="38">
        <v>7.09568E7</v>
      </c>
      <c r="J38" s="38">
        <v>7.0550144E7</v>
      </c>
      <c r="K38" s="38">
        <v>7.2997032E7</v>
      </c>
      <c r="L38" s="38">
        <v>8.3772176E7</v>
      </c>
      <c r="M38" s="38">
        <v>8.3417408E7</v>
      </c>
      <c r="N38" s="38">
        <v>9.521756E7</v>
      </c>
    </row>
    <row r="39" ht="15.75" customHeight="1"/>
    <row r="40" ht="15.75" customHeight="1">
      <c r="A40" s="34">
        <v>0.013888888888888888</v>
      </c>
      <c r="B40" s="32">
        <v>37.0</v>
      </c>
      <c r="C40" s="35">
        <v>1780485.0</v>
      </c>
      <c r="D40" s="35">
        <v>2971034.0</v>
      </c>
      <c r="E40" s="35">
        <v>2543150.0</v>
      </c>
      <c r="F40" s="36">
        <v>6.3767244E7</v>
      </c>
      <c r="G40" s="36">
        <v>8.7177632E7</v>
      </c>
      <c r="H40" s="36">
        <v>8.6691752E7</v>
      </c>
      <c r="I40" s="36">
        <v>8.8099632E7</v>
      </c>
      <c r="J40" s="36">
        <v>8.164836E7</v>
      </c>
      <c r="K40" s="36">
        <v>9.4978168E7</v>
      </c>
      <c r="L40" s="36">
        <v>8.0806952E7</v>
      </c>
      <c r="M40" s="36">
        <v>7.0982528E7</v>
      </c>
      <c r="N40" s="36">
        <v>8.4833872E7</v>
      </c>
    </row>
    <row r="41" ht="15.75" customHeight="1">
      <c r="C41" s="36">
        <v>9.146688E7</v>
      </c>
      <c r="D41" s="36">
        <v>9.7790616E7</v>
      </c>
      <c r="E41" s="36">
        <v>1.04257784E8</v>
      </c>
      <c r="F41" s="36">
        <v>9.6887528E7</v>
      </c>
      <c r="G41" s="36">
        <v>9.05322E7</v>
      </c>
      <c r="H41" s="36">
        <v>9.3688064E7</v>
      </c>
      <c r="I41" s="37">
        <v>9.1285064E7</v>
      </c>
      <c r="J41" s="37">
        <v>9.0092064E7</v>
      </c>
      <c r="K41" s="37">
        <v>9.5069136E7</v>
      </c>
      <c r="L41" s="37">
        <v>8.213496E7</v>
      </c>
      <c r="M41" s="37">
        <v>7.5538544E7</v>
      </c>
      <c r="N41" s="37">
        <v>8.5552432E7</v>
      </c>
    </row>
    <row r="42" ht="15.75" customHeight="1">
      <c r="C42" s="37">
        <v>8.6012416E7</v>
      </c>
      <c r="D42" s="37">
        <v>7.58426E7</v>
      </c>
      <c r="E42" s="37">
        <v>8.4591928E7</v>
      </c>
      <c r="F42" s="37">
        <v>7.6991872E7</v>
      </c>
      <c r="G42" s="37">
        <v>7.444324E7</v>
      </c>
      <c r="H42" s="37">
        <v>7.8821472E7</v>
      </c>
      <c r="I42" s="37">
        <v>6.0452036E7</v>
      </c>
      <c r="J42" s="37">
        <v>6.1626372E7</v>
      </c>
      <c r="K42" s="37">
        <v>6.6745864E7</v>
      </c>
      <c r="L42" s="38">
        <v>1.01042416E8</v>
      </c>
      <c r="M42" s="38">
        <v>9.3973904E7</v>
      </c>
      <c r="N42" s="38">
        <v>9.9798896E7</v>
      </c>
    </row>
    <row r="43" ht="15.75" customHeight="1">
      <c r="C43" s="38">
        <v>9.9281448E7</v>
      </c>
      <c r="D43" s="38">
        <v>8.4675256E7</v>
      </c>
      <c r="E43" s="38">
        <v>7.3455816E7</v>
      </c>
      <c r="F43" s="38">
        <v>1.14472128E8</v>
      </c>
      <c r="G43" s="38">
        <v>1.13437008E8</v>
      </c>
      <c r="H43" s="38">
        <v>1.16952072E8</v>
      </c>
      <c r="I43" s="38">
        <v>6.1797908E7</v>
      </c>
      <c r="J43" s="38">
        <v>5.9914376E7</v>
      </c>
      <c r="K43" s="38">
        <v>6.5772652E7</v>
      </c>
      <c r="L43" s="38">
        <v>7.5099368E7</v>
      </c>
      <c r="M43" s="38">
        <v>8.068656E7</v>
      </c>
      <c r="N43" s="38">
        <v>8.4953536E7</v>
      </c>
    </row>
    <row r="44" ht="15.75" customHeight="1">
      <c r="C44" s="35">
        <v>4083665.0</v>
      </c>
      <c r="D44" s="35">
        <v>3877829.0</v>
      </c>
      <c r="E44" s="35">
        <v>4815492.0</v>
      </c>
      <c r="F44" s="36">
        <v>1.0220672E8</v>
      </c>
      <c r="G44" s="36">
        <v>1.08870112E8</v>
      </c>
      <c r="H44" s="36">
        <v>1.05393968E8</v>
      </c>
      <c r="I44" s="36">
        <v>9.9690936E7</v>
      </c>
      <c r="J44" s="36">
        <v>9.832044E7</v>
      </c>
      <c r="K44" s="36">
        <v>1.0028732E8</v>
      </c>
      <c r="L44" s="36">
        <v>9.0986872E7</v>
      </c>
      <c r="M44" s="36">
        <v>8.6841288E7</v>
      </c>
      <c r="N44" s="36">
        <v>9.30186E7</v>
      </c>
    </row>
    <row r="45" ht="15.75" customHeight="1">
      <c r="C45" s="36">
        <v>1.1703272E8</v>
      </c>
      <c r="D45" s="36">
        <v>1.13519096E8</v>
      </c>
      <c r="E45" s="36">
        <v>1.09572752E8</v>
      </c>
      <c r="F45" s="36">
        <v>1.164324E8</v>
      </c>
      <c r="G45" s="36">
        <v>1.12667704E8</v>
      </c>
      <c r="H45" s="36">
        <v>1.07384376E8</v>
      </c>
      <c r="I45" s="37">
        <v>1.07508224E8</v>
      </c>
      <c r="J45" s="37">
        <v>1.00128512E8</v>
      </c>
      <c r="K45" s="37">
        <v>1.0234E8</v>
      </c>
      <c r="L45" s="37">
        <v>1.01305928E8</v>
      </c>
      <c r="M45" s="37">
        <v>8.9886496E7</v>
      </c>
      <c r="N45" s="37">
        <v>1.01591832E8</v>
      </c>
    </row>
    <row r="46" ht="15.75" customHeight="1">
      <c r="C46" s="37">
        <v>1.26810744E8</v>
      </c>
      <c r="D46" s="37">
        <v>1.00100752E8</v>
      </c>
      <c r="E46" s="37">
        <v>9.9073216E7</v>
      </c>
      <c r="F46" s="37">
        <v>1.15341096E8</v>
      </c>
      <c r="G46" s="37">
        <v>9.3215992E7</v>
      </c>
      <c r="H46" s="37">
        <v>9.8403224E7</v>
      </c>
      <c r="I46" s="37">
        <v>8.6697384E7</v>
      </c>
      <c r="J46" s="37">
        <v>7.9064368E7</v>
      </c>
      <c r="K46" s="37">
        <v>8.7821976E7</v>
      </c>
      <c r="L46" s="38">
        <v>1.27698992E8</v>
      </c>
      <c r="M46" s="38">
        <v>1.29942072E8</v>
      </c>
      <c r="N46" s="38">
        <v>1.3362428E8</v>
      </c>
    </row>
    <row r="47" ht="15.75" customHeight="1">
      <c r="C47" s="38">
        <v>1.16124024E8</v>
      </c>
      <c r="D47" s="38">
        <v>1.19176696E8</v>
      </c>
      <c r="E47" s="38">
        <v>1.11470784E8</v>
      </c>
      <c r="F47" s="38">
        <v>1.35918528E8</v>
      </c>
      <c r="G47" s="38">
        <v>1.33622544E8</v>
      </c>
      <c r="H47" s="38">
        <v>1.48548256E8</v>
      </c>
      <c r="I47" s="38">
        <v>8.9178976E7</v>
      </c>
      <c r="J47" s="38">
        <v>8.6938312E7</v>
      </c>
      <c r="K47" s="38">
        <v>9.0690032E7</v>
      </c>
      <c r="L47" s="38">
        <v>1.01356384E8</v>
      </c>
      <c r="M47" s="38">
        <v>1.01664768E8</v>
      </c>
      <c r="N47" s="38">
        <v>1.12215552E8</v>
      </c>
    </row>
    <row r="48" ht="15.75" customHeight="1"/>
    <row r="49" ht="15.75" customHeight="1">
      <c r="A49" s="34">
        <v>0.017361111111111112</v>
      </c>
      <c r="B49" s="32">
        <v>37.0</v>
      </c>
      <c r="C49" s="35">
        <v>1788511.0</v>
      </c>
      <c r="D49" s="35">
        <v>3000183.0</v>
      </c>
      <c r="E49" s="35">
        <v>2567361.0</v>
      </c>
      <c r="F49" s="36">
        <v>7.0473984E7</v>
      </c>
      <c r="G49" s="36">
        <v>9.7170976E7</v>
      </c>
      <c r="H49" s="36">
        <v>9.61144E7</v>
      </c>
      <c r="I49" s="36">
        <v>9.6544568E7</v>
      </c>
      <c r="J49" s="36">
        <v>9.0443552E7</v>
      </c>
      <c r="K49" s="36">
        <v>1.03204912E8</v>
      </c>
      <c r="L49" s="36">
        <v>8.9744712E7</v>
      </c>
      <c r="M49" s="36">
        <v>8.0554992E7</v>
      </c>
      <c r="N49" s="36">
        <v>9.4025032E7</v>
      </c>
    </row>
    <row r="50" ht="15.75" customHeight="1">
      <c r="C50" s="36">
        <v>9.9688872E7</v>
      </c>
      <c r="D50" s="36">
        <v>1.06397936E8</v>
      </c>
      <c r="E50" s="36">
        <v>1.122726E8</v>
      </c>
      <c r="F50" s="36">
        <v>1.04988392E8</v>
      </c>
      <c r="G50" s="36">
        <v>9.8708872E7</v>
      </c>
      <c r="H50" s="36">
        <v>1.02029416E8</v>
      </c>
      <c r="I50" s="37">
        <v>1.01853312E8</v>
      </c>
      <c r="J50" s="37">
        <v>1.00303944E8</v>
      </c>
      <c r="K50" s="37">
        <v>1.064086E8</v>
      </c>
      <c r="L50" s="37">
        <v>9.0980352E7</v>
      </c>
      <c r="M50" s="37">
        <v>8.3977512E7</v>
      </c>
      <c r="N50" s="37">
        <v>9.4702712E7</v>
      </c>
    </row>
    <row r="51" ht="15.75" customHeight="1">
      <c r="C51" s="37">
        <v>9.6897192E7</v>
      </c>
      <c r="D51" s="37">
        <v>8.668632E7</v>
      </c>
      <c r="E51" s="37">
        <v>9.6817616E7</v>
      </c>
      <c r="F51" s="37">
        <v>8.5484976E7</v>
      </c>
      <c r="G51" s="37">
        <v>8.3023152E7</v>
      </c>
      <c r="H51" s="37">
        <v>8.7229312E7</v>
      </c>
      <c r="I51" s="37">
        <v>7.0273688E7</v>
      </c>
      <c r="J51" s="37">
        <v>7.143612E7</v>
      </c>
      <c r="K51" s="37">
        <v>7.6293208E7</v>
      </c>
      <c r="L51" s="38">
        <v>1.10503456E8</v>
      </c>
      <c r="M51" s="38">
        <v>1.0364732E8</v>
      </c>
      <c r="N51" s="38">
        <v>1.09786008E8</v>
      </c>
    </row>
    <row r="52" ht="15.75" customHeight="1">
      <c r="C52" s="38">
        <v>1.07851352E8</v>
      </c>
      <c r="D52" s="38">
        <v>9.2491312E7</v>
      </c>
      <c r="E52" s="38">
        <v>8.3259864E7</v>
      </c>
      <c r="F52" s="38">
        <v>1.26692272E8</v>
      </c>
      <c r="G52" s="38">
        <v>1.27563592E8</v>
      </c>
      <c r="H52" s="38">
        <v>1.30627528E8</v>
      </c>
      <c r="I52" s="38">
        <v>7.076636E7</v>
      </c>
      <c r="J52" s="38">
        <v>6.8876192E7</v>
      </c>
      <c r="K52" s="38">
        <v>7.4811856E7</v>
      </c>
      <c r="L52" s="38">
        <v>8.321044E7</v>
      </c>
      <c r="M52" s="38">
        <v>8.9079456E7</v>
      </c>
      <c r="N52" s="38">
        <v>9.2728752E7</v>
      </c>
    </row>
    <row r="53" ht="15.75" customHeight="1">
      <c r="C53" s="35">
        <v>4151690.0</v>
      </c>
      <c r="D53" s="35">
        <v>3936516.0</v>
      </c>
      <c r="E53" s="35">
        <v>4889160.0</v>
      </c>
      <c r="F53" s="36">
        <v>1.1707296E8</v>
      </c>
      <c r="G53" s="36">
        <v>1.24124104E8</v>
      </c>
      <c r="H53" s="36">
        <v>1.20984072E8</v>
      </c>
      <c r="I53" s="36">
        <v>1.12067544E8</v>
      </c>
      <c r="J53" s="36">
        <v>1.11594344E8</v>
      </c>
      <c r="K53" s="36">
        <v>1.13096856E8</v>
      </c>
      <c r="L53" s="36">
        <v>1.05604136E8</v>
      </c>
      <c r="M53" s="36">
        <v>1.02724232E8</v>
      </c>
      <c r="N53" s="36">
        <v>1.07694464E8</v>
      </c>
    </row>
    <row r="54" ht="15.75" customHeight="1">
      <c r="C54" s="36">
        <v>1.3258324E8</v>
      </c>
      <c r="D54" s="36">
        <v>1.28014144E8</v>
      </c>
      <c r="E54" s="36">
        <v>1.22934048E8</v>
      </c>
      <c r="F54" s="36">
        <v>1.2968648E8</v>
      </c>
      <c r="G54" s="36">
        <v>1.264124E8</v>
      </c>
      <c r="H54" s="36">
        <v>1.20986304E8</v>
      </c>
      <c r="I54" s="37">
        <v>1.25147168E8</v>
      </c>
      <c r="J54" s="37">
        <v>1.15526936E8</v>
      </c>
      <c r="K54" s="37">
        <v>1.17659904E8</v>
      </c>
      <c r="L54" s="37">
        <v>1.15877816E8</v>
      </c>
      <c r="M54" s="37">
        <v>1.03023312E8</v>
      </c>
      <c r="N54" s="37">
        <v>1.15950304E8</v>
      </c>
    </row>
    <row r="55" ht="15.75" customHeight="1">
      <c r="C55" s="37">
        <v>1.45393504E8</v>
      </c>
      <c r="D55" s="37">
        <v>1.15991552E8</v>
      </c>
      <c r="E55" s="37">
        <v>1.14828832E8</v>
      </c>
      <c r="F55" s="37">
        <v>1.33855936E8</v>
      </c>
      <c r="G55" s="37">
        <v>1.06794992E8</v>
      </c>
      <c r="H55" s="37">
        <v>1.12622608E8</v>
      </c>
      <c r="I55" s="37">
        <v>1.02144048E8</v>
      </c>
      <c r="J55" s="37">
        <v>9.6329608E7</v>
      </c>
      <c r="K55" s="37">
        <v>1.05169528E8</v>
      </c>
      <c r="L55" s="38">
        <v>1.44889504E8</v>
      </c>
      <c r="M55" s="38">
        <v>1.44423648E8</v>
      </c>
      <c r="N55" s="38">
        <v>1.50438032E8</v>
      </c>
    </row>
    <row r="56" ht="15.75" customHeight="1">
      <c r="C56" s="38">
        <v>1.3163292E8</v>
      </c>
      <c r="D56" s="38">
        <v>1.35139456E8</v>
      </c>
      <c r="E56" s="38">
        <v>1.26582144E8</v>
      </c>
      <c r="F56" s="38">
        <v>1.54714384E8</v>
      </c>
      <c r="G56" s="38">
        <v>1.5330344E8</v>
      </c>
      <c r="H56" s="38">
        <v>1.70435376E8</v>
      </c>
      <c r="I56" s="38">
        <v>1.04914336E8</v>
      </c>
      <c r="J56" s="38">
        <v>1.01018048E8</v>
      </c>
      <c r="K56" s="38">
        <v>1.0738472E8</v>
      </c>
      <c r="L56" s="38">
        <v>1.15650864E8</v>
      </c>
      <c r="M56" s="38">
        <v>1.16350784E8</v>
      </c>
      <c r="N56" s="38">
        <v>1.27654792E8</v>
      </c>
    </row>
    <row r="57" ht="15.75" customHeight="1"/>
    <row r="58" ht="15.75" customHeight="1">
      <c r="A58" s="34">
        <v>0.020833333333333332</v>
      </c>
      <c r="B58" s="32">
        <v>37.0</v>
      </c>
      <c r="C58" s="35">
        <v>1793389.0</v>
      </c>
      <c r="D58" s="35">
        <v>3042234.0</v>
      </c>
      <c r="E58" s="35">
        <v>2591500.0</v>
      </c>
      <c r="F58" s="36">
        <v>7.7217488E7</v>
      </c>
      <c r="G58" s="36">
        <v>1.06360592E8</v>
      </c>
      <c r="H58" s="36">
        <v>1.04321928E8</v>
      </c>
      <c r="I58" s="36">
        <v>1.0382212E8</v>
      </c>
      <c r="J58" s="36">
        <v>9.856124E7</v>
      </c>
      <c r="K58" s="36">
        <v>1.10060096E8</v>
      </c>
      <c r="L58" s="36">
        <v>9.7340872E7</v>
      </c>
      <c r="M58" s="36">
        <v>8.8779536E7</v>
      </c>
      <c r="N58" s="36">
        <v>1.01900928E8</v>
      </c>
    </row>
    <row r="59" ht="15.75" customHeight="1">
      <c r="C59" s="36">
        <v>1.0767292E8</v>
      </c>
      <c r="D59" s="36">
        <v>1.15214152E8</v>
      </c>
      <c r="E59" s="36">
        <v>1.19945472E8</v>
      </c>
      <c r="F59" s="36">
        <v>1.13317024E8</v>
      </c>
      <c r="G59" s="36">
        <v>1.0668632E8</v>
      </c>
      <c r="H59" s="36">
        <v>1.1011008E8</v>
      </c>
      <c r="I59" s="37">
        <v>1.11148504E8</v>
      </c>
      <c r="J59" s="37">
        <v>1.08431136E8</v>
      </c>
      <c r="K59" s="37">
        <v>1.13979384E8</v>
      </c>
      <c r="L59" s="37">
        <v>9.8568208E7</v>
      </c>
      <c r="M59" s="37">
        <v>9.1818464E7</v>
      </c>
      <c r="N59" s="37">
        <v>1.03008424E8</v>
      </c>
    </row>
    <row r="60" ht="15.75" customHeight="1">
      <c r="C60" s="37">
        <v>1.06125624E8</v>
      </c>
      <c r="D60" s="37">
        <v>9.651376E7</v>
      </c>
      <c r="E60" s="37">
        <v>1.06193712E8</v>
      </c>
      <c r="F60" s="37">
        <v>9.365704E7</v>
      </c>
      <c r="G60" s="37">
        <v>9.1116488E7</v>
      </c>
      <c r="H60" s="37">
        <v>9.544308E7</v>
      </c>
      <c r="I60" s="37">
        <v>7.8410792E7</v>
      </c>
      <c r="J60" s="37">
        <v>7.9932896E7</v>
      </c>
      <c r="K60" s="37">
        <v>8.4825784E7</v>
      </c>
      <c r="L60" s="38">
        <v>1.18614328E8</v>
      </c>
      <c r="M60" s="38">
        <v>1.1237704E8</v>
      </c>
      <c r="N60" s="38">
        <v>1.187804E8</v>
      </c>
    </row>
    <row r="61" ht="15.75" customHeight="1">
      <c r="C61" s="38">
        <v>1.15483144E8</v>
      </c>
      <c r="D61" s="38">
        <v>9.9427968E7</v>
      </c>
      <c r="E61" s="38">
        <v>9.0685088E7</v>
      </c>
      <c r="F61" s="38">
        <v>1.37897072E8</v>
      </c>
      <c r="G61" s="38">
        <v>1.40643488E8</v>
      </c>
      <c r="H61" s="38">
        <v>1.44556848E8</v>
      </c>
      <c r="I61" s="38">
        <v>7.8318632E7</v>
      </c>
      <c r="J61" s="38">
        <v>7.6215552E7</v>
      </c>
      <c r="K61" s="38">
        <v>8.247292E7</v>
      </c>
      <c r="L61" s="38">
        <v>9.046584E7</v>
      </c>
      <c r="M61" s="38">
        <v>9.5559056E7</v>
      </c>
      <c r="N61" s="38">
        <v>9.9428592E7</v>
      </c>
    </row>
    <row r="62" ht="15.75" customHeight="1">
      <c r="C62" s="35">
        <v>4227735.0</v>
      </c>
      <c r="D62" s="35">
        <v>4006752.0</v>
      </c>
      <c r="E62" s="35">
        <v>4939472.0</v>
      </c>
      <c r="F62" s="36">
        <v>1.31905768E8</v>
      </c>
      <c r="G62" s="36">
        <v>1.39066256E8</v>
      </c>
      <c r="H62" s="36">
        <v>1.36238656E8</v>
      </c>
      <c r="I62" s="36">
        <v>1.24187856E8</v>
      </c>
      <c r="J62" s="36">
        <v>1.2667324E8</v>
      </c>
      <c r="K62" s="36">
        <v>1.26680864E8</v>
      </c>
      <c r="L62" s="36">
        <v>1.18122328E8</v>
      </c>
      <c r="M62" s="36">
        <v>1.15731184E8</v>
      </c>
      <c r="N62" s="36">
        <v>1.21752688E8</v>
      </c>
    </row>
    <row r="63" ht="15.75" customHeight="1">
      <c r="C63" s="36">
        <v>1.47814112E8</v>
      </c>
      <c r="D63" s="36">
        <v>1.43420864E8</v>
      </c>
      <c r="E63" s="36">
        <v>1.36640144E8</v>
      </c>
      <c r="F63" s="36">
        <v>1.42814048E8</v>
      </c>
      <c r="G63" s="36">
        <v>1.39737984E8</v>
      </c>
      <c r="H63" s="36">
        <v>1.34746816E8</v>
      </c>
      <c r="I63" s="37">
        <v>1.3847512E8</v>
      </c>
      <c r="J63" s="37">
        <v>1.29307064E8</v>
      </c>
      <c r="K63" s="37">
        <v>1.31950744E8</v>
      </c>
      <c r="L63" s="37">
        <v>1.30256232E8</v>
      </c>
      <c r="M63" s="37">
        <v>1.15820632E8</v>
      </c>
      <c r="N63" s="37">
        <v>1.29656864E8</v>
      </c>
    </row>
    <row r="64" ht="15.75" customHeight="1">
      <c r="C64" s="37">
        <v>1.6232256E8</v>
      </c>
      <c r="D64" s="37">
        <v>1.30783184E8</v>
      </c>
      <c r="E64" s="37">
        <v>1.2659172E8</v>
      </c>
      <c r="F64" s="37">
        <v>1.46967248E8</v>
      </c>
      <c r="G64" s="37">
        <v>1.20577112E8</v>
      </c>
      <c r="H64" s="37">
        <v>1.25798552E8</v>
      </c>
      <c r="I64" s="37">
        <v>1.16113552E8</v>
      </c>
      <c r="J64" s="37">
        <v>1.09544536E8</v>
      </c>
      <c r="K64" s="37">
        <v>1.18806864E8</v>
      </c>
      <c r="L64" s="38">
        <v>1.59474768E8</v>
      </c>
      <c r="M64" s="38">
        <v>1.59076352E8</v>
      </c>
      <c r="N64" s="38">
        <v>1.68463856E8</v>
      </c>
    </row>
    <row r="65" ht="15.75" customHeight="1">
      <c r="C65" s="38">
        <v>1.4655688E8</v>
      </c>
      <c r="D65" s="38">
        <v>1.50617184E8</v>
      </c>
      <c r="E65" s="38">
        <v>1.40901904E8</v>
      </c>
      <c r="F65" s="38">
        <v>1.71290848E8</v>
      </c>
      <c r="G65" s="38">
        <v>1.72499248E8</v>
      </c>
      <c r="H65" s="38">
        <v>1.90633328E8</v>
      </c>
      <c r="I65" s="38">
        <v>1.18994664E8</v>
      </c>
      <c r="J65" s="38">
        <v>1.13481648E8</v>
      </c>
      <c r="K65" s="38">
        <v>1.21209112E8</v>
      </c>
      <c r="L65" s="38">
        <v>1.29582504E8</v>
      </c>
      <c r="M65" s="38">
        <v>1.30469808E8</v>
      </c>
      <c r="N65" s="38">
        <v>1.42433008E8</v>
      </c>
    </row>
    <row r="66" ht="15.75" customHeight="1"/>
    <row r="67" ht="15.75" customHeight="1">
      <c r="A67" s="34">
        <v>0.024305555555555556</v>
      </c>
      <c r="B67" s="32">
        <v>37.0</v>
      </c>
      <c r="C67" s="35">
        <v>1801862.0</v>
      </c>
      <c r="D67" s="35">
        <v>3071251.0</v>
      </c>
      <c r="E67" s="35">
        <v>2616320.0</v>
      </c>
      <c r="F67" s="36">
        <v>8.3441872E7</v>
      </c>
      <c r="G67" s="36">
        <v>1.14644912E8</v>
      </c>
      <c r="H67" s="36">
        <v>1.12710216E8</v>
      </c>
      <c r="I67" s="36">
        <v>1.12649536E8</v>
      </c>
      <c r="J67" s="36">
        <v>1.06383544E8</v>
      </c>
      <c r="K67" s="36">
        <v>1.1663184E8</v>
      </c>
      <c r="L67" s="36">
        <v>1.04136096E8</v>
      </c>
      <c r="M67" s="36">
        <v>9.6833248E7</v>
      </c>
      <c r="N67" s="36">
        <v>1.08640328E8</v>
      </c>
    </row>
    <row r="68" ht="15.75" customHeight="1">
      <c r="C68" s="36">
        <v>1.16879344E8</v>
      </c>
      <c r="D68" s="36">
        <v>1.24304584E8</v>
      </c>
      <c r="E68" s="36">
        <v>1.26665856E8</v>
      </c>
      <c r="F68" s="36">
        <v>1.21255696E8</v>
      </c>
      <c r="G68" s="36">
        <v>1.13886824E8</v>
      </c>
      <c r="H68" s="36">
        <v>1.1795844E8</v>
      </c>
      <c r="I68" s="37">
        <v>1.18349296E8</v>
      </c>
      <c r="J68" s="37">
        <v>1.16280432E8</v>
      </c>
      <c r="K68" s="37">
        <v>1.20635064E8</v>
      </c>
      <c r="L68" s="37">
        <v>1.04737016E8</v>
      </c>
      <c r="M68" s="37">
        <v>9.8375216E7</v>
      </c>
      <c r="N68" s="37">
        <v>1.11072856E8</v>
      </c>
    </row>
    <row r="69" ht="15.75" customHeight="1">
      <c r="C69" s="37">
        <v>1.1374068E8</v>
      </c>
      <c r="D69" s="37">
        <v>1.04903496E8</v>
      </c>
      <c r="E69" s="37">
        <v>1.14196296E8</v>
      </c>
      <c r="F69" s="37">
        <v>1.00820272E8</v>
      </c>
      <c r="G69" s="37">
        <v>9.8282944E7</v>
      </c>
      <c r="H69" s="37">
        <v>1.03049032E8</v>
      </c>
      <c r="I69" s="37">
        <v>8.5806872E7</v>
      </c>
      <c r="J69" s="37">
        <v>8.6704272E7</v>
      </c>
      <c r="K69" s="37">
        <v>9.2998744E7</v>
      </c>
      <c r="L69" s="38">
        <v>1.2696808E8</v>
      </c>
      <c r="M69" s="38">
        <v>1.20454048E8</v>
      </c>
      <c r="N69" s="38">
        <v>1.26959816E8</v>
      </c>
    </row>
    <row r="70" ht="15.75" customHeight="1">
      <c r="C70" s="38">
        <v>1.22662664E8</v>
      </c>
      <c r="D70" s="38">
        <v>1.05960328E8</v>
      </c>
      <c r="E70" s="38">
        <v>9.7383064E7</v>
      </c>
      <c r="F70" s="38">
        <v>1.47935856E8</v>
      </c>
      <c r="G70" s="38">
        <v>1.53045488E8</v>
      </c>
      <c r="H70" s="38">
        <v>1.5502528E8</v>
      </c>
      <c r="I70" s="38">
        <v>8.4629136E7</v>
      </c>
      <c r="J70" s="38">
        <v>8.251468E7</v>
      </c>
      <c r="K70" s="38">
        <v>8.9115696E7</v>
      </c>
      <c r="L70" s="38">
        <v>9.7333192E7</v>
      </c>
      <c r="M70" s="38">
        <v>1.01100728E8</v>
      </c>
      <c r="N70" s="38">
        <v>1.05096824E8</v>
      </c>
    </row>
    <row r="71" ht="15.75" customHeight="1">
      <c r="C71" s="35">
        <v>4296813.0</v>
      </c>
      <c r="D71" s="35">
        <v>4066252.0</v>
      </c>
      <c r="E71" s="35">
        <v>5006669.0</v>
      </c>
      <c r="F71" s="36">
        <v>1.46398352E8</v>
      </c>
      <c r="G71" s="36">
        <v>1.53118208E8</v>
      </c>
      <c r="H71" s="36">
        <v>1.49664624E8</v>
      </c>
      <c r="I71" s="36">
        <v>1.35624432E8</v>
      </c>
      <c r="J71" s="36">
        <v>1.37359088E8</v>
      </c>
      <c r="K71" s="36">
        <v>1.37968992E8</v>
      </c>
      <c r="L71" s="36">
        <v>1.30284768E8</v>
      </c>
      <c r="M71" s="36">
        <v>1.27520944E8</v>
      </c>
      <c r="N71" s="36">
        <v>1.34216992E8</v>
      </c>
    </row>
    <row r="72" ht="15.75" customHeight="1">
      <c r="C72" s="36">
        <v>1.64900672E8</v>
      </c>
      <c r="D72" s="36">
        <v>1.59876832E8</v>
      </c>
      <c r="E72" s="36">
        <v>1.51214704E8</v>
      </c>
      <c r="F72" s="36">
        <v>1.55214192E8</v>
      </c>
      <c r="G72" s="36">
        <v>1.52228128E8</v>
      </c>
      <c r="H72" s="36">
        <v>1.47819008E8</v>
      </c>
      <c r="I72" s="37">
        <v>1.50866848E8</v>
      </c>
      <c r="J72" s="37">
        <v>1.4110728E8</v>
      </c>
      <c r="K72" s="37">
        <v>1.44950384E8</v>
      </c>
      <c r="L72" s="37">
        <v>1.43896016E8</v>
      </c>
      <c r="M72" s="37">
        <v>1.27230288E8</v>
      </c>
      <c r="N72" s="37">
        <v>1.45204256E8</v>
      </c>
    </row>
    <row r="73" ht="15.75" customHeight="1">
      <c r="C73" s="37">
        <v>1.77014288E8</v>
      </c>
      <c r="D73" s="37">
        <v>1.4412208E8</v>
      </c>
      <c r="E73" s="37">
        <v>1.38148624E8</v>
      </c>
      <c r="F73" s="37">
        <v>1.60679136E8</v>
      </c>
      <c r="G73" s="37">
        <v>1.36814032E8</v>
      </c>
      <c r="H73" s="37">
        <v>1.3804472E8</v>
      </c>
      <c r="I73" s="37">
        <v>1.29490472E8</v>
      </c>
      <c r="J73" s="37">
        <v>1.2271028E8</v>
      </c>
      <c r="K73" s="37">
        <v>1.3168224E8</v>
      </c>
      <c r="L73" s="38">
        <v>1.73028256E8</v>
      </c>
      <c r="M73" s="38">
        <v>1.72708608E8</v>
      </c>
      <c r="N73" s="38">
        <v>1.87491856E8</v>
      </c>
    </row>
    <row r="74" ht="15.75" customHeight="1">
      <c r="C74" s="38">
        <v>1.60532368E8</v>
      </c>
      <c r="D74" s="38">
        <v>1.65256272E8</v>
      </c>
      <c r="E74" s="38">
        <v>1.55050832E8</v>
      </c>
      <c r="F74" s="38">
        <v>1.87231296E8</v>
      </c>
      <c r="G74" s="38">
        <v>1.91476864E8</v>
      </c>
      <c r="H74" s="38">
        <v>2.08389856E8</v>
      </c>
      <c r="I74" s="38">
        <v>1.32552344E8</v>
      </c>
      <c r="J74" s="38">
        <v>1.25202816E8</v>
      </c>
      <c r="K74" s="38">
        <v>1.34870512E8</v>
      </c>
      <c r="L74" s="38">
        <v>1.4269712E8</v>
      </c>
      <c r="M74" s="38">
        <v>1.43595152E8</v>
      </c>
      <c r="N74" s="38">
        <v>1.5617192E8</v>
      </c>
    </row>
    <row r="75" ht="15.75" customHeight="1"/>
    <row r="76" ht="15.75" customHeight="1">
      <c r="A76" s="34">
        <v>0.027777777777777776</v>
      </c>
      <c r="B76" s="32">
        <v>37.0</v>
      </c>
      <c r="C76" s="35">
        <v>1812337.0</v>
      </c>
      <c r="D76" s="35">
        <v>3121601.0</v>
      </c>
      <c r="E76" s="35">
        <v>2650395.0</v>
      </c>
      <c r="F76" s="36">
        <v>8.9532168E7</v>
      </c>
      <c r="G76" s="36">
        <v>1.22376816E8</v>
      </c>
      <c r="H76" s="36">
        <v>1.20852072E8</v>
      </c>
      <c r="I76" s="36">
        <v>1.1832432E8</v>
      </c>
      <c r="J76" s="36">
        <v>1.1430444E8</v>
      </c>
      <c r="K76" s="36">
        <v>1.2279928E8</v>
      </c>
      <c r="L76" s="36">
        <v>1.10120456E8</v>
      </c>
      <c r="M76" s="36">
        <v>1.03577608E8</v>
      </c>
      <c r="N76" s="36">
        <v>1.14775232E8</v>
      </c>
    </row>
    <row r="77" ht="15.75" customHeight="1">
      <c r="C77" s="36">
        <v>1.23211536E8</v>
      </c>
      <c r="D77" s="36">
        <v>1.2995984E8</v>
      </c>
      <c r="E77" s="36">
        <v>1.33162936E8</v>
      </c>
      <c r="F77" s="36">
        <v>1.29993056E8</v>
      </c>
      <c r="G77" s="36">
        <v>1.20478928E8</v>
      </c>
      <c r="H77" s="36">
        <v>1.25943168E8</v>
      </c>
      <c r="I77" s="37">
        <v>1.23737848E8</v>
      </c>
      <c r="J77" s="37">
        <v>1.231738E8</v>
      </c>
      <c r="K77" s="37">
        <v>1.26429376E8</v>
      </c>
      <c r="L77" s="37">
        <v>1.1062392E8</v>
      </c>
      <c r="M77" s="37">
        <v>1.06986568E8</v>
      </c>
      <c r="N77" s="37">
        <v>1.19206592E8</v>
      </c>
    </row>
    <row r="78" ht="15.75" customHeight="1">
      <c r="C78" s="37">
        <v>1.20810192E8</v>
      </c>
      <c r="D78" s="37">
        <v>1.12879776E8</v>
      </c>
      <c r="E78" s="37">
        <v>1.21797936E8</v>
      </c>
      <c r="F78" s="37">
        <v>1.06943776E8</v>
      </c>
      <c r="G78" s="37">
        <v>1.05688488E8</v>
      </c>
      <c r="H78" s="37">
        <v>1.10835544E8</v>
      </c>
      <c r="I78" s="37">
        <v>9.2439976E7</v>
      </c>
      <c r="J78" s="37">
        <v>9.3334736E7</v>
      </c>
      <c r="K78" s="37">
        <v>9.9063256E7</v>
      </c>
      <c r="L78" s="38">
        <v>1.33897584E8</v>
      </c>
      <c r="M78" s="38">
        <v>1.28716344E8</v>
      </c>
      <c r="N78" s="38">
        <v>1.34590416E8</v>
      </c>
    </row>
    <row r="79" ht="15.75" customHeight="1">
      <c r="C79" s="38">
        <v>1.28980464E8</v>
      </c>
      <c r="D79" s="38">
        <v>1.11794368E8</v>
      </c>
      <c r="E79" s="38">
        <v>1.04140856E8</v>
      </c>
      <c r="F79" s="38">
        <v>1.57672336E8</v>
      </c>
      <c r="G79" s="38">
        <v>1.64702928E8</v>
      </c>
      <c r="H79" s="38">
        <v>1.65591472E8</v>
      </c>
      <c r="I79" s="38">
        <v>9.2617016E7</v>
      </c>
      <c r="J79" s="38">
        <v>8.9308472E7</v>
      </c>
      <c r="K79" s="38">
        <v>9.6259648E7</v>
      </c>
      <c r="L79" s="38">
        <v>1.02203584E8</v>
      </c>
      <c r="M79" s="38">
        <v>1.063434E8</v>
      </c>
      <c r="N79" s="38">
        <v>1.10447144E8</v>
      </c>
    </row>
    <row r="80" ht="15.75" customHeight="1">
      <c r="C80" s="35">
        <v>4381979.0</v>
      </c>
      <c r="D80" s="35">
        <v>4154625.0</v>
      </c>
      <c r="E80" s="35">
        <v>5089751.0</v>
      </c>
      <c r="F80" s="36">
        <v>1.5912072E8</v>
      </c>
      <c r="G80" s="36">
        <v>1.66949728E8</v>
      </c>
      <c r="H80" s="36">
        <v>1.63216416E8</v>
      </c>
      <c r="I80" s="36">
        <v>1.47082304E8</v>
      </c>
      <c r="J80" s="36">
        <v>1.48549648E8</v>
      </c>
      <c r="K80" s="36">
        <v>1.49449248E8</v>
      </c>
      <c r="L80" s="36">
        <v>1.42125344E8</v>
      </c>
      <c r="M80" s="36">
        <v>1.38884032E8</v>
      </c>
      <c r="N80" s="36">
        <v>1.45872256E8</v>
      </c>
    </row>
    <row r="81" ht="15.75" customHeight="1">
      <c r="C81" s="36">
        <v>1.7883816E8</v>
      </c>
      <c r="D81" s="36">
        <v>1.72622128E8</v>
      </c>
      <c r="E81" s="36">
        <v>1.63426608E8</v>
      </c>
      <c r="F81" s="36">
        <v>1.68295168E8</v>
      </c>
      <c r="G81" s="36">
        <v>1.65189648E8</v>
      </c>
      <c r="H81" s="36">
        <v>1.6683824E8</v>
      </c>
      <c r="I81" s="37">
        <v>1.63346016E8</v>
      </c>
      <c r="J81" s="37">
        <v>1.52657392E8</v>
      </c>
      <c r="K81" s="37">
        <v>1.60763136E8</v>
      </c>
      <c r="L81" s="37">
        <v>1.6068096E8</v>
      </c>
      <c r="M81" s="37">
        <v>1.39442608E8</v>
      </c>
      <c r="N81" s="37">
        <v>1.57097344E8</v>
      </c>
    </row>
    <row r="82" ht="15.75" customHeight="1">
      <c r="C82" s="37">
        <v>1.91526736E8</v>
      </c>
      <c r="D82" s="37">
        <v>1.5731992E8</v>
      </c>
      <c r="E82" s="37">
        <v>1.49294496E8</v>
      </c>
      <c r="F82" s="37">
        <v>1.74516912E8</v>
      </c>
      <c r="G82" s="37">
        <v>1.46676016E8</v>
      </c>
      <c r="H82" s="37">
        <v>1.50223248E8</v>
      </c>
      <c r="I82" s="37">
        <v>1.4215072E8</v>
      </c>
      <c r="J82" s="37">
        <v>1.3519576E8</v>
      </c>
      <c r="K82" s="37">
        <v>1.44236096E8</v>
      </c>
      <c r="L82" s="38">
        <v>1.87062096E8</v>
      </c>
      <c r="M82" s="38">
        <v>1.86451504E8</v>
      </c>
      <c r="N82" s="38">
        <v>2.00700816E8</v>
      </c>
    </row>
    <row r="83" ht="15.75" customHeight="1">
      <c r="C83" s="38">
        <v>1.75041984E8</v>
      </c>
      <c r="D83" s="38">
        <v>1.80187296E8</v>
      </c>
      <c r="E83" s="38">
        <v>1.68607008E8</v>
      </c>
      <c r="F83" s="38">
        <v>2.02959072E8</v>
      </c>
      <c r="G83" s="38">
        <v>2.12098864E8</v>
      </c>
      <c r="H83" s="38">
        <v>2.25984576E8</v>
      </c>
      <c r="I83" s="38">
        <v>1.45224432E8</v>
      </c>
      <c r="J83" s="38">
        <v>1.36456512E8</v>
      </c>
      <c r="K83" s="38">
        <v>1.47771488E8</v>
      </c>
      <c r="L83" s="38">
        <v>1.55523552E8</v>
      </c>
      <c r="M83" s="38">
        <v>1.56752368E8</v>
      </c>
      <c r="N83" s="38">
        <v>1.69759248E8</v>
      </c>
    </row>
    <row r="84" ht="15.75" customHeight="1"/>
    <row r="85" ht="15.75" customHeight="1">
      <c r="A85" s="34">
        <v>0.03125</v>
      </c>
      <c r="B85" s="32">
        <v>37.0</v>
      </c>
      <c r="C85" s="35">
        <v>1822346.0</v>
      </c>
      <c r="D85" s="35">
        <v>3164474.0</v>
      </c>
      <c r="E85" s="35">
        <v>2682233.0</v>
      </c>
      <c r="F85" s="36">
        <v>9.5377296E7</v>
      </c>
      <c r="G85" s="36">
        <v>1.33311816E8</v>
      </c>
      <c r="H85" s="36">
        <v>1.26057888E8</v>
      </c>
      <c r="I85" s="36">
        <v>1.2388224E8</v>
      </c>
      <c r="J85" s="36">
        <v>1.26358288E8</v>
      </c>
      <c r="K85" s="36">
        <v>1.29143232E8</v>
      </c>
      <c r="L85" s="36">
        <v>1.1597784E8</v>
      </c>
      <c r="M85" s="36">
        <v>1.0891068E8</v>
      </c>
      <c r="N85" s="36">
        <v>1.20908368E8</v>
      </c>
    </row>
    <row r="86" ht="15.75" customHeight="1">
      <c r="C86" s="36">
        <v>1.29756888E8</v>
      </c>
      <c r="D86" s="36">
        <v>1.36421152E8</v>
      </c>
      <c r="E86" s="36">
        <v>1.3951152E8</v>
      </c>
      <c r="F86" s="36">
        <v>1.35483952E8</v>
      </c>
      <c r="G86" s="36">
        <v>1.29860984E8</v>
      </c>
      <c r="H86" s="36">
        <v>1.33046752E8</v>
      </c>
      <c r="I86" s="37">
        <v>1.29436576E8</v>
      </c>
      <c r="J86" s="37">
        <v>1.28638496E8</v>
      </c>
      <c r="K86" s="37">
        <v>1.31720744E8</v>
      </c>
      <c r="L86" s="37">
        <v>1.16447664E8</v>
      </c>
      <c r="M86" s="37">
        <v>1.12270768E8</v>
      </c>
      <c r="N86" s="37">
        <v>1.25134952E8</v>
      </c>
    </row>
    <row r="87" ht="15.75" customHeight="1">
      <c r="C87" s="37">
        <v>1.27612536E8</v>
      </c>
      <c r="D87" s="37">
        <v>1.21401736E8</v>
      </c>
      <c r="E87" s="37">
        <v>1.28770728E8</v>
      </c>
      <c r="F87" s="37">
        <v>1.12153608E8</v>
      </c>
      <c r="G87" s="37">
        <v>1.14609736E8</v>
      </c>
      <c r="H87" s="37">
        <v>1.1700588E8</v>
      </c>
      <c r="I87" s="37">
        <v>9.9652856E7</v>
      </c>
      <c r="J87" s="37">
        <v>1.0071464E8</v>
      </c>
      <c r="K87" s="37">
        <v>1.0459444E8</v>
      </c>
      <c r="L87" s="38">
        <v>1.40151504E8</v>
      </c>
      <c r="M87" s="38">
        <v>1.37603392E8</v>
      </c>
      <c r="N87" s="38">
        <v>1.47039424E8</v>
      </c>
    </row>
    <row r="88" ht="15.75" customHeight="1">
      <c r="C88" s="38">
        <v>1.3535752E8</v>
      </c>
      <c r="D88" s="38">
        <v>1.17489576E8</v>
      </c>
      <c r="E88" s="38">
        <v>1.10327552E8</v>
      </c>
      <c r="F88" s="38">
        <v>1.66361728E8</v>
      </c>
      <c r="G88" s="38">
        <v>1.77376672E8</v>
      </c>
      <c r="H88" s="38">
        <v>1.75522768E8</v>
      </c>
      <c r="I88" s="38">
        <v>9.807168E7</v>
      </c>
      <c r="J88" s="38">
        <v>9.6569888E7</v>
      </c>
      <c r="K88" s="38">
        <v>1.0103604E8</v>
      </c>
      <c r="L88" s="38">
        <v>1.07046528E8</v>
      </c>
      <c r="M88" s="38">
        <v>1.11705104E8</v>
      </c>
      <c r="N88" s="38">
        <v>1.15756352E8</v>
      </c>
    </row>
    <row r="89" ht="15.75" customHeight="1">
      <c r="C89" s="35">
        <v>4479773.0</v>
      </c>
      <c r="D89" s="35">
        <v>4240173.0</v>
      </c>
      <c r="E89" s="35">
        <v>5185392.0</v>
      </c>
      <c r="F89" s="36">
        <v>1.71439776E8</v>
      </c>
      <c r="G89" s="36">
        <v>1.8066688E8</v>
      </c>
      <c r="H89" s="36">
        <v>1.76861664E8</v>
      </c>
      <c r="I89" s="36">
        <v>1.58167392E8</v>
      </c>
      <c r="J89" s="36">
        <v>1.59513488E8</v>
      </c>
      <c r="K89" s="36">
        <v>1.6051736E8</v>
      </c>
      <c r="L89" s="36">
        <v>1.53535984E8</v>
      </c>
      <c r="M89" s="36">
        <v>1.49924048E8</v>
      </c>
      <c r="N89" s="36">
        <v>1.57697616E8</v>
      </c>
    </row>
    <row r="90" ht="15.75" customHeight="1">
      <c r="C90" s="36">
        <v>1.92235872E8</v>
      </c>
      <c r="D90" s="36">
        <v>1.85684992E8</v>
      </c>
      <c r="E90" s="36">
        <v>1.75496112E8</v>
      </c>
      <c r="F90" s="36">
        <v>1.8058144E8</v>
      </c>
      <c r="G90" s="36">
        <v>1.77273168E8</v>
      </c>
      <c r="H90" s="36">
        <v>1.7751232E8</v>
      </c>
      <c r="I90" s="37">
        <v>1.74872768E8</v>
      </c>
      <c r="J90" s="37">
        <v>1.6324496E8</v>
      </c>
      <c r="K90" s="37">
        <v>1.72885472E8</v>
      </c>
      <c r="L90" s="37">
        <v>1.71184304E8</v>
      </c>
      <c r="M90" s="37">
        <v>1.56290688E8</v>
      </c>
      <c r="N90" s="37">
        <v>1.6769848E8</v>
      </c>
    </row>
    <row r="91" ht="15.75" customHeight="1">
      <c r="C91" s="37">
        <v>2.05184128E8</v>
      </c>
      <c r="D91" s="37">
        <v>1.69639024E8</v>
      </c>
      <c r="E91" s="37">
        <v>1.60251056E8</v>
      </c>
      <c r="F91" s="37">
        <v>1.87704288E8</v>
      </c>
      <c r="G91" s="37">
        <v>1.57795584E8</v>
      </c>
      <c r="H91" s="37">
        <v>1.62064128E8</v>
      </c>
      <c r="I91" s="37">
        <v>1.5442216E8</v>
      </c>
      <c r="J91" s="37">
        <v>1.46766288E8</v>
      </c>
      <c r="K91" s="37">
        <v>1.564756E8</v>
      </c>
      <c r="L91" s="38">
        <v>2.00839872E8</v>
      </c>
      <c r="M91" s="38">
        <v>2.00299728E8</v>
      </c>
      <c r="N91" s="38">
        <v>2.14702016E8</v>
      </c>
    </row>
    <row r="92" ht="15.75" customHeight="1">
      <c r="C92" s="38">
        <v>1.88812384E8</v>
      </c>
      <c r="D92" s="38">
        <v>1.94560208E8</v>
      </c>
      <c r="E92" s="38">
        <v>1.8242384E8</v>
      </c>
      <c r="F92" s="38">
        <v>2.18172144E8</v>
      </c>
      <c r="G92" s="38">
        <v>2.30944496E8</v>
      </c>
      <c r="H92" s="38">
        <v>2.43176688E8</v>
      </c>
      <c r="I92" s="38">
        <v>1.58005584E8</v>
      </c>
      <c r="J92" s="38">
        <v>1.47146752E8</v>
      </c>
      <c r="K92" s="38">
        <v>1.60546544E8</v>
      </c>
      <c r="L92" s="38">
        <v>1.6809664E8</v>
      </c>
      <c r="M92" s="38">
        <v>1.69495216E8</v>
      </c>
      <c r="N92" s="38">
        <v>1.83328816E8</v>
      </c>
    </row>
    <row r="93" ht="15.75" customHeight="1"/>
    <row r="94" ht="15.75" customHeight="1">
      <c r="A94" s="34">
        <v>0.034722222222222224</v>
      </c>
      <c r="B94" s="32">
        <v>37.0</v>
      </c>
      <c r="C94" s="35">
        <v>1831059.0</v>
      </c>
      <c r="D94" s="35">
        <v>3215231.0</v>
      </c>
      <c r="E94" s="35">
        <v>2715383.0</v>
      </c>
      <c r="F94" s="36">
        <v>1.0069928E8</v>
      </c>
      <c r="G94" s="36">
        <v>1.39374992E8</v>
      </c>
      <c r="H94" s="36">
        <v>1.3169256E8</v>
      </c>
      <c r="I94" s="36">
        <v>1.29384528E8</v>
      </c>
      <c r="J94" s="36">
        <v>1.30600632E8</v>
      </c>
      <c r="K94" s="36">
        <v>1.34804784E8</v>
      </c>
      <c r="L94" s="36">
        <v>1.2114984E8</v>
      </c>
      <c r="M94" s="36">
        <v>1.13738936E8</v>
      </c>
      <c r="N94" s="36">
        <v>1.26366512E8</v>
      </c>
    </row>
    <row r="95" ht="15.75" customHeight="1">
      <c r="C95" s="36">
        <v>1.343224E8</v>
      </c>
      <c r="D95" s="36">
        <v>1.42083872E8</v>
      </c>
      <c r="E95" s="36">
        <v>1.45795056E8</v>
      </c>
      <c r="F95" s="36">
        <v>1.40890656E8</v>
      </c>
      <c r="G95" s="36">
        <v>1.34845456E8</v>
      </c>
      <c r="H95" s="36">
        <v>1.38076896E8</v>
      </c>
      <c r="I95" s="37">
        <v>1.34118048E8</v>
      </c>
      <c r="J95" s="37">
        <v>1.336788E8</v>
      </c>
      <c r="K95" s="37">
        <v>1.36345632E8</v>
      </c>
      <c r="L95" s="37">
        <v>1.2172184E8</v>
      </c>
      <c r="M95" s="37">
        <v>1.16985112E8</v>
      </c>
      <c r="N95" s="37">
        <v>1.30720136E8</v>
      </c>
    </row>
    <row r="96" ht="15.75" customHeight="1">
      <c r="C96" s="37">
        <v>1.33907728E8</v>
      </c>
      <c r="D96" s="37">
        <v>1.29169064E8</v>
      </c>
      <c r="E96" s="37">
        <v>1.34996528E8</v>
      </c>
      <c r="F96" s="37">
        <v>1.17393896E8</v>
      </c>
      <c r="G96" s="37">
        <v>1.2034492E8</v>
      </c>
      <c r="H96" s="37">
        <v>1.2248172E8</v>
      </c>
      <c r="I96" s="37">
        <v>1.04958464E8</v>
      </c>
      <c r="J96" s="37">
        <v>1.0604424E8</v>
      </c>
      <c r="K96" s="37">
        <v>1.09663216E8</v>
      </c>
      <c r="L96" s="38">
        <v>1.45969376E8</v>
      </c>
      <c r="M96" s="38">
        <v>1.45536976E8</v>
      </c>
      <c r="N96" s="38">
        <v>1.52663408E8</v>
      </c>
    </row>
    <row r="97" ht="15.75" customHeight="1">
      <c r="C97" s="38">
        <v>1.40873296E8</v>
      </c>
      <c r="D97" s="38">
        <v>1.22900552E8</v>
      </c>
      <c r="E97" s="38">
        <v>1.16499976E8</v>
      </c>
      <c r="F97" s="38">
        <v>1.75104576E8</v>
      </c>
      <c r="G97" s="38">
        <v>1.87472624E8</v>
      </c>
      <c r="H97" s="38">
        <v>1.8483312E8</v>
      </c>
      <c r="I97" s="38">
        <v>1.0321508E8</v>
      </c>
      <c r="J97" s="38">
        <v>1.01077328E8</v>
      </c>
      <c r="K97" s="38">
        <v>1.05534832E8</v>
      </c>
      <c r="L97" s="38">
        <v>1.11840152E8</v>
      </c>
      <c r="M97" s="38">
        <v>1.16255448E8</v>
      </c>
      <c r="N97" s="38">
        <v>1.20793448E8</v>
      </c>
    </row>
    <row r="98" ht="15.75" customHeight="1">
      <c r="C98" s="35">
        <v>4598202.0</v>
      </c>
      <c r="D98" s="35">
        <v>4343846.0</v>
      </c>
      <c r="E98" s="35">
        <v>5308105.0</v>
      </c>
      <c r="F98" s="36">
        <v>1.84249664E8</v>
      </c>
      <c r="G98" s="36">
        <v>1.94285456E8</v>
      </c>
      <c r="H98" s="36">
        <v>1.89763248E8</v>
      </c>
      <c r="I98" s="36">
        <v>1.69357472E8</v>
      </c>
      <c r="J98" s="36">
        <v>1.70515744E8</v>
      </c>
      <c r="K98" s="36">
        <v>1.71783472E8</v>
      </c>
      <c r="L98" s="36">
        <v>1.64762912E8</v>
      </c>
      <c r="M98" s="36">
        <v>1.61455456E8</v>
      </c>
      <c r="N98" s="36">
        <v>1.68841824E8</v>
      </c>
    </row>
    <row r="99" ht="15.75" customHeight="1">
      <c r="C99" s="36">
        <v>2.05444544E8</v>
      </c>
      <c r="D99" s="36">
        <v>1.98482368E8</v>
      </c>
      <c r="E99" s="36">
        <v>1.87510656E8</v>
      </c>
      <c r="F99" s="36">
        <v>1.93154192E8</v>
      </c>
      <c r="G99" s="36">
        <v>1.89591504E8</v>
      </c>
      <c r="H99" s="36">
        <v>1.89854112E8</v>
      </c>
      <c r="I99" s="37">
        <v>1.8688464E8</v>
      </c>
      <c r="J99" s="37">
        <v>1.7393576E8</v>
      </c>
      <c r="K99" s="37">
        <v>1.8458624E8</v>
      </c>
      <c r="L99" s="37">
        <v>1.83504192E8</v>
      </c>
      <c r="M99" s="37">
        <v>1.66727568E8</v>
      </c>
      <c r="N99" s="37">
        <v>1.79314128E8</v>
      </c>
    </row>
    <row r="100" ht="15.75" customHeight="1">
      <c r="C100" s="37">
        <v>2.18413856E8</v>
      </c>
      <c r="D100" s="37">
        <v>1.823324E8</v>
      </c>
      <c r="E100" s="37">
        <v>1.7096136E8</v>
      </c>
      <c r="F100" s="37">
        <v>2.00732416E8</v>
      </c>
      <c r="G100" s="37">
        <v>1.69273232E8</v>
      </c>
      <c r="H100" s="37">
        <v>1.7378936E8</v>
      </c>
      <c r="I100" s="37">
        <v>1.66443616E8</v>
      </c>
      <c r="J100" s="37">
        <v>1.58322896E8</v>
      </c>
      <c r="K100" s="37">
        <v>1.68662144E8</v>
      </c>
      <c r="L100" s="38">
        <v>2.14095184E8</v>
      </c>
      <c r="M100" s="38">
        <v>2.1391392E8</v>
      </c>
      <c r="N100" s="38">
        <v>2.29349568E8</v>
      </c>
    </row>
    <row r="101" ht="15.75" customHeight="1">
      <c r="C101" s="38">
        <v>2.0217936E8</v>
      </c>
      <c r="D101" s="38">
        <v>2.08434512E8</v>
      </c>
      <c r="E101" s="38">
        <v>1.955144E8</v>
      </c>
      <c r="F101" s="38">
        <v>2.32858832E8</v>
      </c>
      <c r="G101" s="38">
        <v>2.4579112E8</v>
      </c>
      <c r="H101" s="38">
        <v>2.59561808E8</v>
      </c>
      <c r="I101" s="38">
        <v>1.70314496E8</v>
      </c>
      <c r="J101" s="38">
        <v>1.5845416E8</v>
      </c>
      <c r="K101" s="38">
        <v>1.73294656E8</v>
      </c>
      <c r="L101" s="38">
        <v>1.80935952E8</v>
      </c>
      <c r="M101" s="38">
        <v>1.8238344E8</v>
      </c>
      <c r="N101" s="38">
        <v>1.96743424E8</v>
      </c>
    </row>
    <row r="102" ht="15.75" customHeight="1"/>
    <row r="103" ht="15.75" customHeight="1">
      <c r="A103" s="34">
        <v>0.03819444444444445</v>
      </c>
      <c r="B103" s="32">
        <v>37.0</v>
      </c>
      <c r="C103" s="35">
        <v>1847109.0</v>
      </c>
      <c r="D103" s="35">
        <v>3259064.0</v>
      </c>
      <c r="E103" s="35">
        <v>2744875.0</v>
      </c>
      <c r="F103" s="36">
        <v>1.06166672E8</v>
      </c>
      <c r="G103" s="36">
        <v>1.46005536E8</v>
      </c>
      <c r="H103" s="36">
        <v>1.37010736E8</v>
      </c>
      <c r="I103" s="36">
        <v>1.34409968E8</v>
      </c>
      <c r="J103" s="36">
        <v>1.35730816E8</v>
      </c>
      <c r="K103" s="36">
        <v>1.40315792E8</v>
      </c>
      <c r="L103" s="36">
        <v>1.26766976E8</v>
      </c>
      <c r="M103" s="36">
        <v>1.18816256E8</v>
      </c>
      <c r="N103" s="36">
        <v>1.31696264E8</v>
      </c>
    </row>
    <row r="104" ht="15.75" customHeight="1">
      <c r="C104" s="36">
        <v>1.398988E8</v>
      </c>
      <c r="D104" s="36">
        <v>1.47627216E8</v>
      </c>
      <c r="E104" s="36">
        <v>1.513364E8</v>
      </c>
      <c r="F104" s="36">
        <v>1.466532E8</v>
      </c>
      <c r="G104" s="36">
        <v>1.40561616E8</v>
      </c>
      <c r="H104" s="36">
        <v>1.434816E8</v>
      </c>
      <c r="I104" s="37">
        <v>1.38466912E8</v>
      </c>
      <c r="J104" s="37">
        <v>1.37999504E8</v>
      </c>
      <c r="K104" s="37">
        <v>1.40964368E8</v>
      </c>
      <c r="L104" s="37">
        <v>1.26441344E8</v>
      </c>
      <c r="M104" s="37">
        <v>1.21894104E8</v>
      </c>
      <c r="N104" s="37">
        <v>1.35621856E8</v>
      </c>
    </row>
    <row r="105" ht="15.75" customHeight="1">
      <c r="C105" s="37">
        <v>1.39759072E8</v>
      </c>
      <c r="D105" s="37">
        <v>1.35680048E8</v>
      </c>
      <c r="E105" s="37">
        <v>1.4145896E8</v>
      </c>
      <c r="F105" s="37">
        <v>1.22255104E8</v>
      </c>
      <c r="G105" s="37">
        <v>1.26007592E8</v>
      </c>
      <c r="H105" s="37">
        <v>1.28160752E8</v>
      </c>
      <c r="I105" s="37">
        <v>1.09867792E8</v>
      </c>
      <c r="J105" s="37">
        <v>1.109962E8</v>
      </c>
      <c r="K105" s="37">
        <v>1.14410128E8</v>
      </c>
      <c r="L105" s="38">
        <v>1.5176072E8</v>
      </c>
      <c r="M105" s="38">
        <v>1.52507552E8</v>
      </c>
      <c r="N105" s="38">
        <v>1.58514624E8</v>
      </c>
    </row>
    <row r="106" ht="15.75" customHeight="1">
      <c r="C106" s="38">
        <v>1.4651384E8</v>
      </c>
      <c r="D106" s="38">
        <v>1.28226496E8</v>
      </c>
      <c r="E106" s="38">
        <v>1.22138504E8</v>
      </c>
      <c r="F106" s="38">
        <v>1.83240144E8</v>
      </c>
      <c r="G106" s="38">
        <v>1.96540896E8</v>
      </c>
      <c r="H106" s="38">
        <v>1.93465136E8</v>
      </c>
      <c r="I106" s="38">
        <v>1.07071888E8</v>
      </c>
      <c r="J106" s="38">
        <v>1.05186328E8</v>
      </c>
      <c r="K106" s="38">
        <v>1.0974164E8</v>
      </c>
      <c r="L106" s="38">
        <v>1.16258392E8</v>
      </c>
      <c r="M106" s="38">
        <v>1.20802056E8</v>
      </c>
      <c r="N106" s="38">
        <v>1.25272352E8</v>
      </c>
    </row>
    <row r="107" ht="15.75" customHeight="1">
      <c r="C107" s="35">
        <v>4789802.0</v>
      </c>
      <c r="D107" s="35">
        <v>4451053.0</v>
      </c>
      <c r="E107" s="35">
        <v>5427523.0</v>
      </c>
      <c r="F107" s="36">
        <v>1.96235936E8</v>
      </c>
      <c r="G107" s="36">
        <v>2.06957376E8</v>
      </c>
      <c r="H107" s="36">
        <v>2.02896176E8</v>
      </c>
      <c r="I107" s="36">
        <v>1.80008336E8</v>
      </c>
      <c r="J107" s="36">
        <v>1.81181776E8</v>
      </c>
      <c r="K107" s="36">
        <v>1.8235016E8</v>
      </c>
      <c r="L107" s="36">
        <v>1.75509552E8</v>
      </c>
      <c r="M107" s="36">
        <v>1.71887904E8</v>
      </c>
      <c r="N107" s="36">
        <v>1.80040368E8</v>
      </c>
    </row>
    <row r="108" ht="15.75" customHeight="1">
      <c r="C108" s="36">
        <v>2.18262192E8</v>
      </c>
      <c r="D108" s="36">
        <v>2.11271536E8</v>
      </c>
      <c r="E108" s="36">
        <v>1.98725712E8</v>
      </c>
      <c r="F108" s="36">
        <v>2.0485072E8</v>
      </c>
      <c r="G108" s="36">
        <v>2.0162488E8</v>
      </c>
      <c r="H108" s="36">
        <v>2.02278784E8</v>
      </c>
      <c r="I108" s="37">
        <v>1.98210832E8</v>
      </c>
      <c r="J108" s="37">
        <v>1.84436E8</v>
      </c>
      <c r="K108" s="37">
        <v>1.96024032E8</v>
      </c>
      <c r="L108" s="37">
        <v>1.9452424E8</v>
      </c>
      <c r="M108" s="37">
        <v>1.76654528E8</v>
      </c>
      <c r="N108" s="37">
        <v>1.89887168E8</v>
      </c>
    </row>
    <row r="109" ht="15.75" customHeight="1">
      <c r="C109" s="37">
        <v>2.31649536E8</v>
      </c>
      <c r="D109" s="37">
        <v>1.93995136E8</v>
      </c>
      <c r="E109" s="37">
        <v>1.80959488E8</v>
      </c>
      <c r="F109" s="37">
        <v>2.136756E8</v>
      </c>
      <c r="G109" s="37">
        <v>1.80500304E8</v>
      </c>
      <c r="H109" s="37">
        <v>1.85313232E8</v>
      </c>
      <c r="I109" s="37">
        <v>1.78155072E8</v>
      </c>
      <c r="J109" s="37">
        <v>1.69796384E8</v>
      </c>
      <c r="K109" s="37">
        <v>1.80438304E8</v>
      </c>
      <c r="L109" s="38">
        <v>2.27397664E8</v>
      </c>
      <c r="M109" s="38">
        <v>2.26675328E8</v>
      </c>
      <c r="N109" s="38">
        <v>2.43017152E8</v>
      </c>
    </row>
    <row r="110" ht="15.75" customHeight="1">
      <c r="C110" s="38">
        <v>2.15087664E8</v>
      </c>
      <c r="D110" s="38">
        <v>2.21836592E8</v>
      </c>
      <c r="E110" s="38">
        <v>2.0833296E8</v>
      </c>
      <c r="F110" s="38">
        <v>2.46806304E8</v>
      </c>
      <c r="G110" s="38">
        <v>2.60933664E8</v>
      </c>
      <c r="H110" s="38">
        <v>2.74564256E8</v>
      </c>
      <c r="I110" s="38">
        <v>1.82150928E8</v>
      </c>
      <c r="J110" s="38">
        <v>1.68301552E8</v>
      </c>
      <c r="K110" s="38">
        <v>1.8506856E8</v>
      </c>
      <c r="L110" s="38">
        <v>1.92717728E8</v>
      </c>
      <c r="M110" s="38">
        <v>1.94575552E8</v>
      </c>
      <c r="N110" s="38">
        <v>2.0955744E8</v>
      </c>
    </row>
    <row r="111" ht="15.75" customHeight="1"/>
    <row r="112" ht="15.75" customHeight="1">
      <c r="A112" s="34">
        <v>0.041666666666666664</v>
      </c>
      <c r="B112" s="32">
        <v>37.0</v>
      </c>
      <c r="C112" s="35">
        <v>1857244.0</v>
      </c>
      <c r="D112" s="35">
        <v>3307839.0</v>
      </c>
      <c r="E112" s="35">
        <v>2788672.0</v>
      </c>
      <c r="F112" s="36">
        <v>1.11253856E8</v>
      </c>
      <c r="G112" s="36">
        <v>1.51578544E8</v>
      </c>
      <c r="H112" s="36">
        <v>1.42560464E8</v>
      </c>
      <c r="I112" s="36">
        <v>1.39716032E8</v>
      </c>
      <c r="J112" s="36">
        <v>1.41746784E8</v>
      </c>
      <c r="K112" s="36">
        <v>1.45751904E8</v>
      </c>
      <c r="L112" s="36">
        <v>1.31843128E8</v>
      </c>
      <c r="M112" s="36">
        <v>1.2376544E8</v>
      </c>
      <c r="N112" s="36">
        <v>1.37149296E8</v>
      </c>
    </row>
    <row r="113" ht="15.75" customHeight="1">
      <c r="C113" s="36">
        <v>1.45126224E8</v>
      </c>
      <c r="D113" s="36">
        <v>1.53497616E8</v>
      </c>
      <c r="E113" s="36">
        <v>1.57030704E8</v>
      </c>
      <c r="F113" s="36">
        <v>1.52194208E8</v>
      </c>
      <c r="G113" s="36">
        <v>1.46532976E8</v>
      </c>
      <c r="H113" s="36">
        <v>1.49203936E8</v>
      </c>
      <c r="I113" s="37">
        <v>1.4353992E8</v>
      </c>
      <c r="J113" s="37">
        <v>1.42957376E8</v>
      </c>
      <c r="K113" s="37">
        <v>1.45874256E8</v>
      </c>
      <c r="L113" s="37">
        <v>1.31544264E8</v>
      </c>
      <c r="M113" s="37">
        <v>1.26626856E8</v>
      </c>
      <c r="N113" s="37">
        <v>1.41337232E8</v>
      </c>
    </row>
    <row r="114" ht="15.75" customHeight="1">
      <c r="C114" s="37">
        <v>1.4526824E8</v>
      </c>
      <c r="D114" s="37">
        <v>1.41851184E8</v>
      </c>
      <c r="E114" s="37">
        <v>1.47462848E8</v>
      </c>
      <c r="F114" s="37">
        <v>1.27226592E8</v>
      </c>
      <c r="G114" s="37">
        <v>1.31262336E8</v>
      </c>
      <c r="H114" s="37">
        <v>1.3342308E8</v>
      </c>
      <c r="I114" s="37">
        <v>1.14791344E8</v>
      </c>
      <c r="J114" s="37">
        <v>1.15947544E8</v>
      </c>
      <c r="K114" s="37">
        <v>1.19212832E8</v>
      </c>
      <c r="L114" s="38">
        <v>1.57273872E8</v>
      </c>
      <c r="M114" s="38">
        <v>1.58526848E8</v>
      </c>
      <c r="N114" s="38">
        <v>1.64486848E8</v>
      </c>
    </row>
    <row r="115" ht="15.75" customHeight="1">
      <c r="C115" s="38">
        <v>1.52064816E8</v>
      </c>
      <c r="D115" s="38">
        <v>1.33422312E8</v>
      </c>
      <c r="E115" s="38">
        <v>1.2797352E8</v>
      </c>
      <c r="F115" s="38">
        <v>1.9091776E8</v>
      </c>
      <c r="G115" s="38">
        <v>2.05396448E8</v>
      </c>
      <c r="H115" s="38">
        <v>2.0194576E8</v>
      </c>
      <c r="I115" s="38">
        <v>1.1151456E8</v>
      </c>
      <c r="J115" s="38">
        <v>1.09703392E8</v>
      </c>
      <c r="K115" s="38">
        <v>1.14591296E8</v>
      </c>
      <c r="L115" s="38">
        <v>1.20831304E8</v>
      </c>
      <c r="M115" s="38">
        <v>1.25454624E8</v>
      </c>
      <c r="N115" s="38">
        <v>1.3012776E8</v>
      </c>
    </row>
    <row r="116" ht="15.75" customHeight="1">
      <c r="C116" s="35">
        <v>4938559.0</v>
      </c>
      <c r="D116" s="35">
        <v>4568928.0</v>
      </c>
      <c r="E116" s="35">
        <v>5530191.0</v>
      </c>
      <c r="F116" s="36">
        <v>2.08267104E8</v>
      </c>
      <c r="G116" s="36">
        <v>2.20247712E8</v>
      </c>
      <c r="H116" s="36">
        <v>2.1550632E8</v>
      </c>
      <c r="I116" s="36">
        <v>1.90781456E8</v>
      </c>
      <c r="J116" s="36">
        <v>1.92540544E8</v>
      </c>
      <c r="K116" s="36">
        <v>1.93215376E8</v>
      </c>
      <c r="L116" s="36">
        <v>1.86965808E8</v>
      </c>
      <c r="M116" s="36">
        <v>1.8291792E8</v>
      </c>
      <c r="N116" s="36">
        <v>1.91100656E8</v>
      </c>
    </row>
    <row r="117" ht="15.75" customHeight="1">
      <c r="C117" s="36">
        <v>2.31389456E8</v>
      </c>
      <c r="D117" s="36">
        <v>2.23800384E8</v>
      </c>
      <c r="E117" s="36">
        <v>2.10252064E8</v>
      </c>
      <c r="F117" s="36">
        <v>2.1675928E8</v>
      </c>
      <c r="G117" s="36">
        <v>2.13436096E8</v>
      </c>
      <c r="H117" s="36">
        <v>2.14319712E8</v>
      </c>
      <c r="I117" s="37">
        <v>2.09403872E8</v>
      </c>
      <c r="J117" s="37">
        <v>1.948008E8</v>
      </c>
      <c r="K117" s="37">
        <v>2.07642672E8</v>
      </c>
      <c r="L117" s="37">
        <v>2.0560328E8</v>
      </c>
      <c r="M117" s="37">
        <v>1.87477232E8</v>
      </c>
      <c r="N117" s="37">
        <v>2.007016E8</v>
      </c>
    </row>
    <row r="118" ht="15.75" customHeight="1">
      <c r="C118" s="37">
        <v>2.44126288E8</v>
      </c>
      <c r="D118" s="37">
        <v>2.05615968E8</v>
      </c>
      <c r="E118" s="37">
        <v>1.90943984E8</v>
      </c>
      <c r="F118" s="37">
        <v>2.26528992E8</v>
      </c>
      <c r="G118" s="37">
        <v>1.91632128E8</v>
      </c>
      <c r="H118" s="37">
        <v>1.9662912E8</v>
      </c>
      <c r="I118" s="37">
        <v>1.89751504E8</v>
      </c>
      <c r="J118" s="37">
        <v>1.80960128E8</v>
      </c>
      <c r="K118" s="37">
        <v>1.92303696E8</v>
      </c>
      <c r="L118" s="38">
        <v>2.40623776E8</v>
      </c>
      <c r="M118" s="38">
        <v>2.396416E8</v>
      </c>
      <c r="N118" s="38">
        <v>2.568788E8</v>
      </c>
    </row>
    <row r="119" ht="15.75" customHeight="1">
      <c r="C119" s="38">
        <v>2.28406256E8</v>
      </c>
      <c r="D119" s="38">
        <v>2.35634416E8</v>
      </c>
      <c r="E119" s="38">
        <v>2.21181824E8</v>
      </c>
      <c r="F119" s="38">
        <v>2.60908096E8</v>
      </c>
      <c r="G119" s="38">
        <v>2.75872192E8</v>
      </c>
      <c r="H119" s="38">
        <v>2.90400576E8</v>
      </c>
      <c r="I119" s="38">
        <v>1.94404848E8</v>
      </c>
      <c r="J119" s="38">
        <v>1.78965584E8</v>
      </c>
      <c r="K119" s="38">
        <v>1.9740384E8</v>
      </c>
      <c r="L119" s="38">
        <v>2.05205168E8</v>
      </c>
      <c r="M119" s="38">
        <v>2.0702016E8</v>
      </c>
      <c r="N119" s="38">
        <v>2.22405328E8</v>
      </c>
    </row>
    <row r="120" ht="15.75" customHeight="1"/>
    <row r="121" ht="15.75" customHeight="1">
      <c r="A121" s="32" t="s">
        <v>33</v>
      </c>
    </row>
    <row r="122" ht="15.75" customHeight="1">
      <c r="A122" s="32" t="s">
        <v>34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5">
        <v>1731751.0</v>
      </c>
      <c r="B1" s="35">
        <v>4011613.0</v>
      </c>
    </row>
    <row r="2" ht="15.75" customHeight="1">
      <c r="A2" s="35">
        <v>2828461.0</v>
      </c>
      <c r="B2" s="35">
        <v>3802552.0</v>
      </c>
    </row>
    <row r="3" ht="15.75" customHeight="1">
      <c r="A3" s="35">
        <v>2470168.0</v>
      </c>
      <c r="B3" s="35">
        <v>4536387.0</v>
      </c>
    </row>
    <row r="4" ht="15.75" customHeight="1">
      <c r="A4" s="36">
        <v>8445130.0</v>
      </c>
      <c r="B4" s="36">
        <v>1.1165132E7</v>
      </c>
    </row>
    <row r="5" ht="15.75" customHeight="1">
      <c r="A5" s="36">
        <v>9528779.0</v>
      </c>
      <c r="B5" s="36">
        <v>1.1823418E7</v>
      </c>
    </row>
    <row r="6" ht="15.75" customHeight="1">
      <c r="A6" s="36">
        <v>9162984.0</v>
      </c>
      <c r="B6" s="36">
        <v>1.1368953E7</v>
      </c>
    </row>
    <row r="7" ht="15.75" customHeight="1">
      <c r="A7" s="36">
        <v>9144879.0</v>
      </c>
      <c r="B7" s="36">
        <v>9650435.0</v>
      </c>
    </row>
    <row r="8" ht="15.75" customHeight="1">
      <c r="A8" s="36">
        <v>8754508.0</v>
      </c>
      <c r="B8" s="36">
        <v>1.0361193E7</v>
      </c>
    </row>
    <row r="9" ht="15.75" customHeight="1">
      <c r="A9" s="36">
        <v>1.0477301E7</v>
      </c>
      <c r="B9" s="36">
        <v>1.1164722E7</v>
      </c>
    </row>
    <row r="10" ht="15.75" customHeight="1">
      <c r="A10" s="36">
        <v>7046984.0</v>
      </c>
      <c r="B10" s="36">
        <v>8079364.0</v>
      </c>
    </row>
    <row r="11" ht="15.75" customHeight="1">
      <c r="A11" s="36">
        <v>5901504.0</v>
      </c>
      <c r="B11" s="36">
        <v>7646426.0</v>
      </c>
    </row>
    <row r="12" ht="15.75" customHeight="1">
      <c r="A12" s="36">
        <v>7689731.0</v>
      </c>
      <c r="B12" s="36">
        <v>8434331.0</v>
      </c>
    </row>
    <row r="13" ht="15.75" customHeight="1">
      <c r="A13" s="36">
        <v>1.0567648E7</v>
      </c>
      <c r="B13" s="36">
        <v>1.5523269E7</v>
      </c>
    </row>
    <row r="14" ht="15.75" customHeight="1">
      <c r="A14" s="36">
        <v>1.2463149E7</v>
      </c>
      <c r="B14" s="36">
        <v>1.5670706E7</v>
      </c>
    </row>
    <row r="15" ht="15.75" customHeight="1">
      <c r="A15" s="36">
        <v>1.3521808E7</v>
      </c>
      <c r="B15" s="36">
        <v>1.3986975E7</v>
      </c>
    </row>
    <row r="16" ht="15.75" customHeight="1">
      <c r="A16" s="36">
        <v>1.2940601E7</v>
      </c>
      <c r="B16" s="36">
        <v>1.5977062E7</v>
      </c>
    </row>
    <row r="17" ht="15.75" customHeight="1">
      <c r="A17" s="36">
        <v>1.1994898E7</v>
      </c>
      <c r="B17" s="36">
        <v>1.4704173E7</v>
      </c>
    </row>
    <row r="18" ht="15.75" customHeight="1">
      <c r="A18" s="36">
        <v>1.2797523E7</v>
      </c>
      <c r="B18" s="36">
        <v>1.3998692E7</v>
      </c>
    </row>
    <row r="19" ht="15.75" customHeight="1">
      <c r="A19" s="37">
        <v>7530066.0</v>
      </c>
      <c r="B19" s="37">
        <v>8288290.0</v>
      </c>
    </row>
    <row r="20" ht="15.75" customHeight="1">
      <c r="A20" s="37">
        <v>7454649.0</v>
      </c>
      <c r="B20" s="37">
        <v>7265297.0</v>
      </c>
    </row>
    <row r="21" ht="15.75" customHeight="1">
      <c r="A21" s="37">
        <v>7867656.0</v>
      </c>
      <c r="B21" s="37">
        <v>7732985.0</v>
      </c>
    </row>
    <row r="22" ht="15.75" customHeight="1">
      <c r="A22" s="37">
        <v>8647517.0</v>
      </c>
      <c r="B22" s="37">
        <v>1.3231302E7</v>
      </c>
    </row>
    <row r="23" ht="15.75" customHeight="1">
      <c r="A23" s="37">
        <v>7365451.0</v>
      </c>
      <c r="B23" s="37">
        <v>9709998.0</v>
      </c>
    </row>
    <row r="24" ht="15.75" customHeight="1">
      <c r="A24" s="37">
        <v>9079559.0</v>
      </c>
      <c r="B24" s="37">
        <v>1.1005232E7</v>
      </c>
    </row>
    <row r="25" ht="15.75" customHeight="1">
      <c r="A25" s="37">
        <v>7192962.0</v>
      </c>
      <c r="B25" s="37">
        <v>1.0576828E7</v>
      </c>
    </row>
    <row r="26" ht="15.75" customHeight="1">
      <c r="A26" s="37">
        <v>6388436.0</v>
      </c>
      <c r="B26" s="37">
        <v>7555431.0</v>
      </c>
    </row>
    <row r="27" ht="15.75" customHeight="1">
      <c r="A27" s="37">
        <v>7347405.0</v>
      </c>
      <c r="B27" s="37">
        <v>7943821.0</v>
      </c>
    </row>
    <row r="28" ht="15.75" customHeight="1">
      <c r="A28" s="37">
        <v>8191383.0</v>
      </c>
      <c r="B28" s="37">
        <v>1.2869044E7</v>
      </c>
    </row>
    <row r="29" ht="15.75" customHeight="1">
      <c r="A29" s="37">
        <v>8345850.0</v>
      </c>
      <c r="B29" s="37">
        <v>8935418.0</v>
      </c>
    </row>
    <row r="30" ht="15.75" customHeight="1">
      <c r="A30" s="37">
        <v>9153985.0</v>
      </c>
      <c r="B30" s="37">
        <v>9839894.0</v>
      </c>
    </row>
    <row r="31" ht="15.75" customHeight="1">
      <c r="A31" s="37">
        <v>5528690.0</v>
      </c>
      <c r="B31" s="37">
        <v>6453973.0</v>
      </c>
    </row>
    <row r="32" ht="15.75" customHeight="1">
      <c r="A32" s="37">
        <v>5634719.0</v>
      </c>
      <c r="B32" s="37">
        <v>5840544.0</v>
      </c>
    </row>
    <row r="33" ht="15.75" customHeight="1">
      <c r="A33" s="37">
        <v>6115945.0</v>
      </c>
      <c r="B33" s="37">
        <v>6660883.0</v>
      </c>
    </row>
    <row r="34" ht="15.75" customHeight="1">
      <c r="A34" s="38">
        <v>1.0920896E7</v>
      </c>
      <c r="B34" s="38">
        <v>1.3639838E7</v>
      </c>
    </row>
    <row r="35" ht="15.75" customHeight="1">
      <c r="A35" s="38">
        <v>9944239.0</v>
      </c>
      <c r="B35" s="38">
        <v>1.2768917E7</v>
      </c>
    </row>
    <row r="36" ht="15.75" customHeight="1">
      <c r="A36" s="38">
        <v>1.0650223E7</v>
      </c>
      <c r="B36" s="38">
        <v>1.4165474E7</v>
      </c>
    </row>
    <row r="37" ht="15.75" customHeight="1">
      <c r="A37" s="38">
        <v>1.344845E7</v>
      </c>
      <c r="B37" s="38">
        <v>1.2300462E7</v>
      </c>
    </row>
    <row r="38" ht="15.75" customHeight="1">
      <c r="A38" s="38">
        <v>1.1111272E7</v>
      </c>
      <c r="B38" s="38">
        <v>1.4835699E7</v>
      </c>
    </row>
    <row r="39" ht="15.75" customHeight="1">
      <c r="A39" s="38">
        <v>1.1405616E7</v>
      </c>
      <c r="B39" s="38">
        <v>1.2074968E7</v>
      </c>
    </row>
    <row r="40" ht="15.75" customHeight="1">
      <c r="A40" s="38">
        <v>1.6182461E7</v>
      </c>
      <c r="B40" s="38">
        <v>1.6608458E7</v>
      </c>
    </row>
    <row r="41" ht="15.75" customHeight="1">
      <c r="A41" s="38">
        <v>1.6625967E7</v>
      </c>
      <c r="B41" s="38">
        <v>1.6798036E7</v>
      </c>
    </row>
    <row r="42" ht="15.75" customHeight="1">
      <c r="A42" s="38">
        <v>1.726568E7</v>
      </c>
      <c r="B42" s="38">
        <v>2.0880562E7</v>
      </c>
    </row>
    <row r="43" ht="15.75" customHeight="1">
      <c r="A43" s="38">
        <v>5779039.0</v>
      </c>
      <c r="B43" s="38">
        <v>6838625.0</v>
      </c>
    </row>
    <row r="44" ht="15.75" customHeight="1">
      <c r="A44" s="38">
        <v>5511433.0</v>
      </c>
      <c r="B44" s="38">
        <v>6971561.0</v>
      </c>
    </row>
    <row r="45" ht="15.75" customHeight="1">
      <c r="A45" s="38">
        <v>6119049.0</v>
      </c>
      <c r="B45" s="38">
        <v>7003091.0</v>
      </c>
    </row>
    <row r="46" ht="15.75" customHeight="1">
      <c r="A46" s="38">
        <v>7145673.0</v>
      </c>
      <c r="B46" s="38">
        <v>8317005.0</v>
      </c>
    </row>
    <row r="47" ht="15.75" customHeight="1">
      <c r="A47" s="38">
        <v>8672797.0</v>
      </c>
      <c r="B47" s="38">
        <v>8154386.0</v>
      </c>
    </row>
    <row r="48" ht="15.75" customHeight="1">
      <c r="A48" s="38">
        <v>8222967.0</v>
      </c>
      <c r="B48" s="38">
        <v>9726832.0</v>
      </c>
    </row>
    <row r="49" ht="15.75" customHeight="1">
      <c r="A49" s="35">
        <v>1783372.0</v>
      </c>
      <c r="B49" s="35">
        <v>3955627.0</v>
      </c>
    </row>
    <row r="50" ht="15.75" customHeight="1">
      <c r="A50" s="35">
        <v>2875034.0</v>
      </c>
      <c r="B50" s="35">
        <v>3751031.0</v>
      </c>
    </row>
    <row r="51" ht="15.75" customHeight="1">
      <c r="A51" s="35">
        <v>2488486.0</v>
      </c>
      <c r="B51" s="35">
        <v>4580417.0</v>
      </c>
    </row>
    <row r="52" ht="15.75" customHeight="1">
      <c r="A52" s="36">
        <v>3.0359206E7</v>
      </c>
      <c r="B52" s="36">
        <v>4.2766584E7</v>
      </c>
    </row>
    <row r="53" ht="15.75" customHeight="1">
      <c r="A53" s="36">
        <v>3.5959968E7</v>
      </c>
      <c r="B53" s="36">
        <v>4.5320536E7</v>
      </c>
    </row>
    <row r="54" ht="15.75" customHeight="1">
      <c r="A54" s="36">
        <v>3.5998724E7</v>
      </c>
      <c r="B54" s="36">
        <v>4.3104624E7</v>
      </c>
    </row>
    <row r="55" ht="15.75" customHeight="1">
      <c r="A55" s="36">
        <v>3.9059124E7</v>
      </c>
      <c r="B55" s="36">
        <v>4.0925736E7</v>
      </c>
    </row>
    <row r="56" ht="15.75" customHeight="1">
      <c r="A56" s="36">
        <v>3.5503096E7</v>
      </c>
      <c r="B56" s="36">
        <v>4.2681564E7</v>
      </c>
    </row>
    <row r="57" ht="15.75" customHeight="1">
      <c r="A57" s="36">
        <v>4.5666972E7</v>
      </c>
      <c r="B57" s="36">
        <v>4.5255844E7</v>
      </c>
    </row>
    <row r="58" ht="15.75" customHeight="1">
      <c r="A58" s="36">
        <v>2.7264198E7</v>
      </c>
      <c r="B58" s="36">
        <v>3.0243756E7</v>
      </c>
    </row>
    <row r="59" ht="15.75" customHeight="1">
      <c r="A59" s="36">
        <v>2.1339448E7</v>
      </c>
      <c r="B59" s="36">
        <v>2.7099584E7</v>
      </c>
    </row>
    <row r="60" ht="15.75" customHeight="1">
      <c r="A60" s="36">
        <v>3.095211E7</v>
      </c>
      <c r="B60" s="36">
        <v>3.0672188E7</v>
      </c>
    </row>
    <row r="61" ht="15.75" customHeight="1">
      <c r="A61" s="36">
        <v>4.240134E7</v>
      </c>
      <c r="B61" s="36">
        <v>5.4637588E7</v>
      </c>
    </row>
    <row r="62" ht="15.75" customHeight="1">
      <c r="A62" s="36">
        <v>4.8952736E7</v>
      </c>
      <c r="B62" s="36">
        <v>5.3701496E7</v>
      </c>
    </row>
    <row r="63" ht="15.75" customHeight="1">
      <c r="A63" s="36">
        <v>5.3452332E7</v>
      </c>
      <c r="B63" s="36">
        <v>5.2037556E7</v>
      </c>
    </row>
    <row r="64" ht="15.75" customHeight="1">
      <c r="A64" s="36">
        <v>4.9213712E7</v>
      </c>
      <c r="B64" s="36">
        <v>5.8182724E7</v>
      </c>
    </row>
    <row r="65" ht="15.75" customHeight="1">
      <c r="A65" s="36">
        <v>4.4927772E7</v>
      </c>
      <c r="B65" s="36">
        <v>5.5056836E7</v>
      </c>
    </row>
    <row r="66" ht="15.75" customHeight="1">
      <c r="A66" s="36">
        <v>4.788406E7</v>
      </c>
      <c r="B66" s="36">
        <v>5.1548108E7</v>
      </c>
    </row>
    <row r="67" ht="15.75" customHeight="1">
      <c r="A67" s="37">
        <v>2.8954068E7</v>
      </c>
      <c r="B67" s="37">
        <v>3.4331204E7</v>
      </c>
    </row>
    <row r="68" ht="15.75" customHeight="1">
      <c r="A68" s="37">
        <v>2.96738E7</v>
      </c>
      <c r="B68" s="37">
        <v>2.8499764E7</v>
      </c>
    </row>
    <row r="69" ht="15.75" customHeight="1">
      <c r="A69" s="37">
        <v>3.1643712E7</v>
      </c>
      <c r="B69" s="37">
        <v>3.2398666E7</v>
      </c>
    </row>
    <row r="70" ht="15.75" customHeight="1">
      <c r="A70" s="37">
        <v>3.40183E7</v>
      </c>
      <c r="B70" s="37">
        <v>4.697542E7</v>
      </c>
    </row>
    <row r="71" ht="15.75" customHeight="1">
      <c r="A71" s="37">
        <v>2.8517002E7</v>
      </c>
      <c r="B71" s="37">
        <v>3.4539492E7</v>
      </c>
    </row>
    <row r="72" ht="15.75" customHeight="1">
      <c r="A72" s="37">
        <v>3.7182596E7</v>
      </c>
      <c r="B72" s="37">
        <v>4.4511292E7</v>
      </c>
    </row>
    <row r="73" ht="15.75" customHeight="1">
      <c r="A73" s="37">
        <v>2.8234968E7</v>
      </c>
      <c r="B73" s="37">
        <v>4.1128904E7</v>
      </c>
    </row>
    <row r="74" ht="15.75" customHeight="1">
      <c r="A74" s="37">
        <v>2.4401608E7</v>
      </c>
      <c r="B74" s="37">
        <v>3.08712E7</v>
      </c>
    </row>
    <row r="75" ht="15.75" customHeight="1">
      <c r="A75" s="37">
        <v>2.8683226E7</v>
      </c>
      <c r="B75" s="37">
        <v>3.3555644E7</v>
      </c>
    </row>
    <row r="76" ht="15.75" customHeight="1">
      <c r="A76" s="37">
        <v>3.099351E7</v>
      </c>
      <c r="B76" s="37">
        <v>5.160558E7</v>
      </c>
    </row>
    <row r="77" ht="15.75" customHeight="1">
      <c r="A77" s="37">
        <v>3.093576E7</v>
      </c>
      <c r="B77" s="37">
        <v>3.5955636E7</v>
      </c>
    </row>
    <row r="78" ht="15.75" customHeight="1">
      <c r="A78" s="37">
        <v>3.4158892E7</v>
      </c>
      <c r="B78" s="37">
        <v>3.9827108E7</v>
      </c>
    </row>
    <row r="79" ht="15.75" customHeight="1">
      <c r="A79" s="37">
        <v>1.737666E7</v>
      </c>
      <c r="B79" s="37">
        <v>2.3979252E7</v>
      </c>
    </row>
    <row r="80" ht="15.75" customHeight="1">
      <c r="A80" s="37">
        <v>1.8099564E7</v>
      </c>
      <c r="B80" s="37">
        <v>2.038005E7</v>
      </c>
    </row>
    <row r="81" ht="15.75" customHeight="1">
      <c r="A81" s="37">
        <v>2.0556534E7</v>
      </c>
      <c r="B81" s="37">
        <v>2.5342982E7</v>
      </c>
    </row>
    <row r="82" ht="15.75" customHeight="1">
      <c r="A82" s="38">
        <v>4.3605984E7</v>
      </c>
      <c r="B82" s="38">
        <v>5.6395532E7</v>
      </c>
    </row>
    <row r="83" ht="15.75" customHeight="1">
      <c r="A83" s="38">
        <v>3.9263108E7</v>
      </c>
      <c r="B83" s="38">
        <v>5.4019152E7</v>
      </c>
    </row>
    <row r="84" ht="15.75" customHeight="1">
      <c r="A84" s="38">
        <v>4.262324E7</v>
      </c>
      <c r="B84" s="38">
        <v>5.9668696E7</v>
      </c>
    </row>
    <row r="85" ht="15.75" customHeight="1">
      <c r="A85" s="38">
        <v>4.8748016E7</v>
      </c>
      <c r="B85" s="38">
        <v>5.0781024E7</v>
      </c>
    </row>
    <row r="86" ht="15.75" customHeight="1">
      <c r="A86" s="38">
        <v>4.1077468E7</v>
      </c>
      <c r="B86" s="38">
        <v>5.632988E7</v>
      </c>
    </row>
    <row r="87" ht="15.75" customHeight="1">
      <c r="A87" s="38">
        <v>3.8909492E7</v>
      </c>
      <c r="B87" s="38">
        <v>4.8505404E7</v>
      </c>
    </row>
    <row r="88" ht="15.75" customHeight="1">
      <c r="A88" s="38">
        <v>5.7988488E7</v>
      </c>
      <c r="B88" s="38">
        <v>6.4226644E7</v>
      </c>
    </row>
    <row r="89" ht="15.75" customHeight="1">
      <c r="A89" s="38">
        <v>5.7227028E7</v>
      </c>
      <c r="B89" s="38">
        <v>6.1220072E7</v>
      </c>
    </row>
    <row r="90" ht="15.75" customHeight="1">
      <c r="A90" s="38">
        <v>6.0453004E7</v>
      </c>
      <c r="B90" s="38">
        <v>7.2514024E7</v>
      </c>
    </row>
    <row r="91" ht="15.75" customHeight="1">
      <c r="A91" s="38">
        <v>1.9382112E7</v>
      </c>
      <c r="B91" s="38">
        <v>2.5654174E7</v>
      </c>
    </row>
    <row r="92" ht="15.75" customHeight="1">
      <c r="A92" s="38">
        <v>1.8570104E7</v>
      </c>
      <c r="B92" s="38">
        <v>2.6796584E7</v>
      </c>
    </row>
    <row r="93" ht="15.75" customHeight="1">
      <c r="A93" s="38">
        <v>2.1490052E7</v>
      </c>
      <c r="B93" s="38">
        <v>2.7339526E7</v>
      </c>
    </row>
    <row r="94" ht="15.75" customHeight="1">
      <c r="A94" s="38">
        <v>2.7587834E7</v>
      </c>
      <c r="B94" s="38">
        <v>3.4442416E7</v>
      </c>
    </row>
    <row r="95" ht="15.75" customHeight="1">
      <c r="A95" s="38">
        <v>3.2462956E7</v>
      </c>
      <c r="B95" s="38">
        <v>3.3531116E7</v>
      </c>
    </row>
    <row r="96" ht="15.75" customHeight="1">
      <c r="A96" s="38">
        <v>3.3848532E7</v>
      </c>
      <c r="B96" s="38">
        <v>4.2059464E7</v>
      </c>
    </row>
    <row r="97" ht="15.75" customHeight="1">
      <c r="A97" s="35">
        <v>1784597.0</v>
      </c>
      <c r="B97" s="35">
        <v>3963941.0</v>
      </c>
    </row>
    <row r="98" ht="15.75" customHeight="1">
      <c r="A98" s="35">
        <v>2898772.0</v>
      </c>
      <c r="B98" s="35">
        <v>3761324.0</v>
      </c>
    </row>
    <row r="99" ht="15.75" customHeight="1">
      <c r="A99" s="35">
        <v>2507401.0</v>
      </c>
      <c r="B99" s="35">
        <v>4520990.0</v>
      </c>
    </row>
    <row r="100" ht="15.75" customHeight="1">
      <c r="A100" s="36">
        <v>4.4626468E7</v>
      </c>
      <c r="B100" s="36">
        <v>6.7909272E7</v>
      </c>
    </row>
    <row r="101" ht="15.75" customHeight="1">
      <c r="A101" s="36">
        <v>5.8940932E7</v>
      </c>
      <c r="B101" s="36">
        <v>7.2274464E7</v>
      </c>
    </row>
    <row r="102" ht="15.75" customHeight="1">
      <c r="A102" s="36">
        <v>5.9631924E7</v>
      </c>
      <c r="B102" s="36">
        <v>6.952168E7</v>
      </c>
    </row>
    <row r="103" ht="15.75" customHeight="1">
      <c r="A103" s="36">
        <v>6.398946E7</v>
      </c>
      <c r="B103" s="36">
        <v>6.7716E7</v>
      </c>
    </row>
    <row r="104" ht="15.75" customHeight="1">
      <c r="A104" s="36">
        <v>5.7596192E7</v>
      </c>
      <c r="B104" s="36">
        <v>6.8050184E7</v>
      </c>
    </row>
    <row r="105" ht="15.75" customHeight="1">
      <c r="A105" s="36">
        <v>7.0875496E7</v>
      </c>
      <c r="B105" s="36">
        <v>7.0804304E7</v>
      </c>
    </row>
    <row r="106" ht="15.75" customHeight="1">
      <c r="A106" s="36">
        <v>5.084566E7</v>
      </c>
      <c r="B106" s="36">
        <v>5.4949732E7</v>
      </c>
    </row>
    <row r="107" ht="15.75" customHeight="1">
      <c r="A107" s="36">
        <v>4.1738612E7</v>
      </c>
      <c r="B107" s="36">
        <v>5.059354E7</v>
      </c>
    </row>
    <row r="108" ht="15.75" customHeight="1">
      <c r="A108" s="36">
        <v>5.5608896E7</v>
      </c>
      <c r="B108" s="36">
        <v>5.603144E7</v>
      </c>
    </row>
    <row r="109" ht="15.75" customHeight="1">
      <c r="A109" s="36">
        <v>6.6762016E7</v>
      </c>
      <c r="B109" s="36">
        <v>8.1905464E7</v>
      </c>
    </row>
    <row r="110" ht="15.75" customHeight="1">
      <c r="A110" s="36">
        <v>7.3363752E7</v>
      </c>
      <c r="B110" s="36">
        <v>8.008332E7</v>
      </c>
    </row>
    <row r="111" ht="15.75" customHeight="1">
      <c r="A111" s="36">
        <v>7.860688E7</v>
      </c>
      <c r="B111" s="36">
        <v>7.8131952E7</v>
      </c>
    </row>
    <row r="112" ht="15.75" customHeight="1">
      <c r="A112" s="36">
        <v>7.3631136E7</v>
      </c>
      <c r="B112" s="36">
        <v>8.4424624E7</v>
      </c>
    </row>
    <row r="113" ht="15.75" customHeight="1">
      <c r="A113" s="36">
        <v>6.7682064E7</v>
      </c>
      <c r="B113" s="36">
        <v>8.1502848E7</v>
      </c>
    </row>
    <row r="114" ht="15.75" customHeight="1">
      <c r="A114" s="36">
        <v>7.0778256E7</v>
      </c>
      <c r="B114" s="36">
        <v>7.6698E7</v>
      </c>
    </row>
    <row r="115" ht="15.75" customHeight="1">
      <c r="A115" s="37">
        <v>5.499996E7</v>
      </c>
      <c r="B115" s="37">
        <v>6.4299912E7</v>
      </c>
    </row>
    <row r="116" ht="15.75" customHeight="1">
      <c r="A116" s="37">
        <v>5.5533564E7</v>
      </c>
      <c r="B116" s="37">
        <v>5.557754E7</v>
      </c>
    </row>
    <row r="117" ht="15.75" customHeight="1">
      <c r="A117" s="37">
        <v>5.9305524E7</v>
      </c>
      <c r="B117" s="37">
        <v>6.053948E7</v>
      </c>
    </row>
    <row r="118" ht="15.75" customHeight="1">
      <c r="A118" s="37">
        <v>5.690986E7</v>
      </c>
      <c r="B118" s="37">
        <v>6.9346368E7</v>
      </c>
    </row>
    <row r="119" ht="15.75" customHeight="1">
      <c r="A119" s="37">
        <v>5.010356E7</v>
      </c>
      <c r="B119" s="37">
        <v>5.7811036E7</v>
      </c>
    </row>
    <row r="120" ht="15.75" customHeight="1">
      <c r="A120" s="37">
        <v>6.0772584E7</v>
      </c>
      <c r="B120" s="37">
        <v>6.92644E7</v>
      </c>
    </row>
    <row r="121" ht="15.75" customHeight="1">
      <c r="A121" s="37">
        <v>5.2256292E7</v>
      </c>
      <c r="B121" s="37">
        <v>7.5849456E7</v>
      </c>
    </row>
    <row r="122" ht="15.75" customHeight="1">
      <c r="A122" s="37">
        <v>4.5243808E7</v>
      </c>
      <c r="B122" s="37">
        <v>5.8037336E7</v>
      </c>
    </row>
    <row r="123" ht="15.75" customHeight="1">
      <c r="A123" s="37">
        <v>5.2406776E7</v>
      </c>
      <c r="B123" s="37">
        <v>6.0627604E7</v>
      </c>
    </row>
    <row r="124" ht="15.75" customHeight="1">
      <c r="A124" s="37">
        <v>5.247944E7</v>
      </c>
      <c r="B124" s="37">
        <v>7.9483136E7</v>
      </c>
    </row>
    <row r="125" ht="15.75" customHeight="1">
      <c r="A125" s="37">
        <v>5.0526068E7</v>
      </c>
      <c r="B125" s="37">
        <v>6.0322888E7</v>
      </c>
    </row>
    <row r="126" ht="15.75" customHeight="1">
      <c r="A126" s="37">
        <v>5.497526E7</v>
      </c>
      <c r="B126" s="37">
        <v>6.525668E7</v>
      </c>
    </row>
    <row r="127" ht="15.75" customHeight="1">
      <c r="A127" s="37">
        <v>3.3678868E7</v>
      </c>
      <c r="B127" s="37">
        <v>4.7076292E7</v>
      </c>
    </row>
    <row r="128" ht="15.75" customHeight="1">
      <c r="A128" s="37">
        <v>3.4794964E7</v>
      </c>
      <c r="B128" s="37">
        <v>4.1289536E7</v>
      </c>
    </row>
    <row r="129" ht="15.75" customHeight="1">
      <c r="A129" s="37">
        <v>3.8941244E7</v>
      </c>
      <c r="B129" s="37">
        <v>4.9130676E7</v>
      </c>
    </row>
    <row r="130" ht="15.75" customHeight="1">
      <c r="A130" s="38">
        <v>7.1744424E7</v>
      </c>
      <c r="B130" s="38">
        <v>8.9374616E7</v>
      </c>
    </row>
    <row r="131" ht="15.75" customHeight="1">
      <c r="A131" s="38">
        <v>6.5031456E7</v>
      </c>
      <c r="B131" s="38">
        <v>8.8483344E7</v>
      </c>
    </row>
    <row r="132" ht="15.75" customHeight="1">
      <c r="A132" s="38">
        <v>6.9756816E7</v>
      </c>
      <c r="B132" s="38">
        <v>9.3711808E7</v>
      </c>
    </row>
    <row r="133" ht="15.75" customHeight="1">
      <c r="A133" s="38">
        <v>7.3736064E7</v>
      </c>
      <c r="B133" s="38">
        <v>7.9616368E7</v>
      </c>
    </row>
    <row r="134" ht="15.75" customHeight="1">
      <c r="A134" s="38">
        <v>6.2463132E7</v>
      </c>
      <c r="B134" s="38">
        <v>8.3009552E7</v>
      </c>
    </row>
    <row r="135" ht="15.75" customHeight="1">
      <c r="A135" s="38">
        <v>5.4178864E7</v>
      </c>
      <c r="B135" s="38">
        <v>7.6141944E7</v>
      </c>
    </row>
    <row r="136" ht="15.75" customHeight="1">
      <c r="A136" s="38">
        <v>8.3605248E7</v>
      </c>
      <c r="B136" s="38">
        <v>9.4658224E7</v>
      </c>
    </row>
    <row r="137" ht="15.75" customHeight="1">
      <c r="A137" s="38">
        <v>8.129308E7</v>
      </c>
      <c r="B137" s="38">
        <v>9.0220888E7</v>
      </c>
    </row>
    <row r="138" ht="15.75" customHeight="1">
      <c r="A138" s="38">
        <v>8.5961712E7</v>
      </c>
      <c r="B138" s="38">
        <v>1.03166064E8</v>
      </c>
    </row>
    <row r="139" ht="15.75" customHeight="1">
      <c r="A139" s="38">
        <v>3.64196E7</v>
      </c>
      <c r="B139" s="38">
        <v>4.9708604E7</v>
      </c>
    </row>
    <row r="140" ht="15.75" customHeight="1">
      <c r="A140" s="38">
        <v>3.498098E7</v>
      </c>
      <c r="B140" s="38">
        <v>5.0646528E7</v>
      </c>
    </row>
    <row r="141" ht="15.75" customHeight="1">
      <c r="A141" s="38">
        <v>3.9876244E7</v>
      </c>
      <c r="B141" s="38">
        <v>5.1850752E7</v>
      </c>
    </row>
    <row r="142" ht="15.75" customHeight="1">
      <c r="A142" s="38">
        <v>4.9407764E7</v>
      </c>
      <c r="B142" s="38">
        <v>6.2607592E7</v>
      </c>
    </row>
    <row r="143" ht="15.75" customHeight="1">
      <c r="A143" s="38">
        <v>5.545354E7</v>
      </c>
      <c r="B143" s="38">
        <v>6.173796E7</v>
      </c>
    </row>
    <row r="144" ht="15.75" customHeight="1">
      <c r="A144" s="38">
        <v>5.8211064E7</v>
      </c>
      <c r="B144" s="38">
        <v>7.2965864E7</v>
      </c>
    </row>
    <row r="145" ht="15.75" customHeight="1">
      <c r="A145" s="35">
        <v>1776940.0</v>
      </c>
      <c r="B145" s="35">
        <v>4053413.0</v>
      </c>
    </row>
    <row r="146" ht="15.75" customHeight="1">
      <c r="A146" s="35">
        <v>2939154.0</v>
      </c>
      <c r="B146" s="35">
        <v>3846060.0</v>
      </c>
    </row>
    <row r="147" ht="15.75" customHeight="1">
      <c r="A147" s="35">
        <v>2519469.0</v>
      </c>
      <c r="B147" s="35">
        <v>4695490.0</v>
      </c>
    </row>
    <row r="148" ht="15.75" customHeight="1">
      <c r="A148" s="36">
        <v>5.4621536E7</v>
      </c>
      <c r="B148" s="36">
        <v>8.6596728E7</v>
      </c>
    </row>
    <row r="149" ht="15.75" customHeight="1">
      <c r="A149" s="36">
        <v>7.5155808E7</v>
      </c>
      <c r="B149" s="36">
        <v>9.1727144E7</v>
      </c>
    </row>
    <row r="150" ht="15.75" customHeight="1">
      <c r="A150" s="36">
        <v>7.5338832E7</v>
      </c>
      <c r="B150" s="36">
        <v>8.8814272E7</v>
      </c>
    </row>
    <row r="151" ht="15.75" customHeight="1">
      <c r="A151" s="36">
        <v>7.8226824E7</v>
      </c>
      <c r="B151" s="36">
        <v>8.5345816E7</v>
      </c>
    </row>
    <row r="152" ht="15.75" customHeight="1">
      <c r="A152" s="36">
        <v>7.1406328E7</v>
      </c>
      <c r="B152" s="36">
        <v>8.464052E7</v>
      </c>
    </row>
    <row r="153" ht="15.75" customHeight="1">
      <c r="A153" s="36">
        <v>8.4477408E7</v>
      </c>
      <c r="B153" s="36">
        <v>8.695492E7</v>
      </c>
    </row>
    <row r="154" ht="15.75" customHeight="1">
      <c r="A154" s="36">
        <v>6.8990496E7</v>
      </c>
      <c r="B154" s="36">
        <v>7.46724E7</v>
      </c>
    </row>
    <row r="155" ht="15.75" customHeight="1">
      <c r="A155" s="36">
        <v>5.8577916E7</v>
      </c>
      <c r="B155" s="36">
        <v>7.0502448E7</v>
      </c>
    </row>
    <row r="156" ht="15.75" customHeight="1">
      <c r="A156" s="36">
        <v>7.2732288E7</v>
      </c>
      <c r="B156" s="36">
        <v>7.6410208E7</v>
      </c>
    </row>
    <row r="157" ht="15.75" customHeight="1">
      <c r="A157" s="36">
        <v>8.0991104E7</v>
      </c>
      <c r="B157" s="36">
        <v>1.00770864E8</v>
      </c>
    </row>
    <row r="158" ht="15.75" customHeight="1">
      <c r="A158" s="36">
        <v>8.738756E7</v>
      </c>
      <c r="B158" s="36">
        <v>9.788244E7</v>
      </c>
    </row>
    <row r="159" ht="15.75" customHeight="1">
      <c r="A159" s="36">
        <v>9.2568448E7</v>
      </c>
      <c r="B159" s="36">
        <v>9.5084888E7</v>
      </c>
    </row>
    <row r="160" ht="15.75" customHeight="1">
      <c r="A160" s="36">
        <v>8.7194704E7</v>
      </c>
      <c r="B160" s="36">
        <v>1.01060152E8</v>
      </c>
    </row>
    <row r="161" ht="15.75" customHeight="1">
      <c r="A161" s="36">
        <v>8.0989368E7</v>
      </c>
      <c r="B161" s="36">
        <v>9.7862424E7</v>
      </c>
    </row>
    <row r="162" ht="15.75" customHeight="1">
      <c r="A162" s="36">
        <v>8.3924312E7</v>
      </c>
      <c r="B162" s="36">
        <v>9.3441776E7</v>
      </c>
    </row>
    <row r="163" ht="15.75" customHeight="1">
      <c r="A163" s="37">
        <v>7.629084E7</v>
      </c>
      <c r="B163" s="37">
        <v>8.8466656E7</v>
      </c>
    </row>
    <row r="164" ht="15.75" customHeight="1">
      <c r="A164" s="37">
        <v>7.5684888E7</v>
      </c>
      <c r="B164" s="37">
        <v>7.9438048E7</v>
      </c>
    </row>
    <row r="165" ht="15.75" customHeight="1">
      <c r="A165" s="37">
        <v>8.0380856E7</v>
      </c>
      <c r="B165" s="37">
        <v>8.3670024E7</v>
      </c>
    </row>
    <row r="166" ht="15.75" customHeight="1">
      <c r="A166" s="37">
        <v>7.1458816E7</v>
      </c>
      <c r="B166" s="37">
        <v>8.6229416E7</v>
      </c>
    </row>
    <row r="167" ht="15.75" customHeight="1">
      <c r="A167" s="37">
        <v>6.4903836E7</v>
      </c>
      <c r="B167" s="37">
        <v>7.50926E7</v>
      </c>
    </row>
    <row r="168" ht="15.75" customHeight="1">
      <c r="A168" s="37">
        <v>7.5034992E7</v>
      </c>
      <c r="B168" s="37">
        <v>8.6859856E7</v>
      </c>
    </row>
    <row r="169" ht="15.75" customHeight="1">
      <c r="A169" s="37">
        <v>7.133452E7</v>
      </c>
      <c r="B169" s="37">
        <v>1.04937864E8</v>
      </c>
    </row>
    <row r="170" ht="15.75" customHeight="1">
      <c r="A170" s="37">
        <v>6.2282996E7</v>
      </c>
      <c r="B170" s="37">
        <v>8.132164E7</v>
      </c>
    </row>
    <row r="171" ht="15.75" customHeight="1">
      <c r="A171" s="37">
        <v>7.0894344E7</v>
      </c>
      <c r="B171" s="37">
        <v>8.1666248E7</v>
      </c>
    </row>
    <row r="172" ht="15.75" customHeight="1">
      <c r="A172" s="37">
        <v>6.676702E7</v>
      </c>
      <c r="B172" s="37">
        <v>9.8528544E7</v>
      </c>
    </row>
    <row r="173" ht="15.75" customHeight="1">
      <c r="A173" s="37">
        <v>6.4097628E7</v>
      </c>
      <c r="B173" s="37">
        <v>7.8055192E7</v>
      </c>
    </row>
    <row r="174" ht="15.75" customHeight="1">
      <c r="A174" s="37">
        <v>6.8539472E7</v>
      </c>
      <c r="B174" s="37">
        <v>8.3325104E7</v>
      </c>
    </row>
    <row r="175" ht="15.75" customHeight="1">
      <c r="A175" s="37">
        <v>4.8505296E7</v>
      </c>
      <c r="B175" s="37">
        <v>6.8295904E7</v>
      </c>
    </row>
    <row r="176" ht="15.75" customHeight="1">
      <c r="A176" s="37">
        <v>4.9694096E7</v>
      </c>
      <c r="B176" s="37">
        <v>6.1263364E7</v>
      </c>
    </row>
    <row r="177" ht="15.75" customHeight="1">
      <c r="A177" s="37">
        <v>5.4564896E7</v>
      </c>
      <c r="B177" s="37">
        <v>6.9726952E7</v>
      </c>
    </row>
    <row r="178" ht="15.75" customHeight="1">
      <c r="A178" s="38">
        <v>8.9277896E7</v>
      </c>
      <c r="B178" s="38">
        <v>1.1031812E8</v>
      </c>
    </row>
    <row r="179" ht="15.75" customHeight="1">
      <c r="A179" s="38">
        <v>8.2062328E7</v>
      </c>
      <c r="B179" s="38">
        <v>1.10520568E8</v>
      </c>
    </row>
    <row r="180" ht="15.75" customHeight="1">
      <c r="A180" s="38">
        <v>8.7443704E7</v>
      </c>
      <c r="B180" s="38">
        <v>1.15441304E8</v>
      </c>
    </row>
    <row r="181" ht="15.75" customHeight="1">
      <c r="A181" s="38">
        <v>8.7973672E7</v>
      </c>
      <c r="B181" s="38">
        <v>9.9417296E7</v>
      </c>
    </row>
    <row r="182" ht="15.75" customHeight="1">
      <c r="A182" s="38">
        <v>7.56008E7</v>
      </c>
      <c r="B182" s="38">
        <v>1.02945912E8</v>
      </c>
    </row>
    <row r="183" ht="15.75" customHeight="1">
      <c r="A183" s="38">
        <v>6.4673352E7</v>
      </c>
      <c r="B183" s="38">
        <v>9.5800088E7</v>
      </c>
    </row>
    <row r="184" ht="15.75" customHeight="1">
      <c r="A184" s="38">
        <v>1.00101352E8</v>
      </c>
      <c r="B184" s="38">
        <v>1.16090976E8</v>
      </c>
    </row>
    <row r="185" ht="15.75" customHeight="1">
      <c r="A185" s="38">
        <v>9.8678856E7</v>
      </c>
      <c r="B185" s="38">
        <v>1.13069248E8</v>
      </c>
    </row>
    <row r="186" ht="15.75" customHeight="1">
      <c r="A186" s="38">
        <v>1.029558E8</v>
      </c>
      <c r="B186" s="38">
        <v>1.25937704E8</v>
      </c>
    </row>
    <row r="187" ht="15.75" customHeight="1">
      <c r="A187" s="38">
        <v>5.074982E7</v>
      </c>
      <c r="B187" s="38">
        <v>7.09568E7</v>
      </c>
    </row>
    <row r="188" ht="15.75" customHeight="1">
      <c r="A188" s="38">
        <v>4.8909324E7</v>
      </c>
      <c r="B188" s="38">
        <v>7.0550144E7</v>
      </c>
    </row>
    <row r="189" ht="15.75" customHeight="1">
      <c r="A189" s="38">
        <v>5.4718356E7</v>
      </c>
      <c r="B189" s="38">
        <v>7.2997032E7</v>
      </c>
    </row>
    <row r="190" ht="15.75" customHeight="1">
      <c r="A190" s="38">
        <v>6.4656092E7</v>
      </c>
      <c r="B190" s="38">
        <v>8.3772176E7</v>
      </c>
    </row>
    <row r="191" ht="15.75" customHeight="1">
      <c r="A191" s="38">
        <v>7.0386904E7</v>
      </c>
      <c r="B191" s="38">
        <v>8.3417408E7</v>
      </c>
    </row>
    <row r="192" ht="15.75" customHeight="1">
      <c r="A192" s="38">
        <v>7.3588952E7</v>
      </c>
      <c r="B192" s="38">
        <v>9.521756E7</v>
      </c>
    </row>
    <row r="193" ht="15.75" customHeight="1">
      <c r="A193" s="35">
        <v>1780485.0</v>
      </c>
      <c r="B193" s="35">
        <v>4083665.0</v>
      </c>
    </row>
    <row r="194" ht="15.75" customHeight="1">
      <c r="A194" s="35">
        <v>2971034.0</v>
      </c>
      <c r="B194" s="35">
        <v>3877829.0</v>
      </c>
    </row>
    <row r="195" ht="15.75" customHeight="1">
      <c r="A195" s="35">
        <v>2543150.0</v>
      </c>
      <c r="B195" s="35">
        <v>4815492.0</v>
      </c>
    </row>
    <row r="196" ht="15.75" customHeight="1">
      <c r="A196" s="36">
        <v>6.3767244E7</v>
      </c>
      <c r="B196" s="36">
        <v>1.0220672E8</v>
      </c>
    </row>
    <row r="197" ht="15.75" customHeight="1">
      <c r="A197" s="36">
        <v>8.7177632E7</v>
      </c>
      <c r="B197" s="36">
        <v>1.08870112E8</v>
      </c>
    </row>
    <row r="198" ht="15.75" customHeight="1">
      <c r="A198" s="36">
        <v>8.6691752E7</v>
      </c>
      <c r="B198" s="36">
        <v>1.05393968E8</v>
      </c>
    </row>
    <row r="199" ht="15.75" customHeight="1">
      <c r="A199" s="36">
        <v>8.8099632E7</v>
      </c>
      <c r="B199" s="36">
        <v>9.9690936E7</v>
      </c>
    </row>
    <row r="200" ht="15.75" customHeight="1">
      <c r="A200" s="36">
        <v>8.164836E7</v>
      </c>
      <c r="B200" s="36">
        <v>9.832044E7</v>
      </c>
    </row>
    <row r="201" ht="15.75" customHeight="1">
      <c r="A201" s="36">
        <v>9.4978168E7</v>
      </c>
      <c r="B201" s="36">
        <v>1.0028732E8</v>
      </c>
    </row>
    <row r="202" ht="15.75" customHeight="1">
      <c r="A202" s="36">
        <v>8.0806952E7</v>
      </c>
      <c r="B202" s="36">
        <v>9.0986872E7</v>
      </c>
    </row>
    <row r="203" ht="15.75" customHeight="1">
      <c r="A203" s="36">
        <v>7.0982528E7</v>
      </c>
      <c r="B203" s="36">
        <v>8.6841288E7</v>
      </c>
    </row>
    <row r="204" ht="15.75" customHeight="1">
      <c r="A204" s="36">
        <v>8.4833872E7</v>
      </c>
      <c r="B204" s="36">
        <v>9.30186E7</v>
      </c>
    </row>
    <row r="205" ht="15.75" customHeight="1">
      <c r="A205" s="36">
        <v>9.146688E7</v>
      </c>
      <c r="B205" s="36">
        <v>1.1703272E8</v>
      </c>
    </row>
    <row r="206" ht="15.75" customHeight="1">
      <c r="A206" s="36">
        <v>9.7790616E7</v>
      </c>
      <c r="B206" s="36">
        <v>1.13519096E8</v>
      </c>
    </row>
    <row r="207" ht="15.75" customHeight="1">
      <c r="A207" s="36">
        <v>1.04257784E8</v>
      </c>
      <c r="B207" s="36">
        <v>1.09572752E8</v>
      </c>
    </row>
    <row r="208" ht="15.75" customHeight="1">
      <c r="A208" s="36">
        <v>9.6887528E7</v>
      </c>
      <c r="B208" s="36">
        <v>1.164324E8</v>
      </c>
    </row>
    <row r="209" ht="15.75" customHeight="1">
      <c r="A209" s="36">
        <v>9.05322E7</v>
      </c>
      <c r="B209" s="36">
        <v>1.12667704E8</v>
      </c>
    </row>
    <row r="210" ht="15.75" customHeight="1">
      <c r="A210" s="36">
        <v>9.3688064E7</v>
      </c>
      <c r="B210" s="36">
        <v>1.07384376E8</v>
      </c>
    </row>
    <row r="211" ht="15.75" customHeight="1">
      <c r="A211" s="37">
        <v>9.1285064E7</v>
      </c>
      <c r="B211" s="37">
        <v>1.07508224E8</v>
      </c>
    </row>
    <row r="212" ht="15.75" customHeight="1">
      <c r="A212" s="37">
        <v>9.0092064E7</v>
      </c>
      <c r="B212" s="37">
        <v>1.00128512E8</v>
      </c>
    </row>
    <row r="213" ht="15.75" customHeight="1">
      <c r="A213" s="37">
        <v>9.5069136E7</v>
      </c>
      <c r="B213" s="37">
        <v>1.0234E8</v>
      </c>
    </row>
    <row r="214" ht="15.75" customHeight="1">
      <c r="A214" s="37">
        <v>8.213496E7</v>
      </c>
      <c r="B214" s="37">
        <v>1.01305928E8</v>
      </c>
    </row>
    <row r="215" ht="15.75" customHeight="1">
      <c r="A215" s="37">
        <v>7.5538544E7</v>
      </c>
      <c r="B215" s="37">
        <v>8.9886496E7</v>
      </c>
    </row>
    <row r="216" ht="15.75" customHeight="1">
      <c r="A216" s="37">
        <v>8.5552432E7</v>
      </c>
      <c r="B216" s="37">
        <v>1.01591832E8</v>
      </c>
    </row>
    <row r="217" ht="15.75" customHeight="1">
      <c r="A217" s="37">
        <v>8.6012416E7</v>
      </c>
      <c r="B217" s="37">
        <v>1.26810744E8</v>
      </c>
    </row>
    <row r="218" ht="15.75" customHeight="1">
      <c r="A218" s="37">
        <v>7.58426E7</v>
      </c>
      <c r="B218" s="37">
        <v>1.00100752E8</v>
      </c>
    </row>
    <row r="219" ht="15.75" customHeight="1">
      <c r="A219" s="37">
        <v>8.4591928E7</v>
      </c>
      <c r="B219" s="37">
        <v>9.9073216E7</v>
      </c>
    </row>
    <row r="220" ht="15.75" customHeight="1">
      <c r="A220" s="37">
        <v>7.6991872E7</v>
      </c>
      <c r="B220" s="37">
        <v>1.15341096E8</v>
      </c>
    </row>
    <row r="221" ht="15.75" customHeight="1">
      <c r="A221" s="37">
        <v>7.444324E7</v>
      </c>
      <c r="B221" s="37">
        <v>9.3215992E7</v>
      </c>
    </row>
    <row r="222" ht="15.75" customHeight="1">
      <c r="A222" s="37">
        <v>7.8821472E7</v>
      </c>
      <c r="B222" s="37">
        <v>9.8403224E7</v>
      </c>
    </row>
    <row r="223" ht="15.75" customHeight="1">
      <c r="A223" s="37">
        <v>6.0452036E7</v>
      </c>
      <c r="B223" s="37">
        <v>8.6697384E7</v>
      </c>
    </row>
    <row r="224" ht="15.75" customHeight="1">
      <c r="A224" s="37">
        <v>6.1626372E7</v>
      </c>
      <c r="B224" s="37">
        <v>7.9064368E7</v>
      </c>
    </row>
    <row r="225" ht="15.75" customHeight="1">
      <c r="A225" s="37">
        <v>6.6745864E7</v>
      </c>
      <c r="B225" s="37">
        <v>8.7821976E7</v>
      </c>
    </row>
    <row r="226" ht="15.75" customHeight="1">
      <c r="A226" s="38">
        <v>1.01042416E8</v>
      </c>
      <c r="B226" s="38">
        <v>1.27698992E8</v>
      </c>
    </row>
    <row r="227" ht="15.75" customHeight="1">
      <c r="A227" s="38">
        <v>9.3973904E7</v>
      </c>
      <c r="B227" s="38">
        <v>1.29942072E8</v>
      </c>
    </row>
    <row r="228" ht="15.75" customHeight="1">
      <c r="A228" s="38">
        <v>9.9798896E7</v>
      </c>
      <c r="B228" s="38">
        <v>1.3362428E8</v>
      </c>
    </row>
    <row r="229" ht="15.75" customHeight="1">
      <c r="A229" s="38">
        <v>9.9281448E7</v>
      </c>
      <c r="B229" s="38">
        <v>1.16124024E8</v>
      </c>
    </row>
    <row r="230" ht="15.75" customHeight="1">
      <c r="A230" s="38">
        <v>8.4675256E7</v>
      </c>
      <c r="B230" s="38">
        <v>1.19176696E8</v>
      </c>
    </row>
    <row r="231" ht="15.75" customHeight="1">
      <c r="A231" s="38">
        <v>7.3455816E7</v>
      </c>
      <c r="B231" s="38">
        <v>1.11470784E8</v>
      </c>
    </row>
    <row r="232" ht="15.75" customHeight="1">
      <c r="A232" s="38">
        <v>1.14472128E8</v>
      </c>
      <c r="B232" s="38">
        <v>1.35918528E8</v>
      </c>
    </row>
    <row r="233" ht="15.75" customHeight="1">
      <c r="A233" s="38">
        <v>1.13437008E8</v>
      </c>
      <c r="B233" s="38">
        <v>1.33622544E8</v>
      </c>
    </row>
    <row r="234" ht="15.75" customHeight="1">
      <c r="A234" s="38">
        <v>1.16952072E8</v>
      </c>
      <c r="B234" s="38">
        <v>1.48548256E8</v>
      </c>
    </row>
    <row r="235" ht="15.75" customHeight="1">
      <c r="A235" s="38">
        <v>6.1797908E7</v>
      </c>
      <c r="B235" s="38">
        <v>8.9178976E7</v>
      </c>
    </row>
    <row r="236" ht="15.75" customHeight="1">
      <c r="A236" s="38">
        <v>5.9914376E7</v>
      </c>
      <c r="B236" s="38">
        <v>8.6938312E7</v>
      </c>
    </row>
    <row r="237" ht="15.75" customHeight="1">
      <c r="A237" s="38">
        <v>6.5772652E7</v>
      </c>
      <c r="B237" s="38">
        <v>9.0690032E7</v>
      </c>
    </row>
    <row r="238" ht="15.75" customHeight="1">
      <c r="A238" s="38">
        <v>7.5099368E7</v>
      </c>
      <c r="B238" s="38">
        <v>1.01356384E8</v>
      </c>
    </row>
    <row r="239" ht="15.75" customHeight="1">
      <c r="A239" s="38">
        <v>8.068656E7</v>
      </c>
      <c r="B239" s="38">
        <v>1.01664768E8</v>
      </c>
    </row>
    <row r="240" ht="15.75" customHeight="1">
      <c r="A240" s="38">
        <v>8.4953536E7</v>
      </c>
      <c r="B240" s="38">
        <v>1.12215552E8</v>
      </c>
    </row>
    <row r="241" ht="15.75" customHeight="1">
      <c r="A241" s="35">
        <v>1788511.0</v>
      </c>
      <c r="B241" s="35">
        <v>4151690.0</v>
      </c>
    </row>
    <row r="242" ht="15.75" customHeight="1">
      <c r="A242" s="35">
        <v>3000183.0</v>
      </c>
      <c r="B242" s="35">
        <v>3936516.0</v>
      </c>
    </row>
    <row r="243" ht="15.75" customHeight="1">
      <c r="A243" s="35">
        <v>2567361.0</v>
      </c>
      <c r="B243" s="35">
        <v>4889160.0</v>
      </c>
    </row>
    <row r="244" ht="15.75" customHeight="1">
      <c r="A244" s="36">
        <v>7.0473984E7</v>
      </c>
      <c r="B244" s="36">
        <v>1.1707296E8</v>
      </c>
    </row>
    <row r="245" ht="15.75" customHeight="1">
      <c r="A245" s="36">
        <v>9.7170976E7</v>
      </c>
      <c r="B245" s="36">
        <v>1.24124104E8</v>
      </c>
    </row>
    <row r="246" ht="15.75" customHeight="1">
      <c r="A246" s="36">
        <v>9.61144E7</v>
      </c>
      <c r="B246" s="36">
        <v>1.20984072E8</v>
      </c>
    </row>
    <row r="247" ht="15.75" customHeight="1">
      <c r="A247" s="36">
        <v>9.6544568E7</v>
      </c>
      <c r="B247" s="36">
        <v>1.12067544E8</v>
      </c>
    </row>
    <row r="248" ht="15.75" customHeight="1">
      <c r="A248" s="36">
        <v>9.0443552E7</v>
      </c>
      <c r="B248" s="36">
        <v>1.11594344E8</v>
      </c>
    </row>
    <row r="249" ht="15.75" customHeight="1">
      <c r="A249" s="36">
        <v>1.03204912E8</v>
      </c>
      <c r="B249" s="36">
        <v>1.13096856E8</v>
      </c>
    </row>
    <row r="250" ht="15.75" customHeight="1">
      <c r="A250" s="36">
        <v>8.9744712E7</v>
      </c>
      <c r="B250" s="36">
        <v>1.05604136E8</v>
      </c>
    </row>
    <row r="251" ht="15.75" customHeight="1">
      <c r="A251" s="36">
        <v>8.0554992E7</v>
      </c>
      <c r="B251" s="36">
        <v>1.02724232E8</v>
      </c>
    </row>
    <row r="252" ht="15.75" customHeight="1">
      <c r="A252" s="36">
        <v>9.4025032E7</v>
      </c>
      <c r="B252" s="36">
        <v>1.07694464E8</v>
      </c>
    </row>
    <row r="253" ht="15.75" customHeight="1">
      <c r="A253" s="36">
        <v>9.9688872E7</v>
      </c>
      <c r="B253" s="36">
        <v>1.3258324E8</v>
      </c>
    </row>
    <row r="254" ht="15.75" customHeight="1">
      <c r="A254" s="36">
        <v>1.06397936E8</v>
      </c>
      <c r="B254" s="36">
        <v>1.28014144E8</v>
      </c>
    </row>
    <row r="255" ht="15.75" customHeight="1">
      <c r="A255" s="36">
        <v>1.122726E8</v>
      </c>
      <c r="B255" s="36">
        <v>1.22934048E8</v>
      </c>
    </row>
    <row r="256" ht="15.75" customHeight="1">
      <c r="A256" s="36">
        <v>1.04988392E8</v>
      </c>
      <c r="B256" s="36">
        <v>1.2968648E8</v>
      </c>
    </row>
    <row r="257" ht="15.75" customHeight="1">
      <c r="A257" s="36">
        <v>9.8708872E7</v>
      </c>
      <c r="B257" s="36">
        <v>1.264124E8</v>
      </c>
    </row>
    <row r="258" ht="15.75" customHeight="1">
      <c r="A258" s="36">
        <v>1.02029416E8</v>
      </c>
      <c r="B258" s="36">
        <v>1.20986304E8</v>
      </c>
    </row>
    <row r="259" ht="15.75" customHeight="1">
      <c r="A259" s="37">
        <v>1.01853312E8</v>
      </c>
      <c r="B259" s="37">
        <v>1.25147168E8</v>
      </c>
    </row>
    <row r="260" ht="15.75" customHeight="1">
      <c r="A260" s="37">
        <v>1.00303944E8</v>
      </c>
      <c r="B260" s="37">
        <v>1.15526936E8</v>
      </c>
    </row>
    <row r="261" ht="15.75" customHeight="1">
      <c r="A261" s="37">
        <v>1.064086E8</v>
      </c>
      <c r="B261" s="37">
        <v>1.17659904E8</v>
      </c>
    </row>
    <row r="262" ht="15.75" customHeight="1">
      <c r="A262" s="37">
        <v>9.0980352E7</v>
      </c>
      <c r="B262" s="37">
        <v>1.15877816E8</v>
      </c>
    </row>
    <row r="263" ht="15.75" customHeight="1">
      <c r="A263" s="37">
        <v>8.3977512E7</v>
      </c>
      <c r="B263" s="37">
        <v>1.03023312E8</v>
      </c>
    </row>
    <row r="264" ht="15.75" customHeight="1">
      <c r="A264" s="37">
        <v>9.4702712E7</v>
      </c>
      <c r="B264" s="37">
        <v>1.15950304E8</v>
      </c>
    </row>
    <row r="265" ht="15.75" customHeight="1">
      <c r="A265" s="37">
        <v>9.6897192E7</v>
      </c>
      <c r="B265" s="37">
        <v>1.45393504E8</v>
      </c>
    </row>
    <row r="266" ht="15.75" customHeight="1">
      <c r="A266" s="37">
        <v>8.668632E7</v>
      </c>
      <c r="B266" s="37">
        <v>1.15991552E8</v>
      </c>
    </row>
    <row r="267" ht="15.75" customHeight="1">
      <c r="A267" s="37">
        <v>9.6817616E7</v>
      </c>
      <c r="B267" s="37">
        <v>1.14828832E8</v>
      </c>
    </row>
    <row r="268" ht="15.75" customHeight="1">
      <c r="A268" s="37">
        <v>8.5484976E7</v>
      </c>
      <c r="B268" s="37">
        <v>1.33855936E8</v>
      </c>
    </row>
    <row r="269" ht="15.75" customHeight="1">
      <c r="A269" s="37">
        <v>8.3023152E7</v>
      </c>
      <c r="B269" s="37">
        <v>1.06794992E8</v>
      </c>
    </row>
    <row r="270" ht="15.75" customHeight="1">
      <c r="A270" s="37">
        <v>8.7229312E7</v>
      </c>
      <c r="B270" s="37">
        <v>1.12622608E8</v>
      </c>
    </row>
    <row r="271" ht="15.75" customHeight="1">
      <c r="A271" s="37">
        <v>7.0273688E7</v>
      </c>
      <c r="B271" s="37">
        <v>1.02144048E8</v>
      </c>
    </row>
    <row r="272" ht="15.75" customHeight="1">
      <c r="A272" s="37">
        <v>7.143612E7</v>
      </c>
      <c r="B272" s="37">
        <v>9.6329608E7</v>
      </c>
    </row>
    <row r="273" ht="15.75" customHeight="1">
      <c r="A273" s="37">
        <v>7.6293208E7</v>
      </c>
      <c r="B273" s="37">
        <v>1.05169528E8</v>
      </c>
    </row>
    <row r="274" ht="15.75" customHeight="1">
      <c r="A274" s="38">
        <v>1.10503456E8</v>
      </c>
      <c r="B274" s="38">
        <v>1.44889504E8</v>
      </c>
    </row>
    <row r="275" ht="15.75" customHeight="1">
      <c r="A275" s="38">
        <v>1.0364732E8</v>
      </c>
      <c r="B275" s="38">
        <v>1.44423648E8</v>
      </c>
    </row>
    <row r="276" ht="15.75" customHeight="1">
      <c r="A276" s="38">
        <v>1.09786008E8</v>
      </c>
      <c r="B276" s="38">
        <v>1.50438032E8</v>
      </c>
    </row>
    <row r="277" ht="15.75" customHeight="1">
      <c r="A277" s="38">
        <v>1.07851352E8</v>
      </c>
      <c r="B277" s="38">
        <v>1.3163292E8</v>
      </c>
    </row>
    <row r="278" ht="15.75" customHeight="1">
      <c r="A278" s="38">
        <v>9.2491312E7</v>
      </c>
      <c r="B278" s="38">
        <v>1.35139456E8</v>
      </c>
    </row>
    <row r="279" ht="15.75" customHeight="1">
      <c r="A279" s="38">
        <v>8.3259864E7</v>
      </c>
      <c r="B279" s="38">
        <v>1.26582144E8</v>
      </c>
    </row>
    <row r="280" ht="15.75" customHeight="1">
      <c r="A280" s="38">
        <v>1.26692272E8</v>
      </c>
      <c r="B280" s="38">
        <v>1.54714384E8</v>
      </c>
    </row>
    <row r="281" ht="15.75" customHeight="1">
      <c r="A281" s="38">
        <v>1.27563592E8</v>
      </c>
      <c r="B281" s="38">
        <v>1.5330344E8</v>
      </c>
    </row>
    <row r="282" ht="15.75" customHeight="1">
      <c r="A282" s="38">
        <v>1.30627528E8</v>
      </c>
      <c r="B282" s="38">
        <v>1.70435376E8</v>
      </c>
    </row>
    <row r="283" ht="15.75" customHeight="1">
      <c r="A283" s="38">
        <v>7.076636E7</v>
      </c>
      <c r="B283" s="38">
        <v>1.04914336E8</v>
      </c>
    </row>
    <row r="284" ht="15.75" customHeight="1">
      <c r="A284" s="38">
        <v>6.8876192E7</v>
      </c>
      <c r="B284" s="38">
        <v>1.01018048E8</v>
      </c>
    </row>
    <row r="285" ht="15.75" customHeight="1">
      <c r="A285" s="38">
        <v>7.4811856E7</v>
      </c>
      <c r="B285" s="38">
        <v>1.0738472E8</v>
      </c>
    </row>
    <row r="286" ht="15.75" customHeight="1">
      <c r="A286" s="38">
        <v>8.321044E7</v>
      </c>
      <c r="B286" s="38">
        <v>1.15650864E8</v>
      </c>
    </row>
    <row r="287" ht="15.75" customHeight="1">
      <c r="A287" s="38">
        <v>8.9079456E7</v>
      </c>
      <c r="B287" s="38">
        <v>1.16350784E8</v>
      </c>
    </row>
    <row r="288" ht="15.75" customHeight="1">
      <c r="A288" s="38">
        <v>9.2728752E7</v>
      </c>
      <c r="B288" s="38">
        <v>1.27654792E8</v>
      </c>
    </row>
    <row r="289" ht="15.75" customHeight="1">
      <c r="A289" s="35">
        <v>1793389.0</v>
      </c>
      <c r="B289" s="35">
        <v>4227735.0</v>
      </c>
    </row>
    <row r="290" ht="15.75" customHeight="1">
      <c r="A290" s="35">
        <v>3042234.0</v>
      </c>
      <c r="B290" s="35">
        <v>4006752.0</v>
      </c>
    </row>
    <row r="291" ht="15.75" customHeight="1">
      <c r="A291" s="35">
        <v>2591500.0</v>
      </c>
      <c r="B291" s="35">
        <v>4939472.0</v>
      </c>
    </row>
    <row r="292" ht="15.75" customHeight="1">
      <c r="A292" s="36">
        <v>7.7217488E7</v>
      </c>
      <c r="B292" s="36">
        <v>1.31905768E8</v>
      </c>
    </row>
    <row r="293" ht="15.75" customHeight="1">
      <c r="A293" s="36">
        <v>1.06360592E8</v>
      </c>
      <c r="B293" s="36">
        <v>1.39066256E8</v>
      </c>
    </row>
    <row r="294" ht="15.75" customHeight="1">
      <c r="A294" s="36">
        <v>1.04321928E8</v>
      </c>
      <c r="B294" s="36">
        <v>1.36238656E8</v>
      </c>
    </row>
    <row r="295" ht="15.75" customHeight="1">
      <c r="A295" s="36">
        <v>1.0382212E8</v>
      </c>
      <c r="B295" s="36">
        <v>1.24187856E8</v>
      </c>
    </row>
    <row r="296" ht="15.75" customHeight="1">
      <c r="A296" s="36">
        <v>9.856124E7</v>
      </c>
      <c r="B296" s="36">
        <v>1.2667324E8</v>
      </c>
    </row>
    <row r="297" ht="15.75" customHeight="1">
      <c r="A297" s="36">
        <v>1.10060096E8</v>
      </c>
      <c r="B297" s="36">
        <v>1.26680864E8</v>
      </c>
    </row>
    <row r="298" ht="15.75" customHeight="1">
      <c r="A298" s="36">
        <v>9.7340872E7</v>
      </c>
      <c r="B298" s="36">
        <v>1.18122328E8</v>
      </c>
    </row>
    <row r="299" ht="15.75" customHeight="1">
      <c r="A299" s="36">
        <v>8.8779536E7</v>
      </c>
      <c r="B299" s="36">
        <v>1.15731184E8</v>
      </c>
    </row>
    <row r="300" ht="15.75" customHeight="1">
      <c r="A300" s="36">
        <v>1.01900928E8</v>
      </c>
      <c r="B300" s="36">
        <v>1.21752688E8</v>
      </c>
    </row>
    <row r="301" ht="15.75" customHeight="1">
      <c r="A301" s="36">
        <v>1.0767292E8</v>
      </c>
      <c r="B301" s="36">
        <v>1.47814112E8</v>
      </c>
    </row>
    <row r="302" ht="15.75" customHeight="1">
      <c r="A302" s="36">
        <v>1.15214152E8</v>
      </c>
      <c r="B302" s="36">
        <v>1.43420864E8</v>
      </c>
    </row>
    <row r="303" ht="15.75" customHeight="1">
      <c r="A303" s="36">
        <v>1.19945472E8</v>
      </c>
      <c r="B303" s="36">
        <v>1.36640144E8</v>
      </c>
    </row>
    <row r="304" ht="15.75" customHeight="1">
      <c r="A304" s="36">
        <v>1.13317024E8</v>
      </c>
      <c r="B304" s="36">
        <v>1.42814048E8</v>
      </c>
    </row>
    <row r="305" ht="15.75" customHeight="1">
      <c r="A305" s="36">
        <v>1.0668632E8</v>
      </c>
      <c r="B305" s="36">
        <v>1.39737984E8</v>
      </c>
    </row>
    <row r="306" ht="15.75" customHeight="1">
      <c r="A306" s="36">
        <v>1.1011008E8</v>
      </c>
      <c r="B306" s="36">
        <v>1.34746816E8</v>
      </c>
    </row>
    <row r="307" ht="15.75" customHeight="1">
      <c r="A307" s="37">
        <v>1.11148504E8</v>
      </c>
      <c r="B307" s="37">
        <v>1.3847512E8</v>
      </c>
    </row>
    <row r="308" ht="15.75" customHeight="1">
      <c r="A308" s="37">
        <v>1.08431136E8</v>
      </c>
      <c r="B308" s="37">
        <v>1.29307064E8</v>
      </c>
    </row>
    <row r="309" ht="15.75" customHeight="1">
      <c r="A309" s="37">
        <v>1.13979384E8</v>
      </c>
      <c r="B309" s="37">
        <v>1.31950744E8</v>
      </c>
    </row>
    <row r="310" ht="15.75" customHeight="1">
      <c r="A310" s="37">
        <v>9.8568208E7</v>
      </c>
      <c r="B310" s="37">
        <v>1.30256232E8</v>
      </c>
    </row>
    <row r="311" ht="15.75" customHeight="1">
      <c r="A311" s="37">
        <v>9.1818464E7</v>
      </c>
      <c r="B311" s="37">
        <v>1.15820632E8</v>
      </c>
    </row>
    <row r="312" ht="15.75" customHeight="1">
      <c r="A312" s="37">
        <v>1.03008424E8</v>
      </c>
      <c r="B312" s="37">
        <v>1.29656864E8</v>
      </c>
    </row>
    <row r="313" ht="15.75" customHeight="1">
      <c r="A313" s="37">
        <v>1.06125624E8</v>
      </c>
      <c r="B313" s="37">
        <v>1.6232256E8</v>
      </c>
    </row>
    <row r="314" ht="15.75" customHeight="1">
      <c r="A314" s="37">
        <v>9.651376E7</v>
      </c>
      <c r="B314" s="37">
        <v>1.30783184E8</v>
      </c>
    </row>
    <row r="315" ht="15.75" customHeight="1">
      <c r="A315" s="37">
        <v>1.06193712E8</v>
      </c>
      <c r="B315" s="37">
        <v>1.2659172E8</v>
      </c>
    </row>
    <row r="316" ht="15.75" customHeight="1">
      <c r="A316" s="37">
        <v>9.365704E7</v>
      </c>
      <c r="B316" s="37">
        <v>1.46967248E8</v>
      </c>
    </row>
    <row r="317" ht="15.75" customHeight="1">
      <c r="A317" s="37">
        <v>9.1116488E7</v>
      </c>
      <c r="B317" s="37">
        <v>1.20577112E8</v>
      </c>
    </row>
    <row r="318" ht="15.75" customHeight="1">
      <c r="A318" s="37">
        <v>9.544308E7</v>
      </c>
      <c r="B318" s="37">
        <v>1.25798552E8</v>
      </c>
    </row>
    <row r="319" ht="15.75" customHeight="1">
      <c r="A319" s="37">
        <v>7.8410792E7</v>
      </c>
      <c r="B319" s="37">
        <v>1.16113552E8</v>
      </c>
    </row>
    <row r="320" ht="15.75" customHeight="1">
      <c r="A320" s="37">
        <v>7.9932896E7</v>
      </c>
      <c r="B320" s="37">
        <v>1.09544536E8</v>
      </c>
    </row>
    <row r="321" ht="15.75" customHeight="1">
      <c r="A321" s="37">
        <v>8.4825784E7</v>
      </c>
      <c r="B321" s="37">
        <v>1.18806864E8</v>
      </c>
    </row>
    <row r="322" ht="15.75" customHeight="1">
      <c r="A322" s="38">
        <v>1.18614328E8</v>
      </c>
      <c r="B322" s="38">
        <v>1.59474768E8</v>
      </c>
    </row>
    <row r="323" ht="15.75" customHeight="1">
      <c r="A323" s="38">
        <v>1.1237704E8</v>
      </c>
      <c r="B323" s="38">
        <v>1.59076352E8</v>
      </c>
    </row>
    <row r="324" ht="15.75" customHeight="1">
      <c r="A324" s="38">
        <v>1.187804E8</v>
      </c>
      <c r="B324" s="38">
        <v>1.68463856E8</v>
      </c>
    </row>
    <row r="325" ht="15.75" customHeight="1">
      <c r="A325" s="38">
        <v>1.15483144E8</v>
      </c>
      <c r="B325" s="38">
        <v>1.4655688E8</v>
      </c>
    </row>
    <row r="326" ht="15.75" customHeight="1">
      <c r="A326" s="38">
        <v>9.9427968E7</v>
      </c>
      <c r="B326" s="38">
        <v>1.50617184E8</v>
      </c>
    </row>
    <row r="327" ht="15.75" customHeight="1">
      <c r="A327" s="38">
        <v>9.0685088E7</v>
      </c>
      <c r="B327" s="38">
        <v>1.40901904E8</v>
      </c>
    </row>
    <row r="328" ht="15.75" customHeight="1">
      <c r="A328" s="38">
        <v>1.37897072E8</v>
      </c>
      <c r="B328" s="38">
        <v>1.71290848E8</v>
      </c>
    </row>
    <row r="329" ht="15.75" customHeight="1">
      <c r="A329" s="38">
        <v>1.40643488E8</v>
      </c>
      <c r="B329" s="38">
        <v>1.72499248E8</v>
      </c>
    </row>
    <row r="330" ht="15.75" customHeight="1">
      <c r="A330" s="38">
        <v>1.44556848E8</v>
      </c>
      <c r="B330" s="38">
        <v>1.90633328E8</v>
      </c>
    </row>
    <row r="331" ht="15.75" customHeight="1">
      <c r="A331" s="38">
        <v>7.8318632E7</v>
      </c>
      <c r="B331" s="38">
        <v>1.18994664E8</v>
      </c>
    </row>
    <row r="332" ht="15.75" customHeight="1">
      <c r="A332" s="38">
        <v>7.6215552E7</v>
      </c>
      <c r="B332" s="38">
        <v>1.13481648E8</v>
      </c>
    </row>
    <row r="333" ht="15.75" customHeight="1">
      <c r="A333" s="38">
        <v>8.247292E7</v>
      </c>
      <c r="B333" s="38">
        <v>1.21209112E8</v>
      </c>
    </row>
    <row r="334" ht="15.75" customHeight="1">
      <c r="A334" s="38">
        <v>9.046584E7</v>
      </c>
      <c r="B334" s="38">
        <v>1.29582504E8</v>
      </c>
    </row>
    <row r="335" ht="15.75" customHeight="1">
      <c r="A335" s="38">
        <v>9.5559056E7</v>
      </c>
      <c r="B335" s="38">
        <v>1.30469808E8</v>
      </c>
    </row>
    <row r="336" ht="15.75" customHeight="1">
      <c r="A336" s="38">
        <v>9.9428592E7</v>
      </c>
      <c r="B336" s="38">
        <v>1.42433008E8</v>
      </c>
    </row>
    <row r="337" ht="15.75" customHeight="1">
      <c r="A337" s="35">
        <v>1801862.0</v>
      </c>
      <c r="B337" s="35">
        <v>4296813.0</v>
      </c>
    </row>
    <row r="338" ht="15.75" customHeight="1">
      <c r="A338" s="35">
        <v>3071251.0</v>
      </c>
      <c r="B338" s="35">
        <v>4066252.0</v>
      </c>
    </row>
    <row r="339" ht="15.75" customHeight="1">
      <c r="A339" s="35">
        <v>2616320.0</v>
      </c>
      <c r="B339" s="35">
        <v>5006669.0</v>
      </c>
    </row>
    <row r="340" ht="15.75" customHeight="1">
      <c r="A340" s="36">
        <v>8.3441872E7</v>
      </c>
      <c r="B340" s="36">
        <v>1.46398352E8</v>
      </c>
    </row>
    <row r="341" ht="15.75" customHeight="1">
      <c r="A341" s="36">
        <v>1.14644912E8</v>
      </c>
      <c r="B341" s="36">
        <v>1.53118208E8</v>
      </c>
    </row>
    <row r="342" ht="15.75" customHeight="1">
      <c r="A342" s="36">
        <v>1.12710216E8</v>
      </c>
      <c r="B342" s="36">
        <v>1.49664624E8</v>
      </c>
    </row>
    <row r="343" ht="15.75" customHeight="1">
      <c r="A343" s="36">
        <v>1.12649536E8</v>
      </c>
      <c r="B343" s="36">
        <v>1.35624432E8</v>
      </c>
    </row>
    <row r="344" ht="15.75" customHeight="1">
      <c r="A344" s="36">
        <v>1.06383544E8</v>
      </c>
      <c r="B344" s="36">
        <v>1.37359088E8</v>
      </c>
    </row>
    <row r="345" ht="15.75" customHeight="1">
      <c r="A345" s="36">
        <v>1.1663184E8</v>
      </c>
      <c r="B345" s="36">
        <v>1.37968992E8</v>
      </c>
    </row>
    <row r="346" ht="15.75" customHeight="1">
      <c r="A346" s="36">
        <v>1.04136096E8</v>
      </c>
      <c r="B346" s="36">
        <v>1.30284768E8</v>
      </c>
    </row>
    <row r="347" ht="15.75" customHeight="1">
      <c r="A347" s="36">
        <v>9.6833248E7</v>
      </c>
      <c r="B347" s="36">
        <v>1.27520944E8</v>
      </c>
    </row>
    <row r="348" ht="15.75" customHeight="1">
      <c r="A348" s="36">
        <v>1.08640328E8</v>
      </c>
      <c r="B348" s="36">
        <v>1.34216992E8</v>
      </c>
    </row>
    <row r="349" ht="15.75" customHeight="1">
      <c r="A349" s="36">
        <v>1.16879344E8</v>
      </c>
      <c r="B349" s="36">
        <v>1.64900672E8</v>
      </c>
    </row>
    <row r="350" ht="15.75" customHeight="1">
      <c r="A350" s="36">
        <v>1.24304584E8</v>
      </c>
      <c r="B350" s="36">
        <v>1.59876832E8</v>
      </c>
    </row>
    <row r="351" ht="15.75" customHeight="1">
      <c r="A351" s="36">
        <v>1.26665856E8</v>
      </c>
      <c r="B351" s="36">
        <v>1.51214704E8</v>
      </c>
    </row>
    <row r="352" ht="15.75" customHeight="1">
      <c r="A352" s="36">
        <v>1.21255696E8</v>
      </c>
      <c r="B352" s="36">
        <v>1.55214192E8</v>
      </c>
    </row>
    <row r="353" ht="15.75" customHeight="1">
      <c r="A353" s="36">
        <v>1.13886824E8</v>
      </c>
      <c r="B353" s="36">
        <v>1.52228128E8</v>
      </c>
    </row>
    <row r="354" ht="15.75" customHeight="1">
      <c r="A354" s="36">
        <v>1.1795844E8</v>
      </c>
      <c r="B354" s="36">
        <v>1.47819008E8</v>
      </c>
    </row>
    <row r="355" ht="15.75" customHeight="1">
      <c r="A355" s="37">
        <v>1.18349296E8</v>
      </c>
      <c r="B355" s="37">
        <v>1.50866848E8</v>
      </c>
    </row>
    <row r="356" ht="15.75" customHeight="1">
      <c r="A356" s="37">
        <v>1.16280432E8</v>
      </c>
      <c r="B356" s="37">
        <v>1.4110728E8</v>
      </c>
    </row>
    <row r="357" ht="15.75" customHeight="1">
      <c r="A357" s="37">
        <v>1.20635064E8</v>
      </c>
      <c r="B357" s="37">
        <v>1.44950384E8</v>
      </c>
    </row>
    <row r="358" ht="15.75" customHeight="1">
      <c r="A358" s="37">
        <v>1.04737016E8</v>
      </c>
      <c r="B358" s="37">
        <v>1.43896016E8</v>
      </c>
    </row>
    <row r="359" ht="15.75" customHeight="1">
      <c r="A359" s="37">
        <v>9.8375216E7</v>
      </c>
      <c r="B359" s="37">
        <v>1.27230288E8</v>
      </c>
    </row>
    <row r="360" ht="15.75" customHeight="1">
      <c r="A360" s="37">
        <v>1.11072856E8</v>
      </c>
      <c r="B360" s="37">
        <v>1.45204256E8</v>
      </c>
    </row>
    <row r="361" ht="15.75" customHeight="1">
      <c r="A361" s="37">
        <v>1.1374068E8</v>
      </c>
      <c r="B361" s="37">
        <v>1.77014288E8</v>
      </c>
    </row>
    <row r="362" ht="15.75" customHeight="1">
      <c r="A362" s="37">
        <v>1.04903496E8</v>
      </c>
      <c r="B362" s="37">
        <v>1.4412208E8</v>
      </c>
    </row>
    <row r="363" ht="15.75" customHeight="1">
      <c r="A363" s="37">
        <v>1.14196296E8</v>
      </c>
      <c r="B363" s="37">
        <v>1.38148624E8</v>
      </c>
    </row>
    <row r="364" ht="15.75" customHeight="1">
      <c r="A364" s="37">
        <v>1.00820272E8</v>
      </c>
      <c r="B364" s="37">
        <v>1.60679136E8</v>
      </c>
    </row>
    <row r="365" ht="15.75" customHeight="1">
      <c r="A365" s="37">
        <v>9.8282944E7</v>
      </c>
      <c r="B365" s="37">
        <v>1.36814032E8</v>
      </c>
    </row>
    <row r="366" ht="15.75" customHeight="1">
      <c r="A366" s="37">
        <v>1.03049032E8</v>
      </c>
      <c r="B366" s="37">
        <v>1.3804472E8</v>
      </c>
    </row>
    <row r="367" ht="15.75" customHeight="1">
      <c r="A367" s="37">
        <v>8.5806872E7</v>
      </c>
      <c r="B367" s="37">
        <v>1.29490472E8</v>
      </c>
    </row>
    <row r="368" ht="15.75" customHeight="1">
      <c r="A368" s="37">
        <v>8.6704272E7</v>
      </c>
      <c r="B368" s="37">
        <v>1.2271028E8</v>
      </c>
    </row>
    <row r="369" ht="15.75" customHeight="1">
      <c r="A369" s="37">
        <v>9.2998744E7</v>
      </c>
      <c r="B369" s="37">
        <v>1.3168224E8</v>
      </c>
    </row>
    <row r="370" ht="15.75" customHeight="1">
      <c r="A370" s="38">
        <v>1.2696808E8</v>
      </c>
      <c r="B370" s="38">
        <v>1.73028256E8</v>
      </c>
    </row>
    <row r="371" ht="15.75" customHeight="1">
      <c r="A371" s="38">
        <v>1.20454048E8</v>
      </c>
      <c r="B371" s="38">
        <v>1.72708608E8</v>
      </c>
    </row>
    <row r="372" ht="15.75" customHeight="1">
      <c r="A372" s="38">
        <v>1.26959816E8</v>
      </c>
      <c r="B372" s="38">
        <v>1.87491856E8</v>
      </c>
    </row>
    <row r="373" ht="15.75" customHeight="1">
      <c r="A373" s="38">
        <v>1.22662664E8</v>
      </c>
      <c r="B373" s="38">
        <v>1.60532368E8</v>
      </c>
    </row>
    <row r="374" ht="15.75" customHeight="1">
      <c r="A374" s="38">
        <v>1.05960328E8</v>
      </c>
      <c r="B374" s="38">
        <v>1.65256272E8</v>
      </c>
    </row>
    <row r="375" ht="15.75" customHeight="1">
      <c r="A375" s="38">
        <v>9.7383064E7</v>
      </c>
      <c r="B375" s="38">
        <v>1.55050832E8</v>
      </c>
    </row>
    <row r="376" ht="15.75" customHeight="1">
      <c r="A376" s="38">
        <v>1.47935856E8</v>
      </c>
      <c r="B376" s="38">
        <v>1.87231296E8</v>
      </c>
    </row>
    <row r="377" ht="15.75" customHeight="1">
      <c r="A377" s="38">
        <v>1.53045488E8</v>
      </c>
      <c r="B377" s="38">
        <v>1.91476864E8</v>
      </c>
    </row>
    <row r="378" ht="15.75" customHeight="1">
      <c r="A378" s="38">
        <v>1.5502528E8</v>
      </c>
      <c r="B378" s="38">
        <v>2.08389856E8</v>
      </c>
    </row>
    <row r="379" ht="15.75" customHeight="1">
      <c r="A379" s="38">
        <v>8.4629136E7</v>
      </c>
      <c r="B379" s="38">
        <v>1.32552344E8</v>
      </c>
    </row>
    <row r="380" ht="15.75" customHeight="1">
      <c r="A380" s="38">
        <v>8.251468E7</v>
      </c>
      <c r="B380" s="38">
        <v>1.25202816E8</v>
      </c>
    </row>
    <row r="381" ht="15.75" customHeight="1">
      <c r="A381" s="38">
        <v>8.9115696E7</v>
      </c>
      <c r="B381" s="38">
        <v>1.34870512E8</v>
      </c>
    </row>
    <row r="382" ht="15.75" customHeight="1">
      <c r="A382" s="38">
        <v>9.7333192E7</v>
      </c>
      <c r="B382" s="38">
        <v>1.4269712E8</v>
      </c>
    </row>
    <row r="383" ht="15.75" customHeight="1">
      <c r="A383" s="38">
        <v>1.01100728E8</v>
      </c>
      <c r="B383" s="38">
        <v>1.43595152E8</v>
      </c>
    </row>
    <row r="384" ht="15.75" customHeight="1">
      <c r="A384" s="38">
        <v>1.05096824E8</v>
      </c>
      <c r="B384" s="38">
        <v>1.5617192E8</v>
      </c>
    </row>
    <row r="385" ht="15.75" customHeight="1">
      <c r="A385" s="35">
        <v>1812337.0</v>
      </c>
      <c r="B385" s="35">
        <v>4381979.0</v>
      </c>
    </row>
    <row r="386" ht="15.75" customHeight="1">
      <c r="A386" s="35">
        <v>3121601.0</v>
      </c>
      <c r="B386" s="35">
        <v>4154625.0</v>
      </c>
    </row>
    <row r="387" ht="15.75" customHeight="1">
      <c r="A387" s="35">
        <v>2650395.0</v>
      </c>
      <c r="B387" s="35">
        <v>5089751.0</v>
      </c>
    </row>
    <row r="388" ht="15.75" customHeight="1">
      <c r="A388" s="36">
        <v>8.9532168E7</v>
      </c>
      <c r="B388" s="36">
        <v>1.5912072E8</v>
      </c>
    </row>
    <row r="389" ht="15.75" customHeight="1">
      <c r="A389" s="36">
        <v>1.22376816E8</v>
      </c>
      <c r="B389" s="36">
        <v>1.66949728E8</v>
      </c>
    </row>
    <row r="390" ht="15.75" customHeight="1">
      <c r="A390" s="36">
        <v>1.20852072E8</v>
      </c>
      <c r="B390" s="36">
        <v>1.63216416E8</v>
      </c>
    </row>
    <row r="391" ht="15.75" customHeight="1">
      <c r="A391" s="36">
        <v>1.1832432E8</v>
      </c>
      <c r="B391" s="36">
        <v>1.47082304E8</v>
      </c>
    </row>
    <row r="392" ht="15.75" customHeight="1">
      <c r="A392" s="36">
        <v>1.1430444E8</v>
      </c>
      <c r="B392" s="36">
        <v>1.48549648E8</v>
      </c>
    </row>
    <row r="393" ht="15.75" customHeight="1">
      <c r="A393" s="36">
        <v>1.2279928E8</v>
      </c>
      <c r="B393" s="36">
        <v>1.49449248E8</v>
      </c>
    </row>
    <row r="394" ht="15.75" customHeight="1">
      <c r="A394" s="36">
        <v>1.10120456E8</v>
      </c>
      <c r="B394" s="36">
        <v>1.42125344E8</v>
      </c>
    </row>
    <row r="395" ht="15.75" customHeight="1">
      <c r="A395" s="36">
        <v>1.03577608E8</v>
      </c>
      <c r="B395" s="36">
        <v>1.38884032E8</v>
      </c>
    </row>
    <row r="396" ht="15.75" customHeight="1">
      <c r="A396" s="36">
        <v>1.14775232E8</v>
      </c>
      <c r="B396" s="36">
        <v>1.45872256E8</v>
      </c>
    </row>
    <row r="397" ht="15.75" customHeight="1">
      <c r="A397" s="36">
        <v>1.23211536E8</v>
      </c>
      <c r="B397" s="36">
        <v>1.7883816E8</v>
      </c>
    </row>
    <row r="398" ht="15.75" customHeight="1">
      <c r="A398" s="36">
        <v>1.2995984E8</v>
      </c>
      <c r="B398" s="36">
        <v>1.72622128E8</v>
      </c>
    </row>
    <row r="399" ht="15.75" customHeight="1">
      <c r="A399" s="36">
        <v>1.33162936E8</v>
      </c>
      <c r="B399" s="36">
        <v>1.63426608E8</v>
      </c>
    </row>
    <row r="400" ht="15.75" customHeight="1">
      <c r="A400" s="36">
        <v>1.29993056E8</v>
      </c>
      <c r="B400" s="36">
        <v>1.68295168E8</v>
      </c>
    </row>
    <row r="401" ht="15.75" customHeight="1">
      <c r="A401" s="36">
        <v>1.20478928E8</v>
      </c>
      <c r="B401" s="36">
        <v>1.65189648E8</v>
      </c>
    </row>
    <row r="402" ht="15.75" customHeight="1">
      <c r="A402" s="36">
        <v>1.25943168E8</v>
      </c>
      <c r="B402" s="36">
        <v>1.6683824E8</v>
      </c>
    </row>
    <row r="403" ht="15.75" customHeight="1">
      <c r="A403" s="37">
        <v>1.23737848E8</v>
      </c>
      <c r="B403" s="37">
        <v>1.63346016E8</v>
      </c>
    </row>
    <row r="404" ht="15.75" customHeight="1">
      <c r="A404" s="37">
        <v>1.231738E8</v>
      </c>
      <c r="B404" s="37">
        <v>1.52657392E8</v>
      </c>
    </row>
    <row r="405" ht="15.75" customHeight="1">
      <c r="A405" s="37">
        <v>1.26429376E8</v>
      </c>
      <c r="B405" s="37">
        <v>1.60763136E8</v>
      </c>
    </row>
    <row r="406" ht="15.75" customHeight="1">
      <c r="A406" s="37">
        <v>1.1062392E8</v>
      </c>
      <c r="B406" s="37">
        <v>1.6068096E8</v>
      </c>
    </row>
    <row r="407" ht="15.75" customHeight="1">
      <c r="A407" s="37">
        <v>1.06986568E8</v>
      </c>
      <c r="B407" s="37">
        <v>1.39442608E8</v>
      </c>
    </row>
    <row r="408" ht="15.75" customHeight="1">
      <c r="A408" s="37">
        <v>1.19206592E8</v>
      </c>
      <c r="B408" s="37">
        <v>1.57097344E8</v>
      </c>
    </row>
    <row r="409" ht="15.75" customHeight="1">
      <c r="A409" s="37">
        <v>1.20810192E8</v>
      </c>
      <c r="B409" s="37">
        <v>1.91526736E8</v>
      </c>
    </row>
    <row r="410" ht="15.75" customHeight="1">
      <c r="A410" s="37">
        <v>1.12879776E8</v>
      </c>
      <c r="B410" s="37">
        <v>1.5731992E8</v>
      </c>
    </row>
    <row r="411" ht="15.75" customHeight="1">
      <c r="A411" s="37">
        <v>1.21797936E8</v>
      </c>
      <c r="B411" s="37">
        <v>1.49294496E8</v>
      </c>
    </row>
    <row r="412" ht="15.75" customHeight="1">
      <c r="A412" s="37">
        <v>1.06943776E8</v>
      </c>
      <c r="B412" s="37">
        <v>1.74516912E8</v>
      </c>
    </row>
    <row r="413" ht="15.75" customHeight="1">
      <c r="A413" s="37">
        <v>1.05688488E8</v>
      </c>
      <c r="B413" s="37">
        <v>1.46676016E8</v>
      </c>
    </row>
    <row r="414" ht="15.75" customHeight="1">
      <c r="A414" s="37">
        <v>1.10835544E8</v>
      </c>
      <c r="B414" s="37">
        <v>1.50223248E8</v>
      </c>
    </row>
    <row r="415" ht="15.75" customHeight="1">
      <c r="A415" s="37">
        <v>9.2439976E7</v>
      </c>
      <c r="B415" s="37">
        <v>1.4215072E8</v>
      </c>
    </row>
    <row r="416" ht="15.75" customHeight="1">
      <c r="A416" s="37">
        <v>9.3334736E7</v>
      </c>
      <c r="B416" s="37">
        <v>1.3519576E8</v>
      </c>
    </row>
    <row r="417" ht="15.75" customHeight="1">
      <c r="A417" s="37">
        <v>9.9063256E7</v>
      </c>
      <c r="B417" s="37">
        <v>1.44236096E8</v>
      </c>
    </row>
    <row r="418" ht="15.75" customHeight="1">
      <c r="A418" s="38">
        <v>1.33897584E8</v>
      </c>
      <c r="B418" s="38">
        <v>1.87062096E8</v>
      </c>
    </row>
    <row r="419" ht="15.75" customHeight="1">
      <c r="A419" s="38">
        <v>1.28716344E8</v>
      </c>
      <c r="B419" s="38">
        <v>1.86451504E8</v>
      </c>
    </row>
    <row r="420" ht="15.75" customHeight="1">
      <c r="A420" s="38">
        <v>1.34590416E8</v>
      </c>
      <c r="B420" s="38">
        <v>2.00700816E8</v>
      </c>
    </row>
    <row r="421" ht="15.75" customHeight="1">
      <c r="A421" s="38">
        <v>1.28980464E8</v>
      </c>
      <c r="B421" s="38">
        <v>1.75041984E8</v>
      </c>
    </row>
    <row r="422" ht="15.75" customHeight="1">
      <c r="A422" s="38">
        <v>1.11794368E8</v>
      </c>
      <c r="B422" s="38">
        <v>1.80187296E8</v>
      </c>
    </row>
    <row r="423" ht="15.75" customHeight="1">
      <c r="A423" s="38">
        <v>1.04140856E8</v>
      </c>
      <c r="B423" s="38">
        <v>1.68607008E8</v>
      </c>
    </row>
    <row r="424" ht="15.75" customHeight="1">
      <c r="A424" s="38">
        <v>1.57672336E8</v>
      </c>
      <c r="B424" s="38">
        <v>2.02959072E8</v>
      </c>
    </row>
    <row r="425" ht="15.75" customHeight="1">
      <c r="A425" s="38">
        <v>1.64702928E8</v>
      </c>
      <c r="B425" s="38">
        <v>2.12098864E8</v>
      </c>
    </row>
    <row r="426" ht="15.75" customHeight="1">
      <c r="A426" s="38">
        <v>1.65591472E8</v>
      </c>
      <c r="B426" s="38">
        <v>2.25984576E8</v>
      </c>
    </row>
    <row r="427" ht="15.75" customHeight="1">
      <c r="A427" s="38">
        <v>9.2617016E7</v>
      </c>
      <c r="B427" s="38">
        <v>1.45224432E8</v>
      </c>
    </row>
    <row r="428" ht="15.75" customHeight="1">
      <c r="A428" s="38">
        <v>8.9308472E7</v>
      </c>
      <c r="B428" s="38">
        <v>1.36456512E8</v>
      </c>
    </row>
    <row r="429" ht="15.75" customHeight="1">
      <c r="A429" s="38">
        <v>9.6259648E7</v>
      </c>
      <c r="B429" s="38">
        <v>1.47771488E8</v>
      </c>
    </row>
    <row r="430" ht="15.75" customHeight="1">
      <c r="A430" s="38">
        <v>1.02203584E8</v>
      </c>
      <c r="B430" s="38">
        <v>1.55523552E8</v>
      </c>
    </row>
    <row r="431" ht="15.75" customHeight="1">
      <c r="A431" s="38">
        <v>1.063434E8</v>
      </c>
      <c r="B431" s="38">
        <v>1.56752368E8</v>
      </c>
    </row>
    <row r="432" ht="15.75" customHeight="1">
      <c r="A432" s="38">
        <v>1.10447144E8</v>
      </c>
      <c r="B432" s="38">
        <v>1.69759248E8</v>
      </c>
    </row>
    <row r="433" ht="15.75" customHeight="1">
      <c r="A433" s="35">
        <v>1822346.0</v>
      </c>
      <c r="B433" s="35">
        <v>4479773.0</v>
      </c>
    </row>
    <row r="434" ht="15.75" customHeight="1">
      <c r="A434" s="35">
        <v>3164474.0</v>
      </c>
      <c r="B434" s="35">
        <v>4240173.0</v>
      </c>
    </row>
    <row r="435" ht="15.75" customHeight="1">
      <c r="A435" s="35">
        <v>2682233.0</v>
      </c>
      <c r="B435" s="35">
        <v>5185392.0</v>
      </c>
    </row>
    <row r="436" ht="15.75" customHeight="1">
      <c r="A436" s="36">
        <v>9.5377296E7</v>
      </c>
      <c r="B436" s="36">
        <v>1.71439776E8</v>
      </c>
    </row>
    <row r="437" ht="15.75" customHeight="1">
      <c r="A437" s="36">
        <v>1.33311816E8</v>
      </c>
      <c r="B437" s="36">
        <v>1.8066688E8</v>
      </c>
    </row>
    <row r="438" ht="15.75" customHeight="1">
      <c r="A438" s="36">
        <v>1.26057888E8</v>
      </c>
      <c r="B438" s="36">
        <v>1.76861664E8</v>
      </c>
    </row>
    <row r="439" ht="15.75" customHeight="1">
      <c r="A439" s="36">
        <v>1.2388224E8</v>
      </c>
      <c r="B439" s="36">
        <v>1.58167392E8</v>
      </c>
    </row>
    <row r="440" ht="15.75" customHeight="1">
      <c r="A440" s="36">
        <v>1.26358288E8</v>
      </c>
      <c r="B440" s="36">
        <v>1.59513488E8</v>
      </c>
    </row>
    <row r="441" ht="15.75" customHeight="1">
      <c r="A441" s="36">
        <v>1.29143232E8</v>
      </c>
      <c r="B441" s="36">
        <v>1.6051736E8</v>
      </c>
    </row>
    <row r="442" ht="15.75" customHeight="1">
      <c r="A442" s="36">
        <v>1.1597784E8</v>
      </c>
      <c r="B442" s="36">
        <v>1.53535984E8</v>
      </c>
    </row>
    <row r="443" ht="15.75" customHeight="1">
      <c r="A443" s="36">
        <v>1.0891068E8</v>
      </c>
      <c r="B443" s="36">
        <v>1.49924048E8</v>
      </c>
    </row>
    <row r="444" ht="15.75" customHeight="1">
      <c r="A444" s="36">
        <v>1.20908368E8</v>
      </c>
      <c r="B444" s="36">
        <v>1.57697616E8</v>
      </c>
    </row>
    <row r="445" ht="15.75" customHeight="1">
      <c r="A445" s="36">
        <v>1.29756888E8</v>
      </c>
      <c r="B445" s="36">
        <v>1.92235872E8</v>
      </c>
    </row>
    <row r="446" ht="15.75" customHeight="1">
      <c r="A446" s="36">
        <v>1.36421152E8</v>
      </c>
      <c r="B446" s="36">
        <v>1.85684992E8</v>
      </c>
    </row>
    <row r="447" ht="15.75" customHeight="1">
      <c r="A447" s="36">
        <v>1.3951152E8</v>
      </c>
      <c r="B447" s="36">
        <v>1.75496112E8</v>
      </c>
    </row>
    <row r="448" ht="15.75" customHeight="1">
      <c r="A448" s="36">
        <v>1.35483952E8</v>
      </c>
      <c r="B448" s="36">
        <v>1.8058144E8</v>
      </c>
    </row>
    <row r="449" ht="15.75" customHeight="1">
      <c r="A449" s="36">
        <v>1.29860984E8</v>
      </c>
      <c r="B449" s="36">
        <v>1.77273168E8</v>
      </c>
    </row>
    <row r="450" ht="15.75" customHeight="1">
      <c r="A450" s="36">
        <v>1.33046752E8</v>
      </c>
      <c r="B450" s="36">
        <v>1.7751232E8</v>
      </c>
    </row>
    <row r="451" ht="15.75" customHeight="1">
      <c r="A451" s="37">
        <v>1.29436576E8</v>
      </c>
      <c r="B451" s="37">
        <v>1.74872768E8</v>
      </c>
    </row>
    <row r="452" ht="15.75" customHeight="1">
      <c r="A452" s="37">
        <v>1.28638496E8</v>
      </c>
      <c r="B452" s="37">
        <v>1.6324496E8</v>
      </c>
    </row>
    <row r="453" ht="15.75" customHeight="1">
      <c r="A453" s="37">
        <v>1.31720744E8</v>
      </c>
      <c r="B453" s="37">
        <v>1.72885472E8</v>
      </c>
    </row>
    <row r="454" ht="15.75" customHeight="1">
      <c r="A454" s="37">
        <v>1.16447664E8</v>
      </c>
      <c r="B454" s="37">
        <v>1.71184304E8</v>
      </c>
    </row>
    <row r="455" ht="15.75" customHeight="1">
      <c r="A455" s="37">
        <v>1.12270768E8</v>
      </c>
      <c r="B455" s="37">
        <v>1.56290688E8</v>
      </c>
    </row>
    <row r="456" ht="15.75" customHeight="1">
      <c r="A456" s="37">
        <v>1.25134952E8</v>
      </c>
      <c r="B456" s="37">
        <v>1.6769848E8</v>
      </c>
    </row>
    <row r="457" ht="15.75" customHeight="1">
      <c r="A457" s="37">
        <v>1.27612536E8</v>
      </c>
      <c r="B457" s="37">
        <v>2.05184128E8</v>
      </c>
    </row>
    <row r="458" ht="15.75" customHeight="1">
      <c r="A458" s="37">
        <v>1.21401736E8</v>
      </c>
      <c r="B458" s="37">
        <v>1.69639024E8</v>
      </c>
    </row>
    <row r="459" ht="15.75" customHeight="1">
      <c r="A459" s="37">
        <v>1.28770728E8</v>
      </c>
      <c r="B459" s="37">
        <v>1.60251056E8</v>
      </c>
    </row>
    <row r="460" ht="15.75" customHeight="1">
      <c r="A460" s="37">
        <v>1.12153608E8</v>
      </c>
      <c r="B460" s="37">
        <v>1.87704288E8</v>
      </c>
    </row>
    <row r="461" ht="15.75" customHeight="1">
      <c r="A461" s="37">
        <v>1.14609736E8</v>
      </c>
      <c r="B461" s="37">
        <v>1.57795584E8</v>
      </c>
    </row>
    <row r="462" ht="15.75" customHeight="1">
      <c r="A462" s="37">
        <v>1.1700588E8</v>
      </c>
      <c r="B462" s="37">
        <v>1.62064128E8</v>
      </c>
    </row>
    <row r="463" ht="15.75" customHeight="1">
      <c r="A463" s="37">
        <v>9.9652856E7</v>
      </c>
      <c r="B463" s="37">
        <v>1.5442216E8</v>
      </c>
    </row>
    <row r="464" ht="15.75" customHeight="1">
      <c r="A464" s="37">
        <v>1.0071464E8</v>
      </c>
      <c r="B464" s="37">
        <v>1.46766288E8</v>
      </c>
    </row>
    <row r="465" ht="15.75" customHeight="1">
      <c r="A465" s="37">
        <v>1.0459444E8</v>
      </c>
      <c r="B465" s="37">
        <v>1.564756E8</v>
      </c>
    </row>
    <row r="466" ht="15.75" customHeight="1">
      <c r="A466" s="38">
        <v>1.40151504E8</v>
      </c>
      <c r="B466" s="38">
        <v>2.00839872E8</v>
      </c>
    </row>
    <row r="467" ht="15.75" customHeight="1">
      <c r="A467" s="38">
        <v>1.37603392E8</v>
      </c>
      <c r="B467" s="38">
        <v>2.00299728E8</v>
      </c>
    </row>
    <row r="468" ht="15.75" customHeight="1">
      <c r="A468" s="38">
        <v>1.47039424E8</v>
      </c>
      <c r="B468" s="38">
        <v>2.14702016E8</v>
      </c>
    </row>
    <row r="469" ht="15.75" customHeight="1">
      <c r="A469" s="38">
        <v>1.3535752E8</v>
      </c>
      <c r="B469" s="38">
        <v>1.88812384E8</v>
      </c>
    </row>
    <row r="470" ht="15.75" customHeight="1">
      <c r="A470" s="38">
        <v>1.17489576E8</v>
      </c>
      <c r="B470" s="38">
        <v>1.94560208E8</v>
      </c>
    </row>
    <row r="471" ht="15.75" customHeight="1">
      <c r="A471" s="38">
        <v>1.10327552E8</v>
      </c>
      <c r="B471" s="38">
        <v>1.8242384E8</v>
      </c>
    </row>
    <row r="472" ht="15.75" customHeight="1">
      <c r="A472" s="38">
        <v>1.66361728E8</v>
      </c>
      <c r="B472" s="38">
        <v>2.18172144E8</v>
      </c>
    </row>
    <row r="473" ht="15.75" customHeight="1">
      <c r="A473" s="38">
        <v>1.77376672E8</v>
      </c>
      <c r="B473" s="38">
        <v>2.30944496E8</v>
      </c>
    </row>
    <row r="474" ht="15.75" customHeight="1">
      <c r="A474" s="38">
        <v>1.75522768E8</v>
      </c>
      <c r="B474" s="38">
        <v>2.43176688E8</v>
      </c>
    </row>
    <row r="475" ht="15.75" customHeight="1">
      <c r="A475" s="38">
        <v>9.807168E7</v>
      </c>
      <c r="B475" s="38">
        <v>1.58005584E8</v>
      </c>
    </row>
    <row r="476" ht="15.75" customHeight="1">
      <c r="A476" s="38">
        <v>9.6569888E7</v>
      </c>
      <c r="B476" s="38">
        <v>1.47146752E8</v>
      </c>
    </row>
    <row r="477" ht="15.75" customHeight="1">
      <c r="A477" s="38">
        <v>1.0103604E8</v>
      </c>
      <c r="B477" s="38">
        <v>1.60546544E8</v>
      </c>
    </row>
    <row r="478" ht="15.75" customHeight="1">
      <c r="A478" s="38">
        <v>1.07046528E8</v>
      </c>
      <c r="B478" s="38">
        <v>1.6809664E8</v>
      </c>
    </row>
    <row r="479" ht="15.75" customHeight="1">
      <c r="A479" s="38">
        <v>1.11705104E8</v>
      </c>
      <c r="B479" s="38">
        <v>1.69495216E8</v>
      </c>
    </row>
    <row r="480" ht="15.75" customHeight="1">
      <c r="A480" s="38">
        <v>1.15756352E8</v>
      </c>
      <c r="B480" s="38">
        <v>1.83328816E8</v>
      </c>
    </row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1.43"/>
    <col customWidth="1" min="3" max="3" width="19.71"/>
    <col customWidth="1" min="4" max="4" width="20.71"/>
    <col customWidth="1" min="5" max="5" width="10.71"/>
    <col customWidth="1" min="6" max="6" width="12.29"/>
    <col customWidth="1" min="7" max="7" width="14.14"/>
    <col customWidth="1" min="8" max="8" width="12.71"/>
    <col customWidth="1" min="9" max="9" width="10.71"/>
  </cols>
  <sheetData>
    <row r="1" ht="15.75" customHeight="1">
      <c r="A1" s="39" t="s">
        <v>35</v>
      </c>
      <c r="B1" s="39" t="s">
        <v>2</v>
      </c>
      <c r="C1" s="39" t="s">
        <v>36</v>
      </c>
      <c r="D1" s="39"/>
      <c r="E1" s="39" t="s">
        <v>37</v>
      </c>
      <c r="F1" s="39" t="s">
        <v>38</v>
      </c>
      <c r="G1" s="39" t="s">
        <v>39</v>
      </c>
      <c r="H1" s="39" t="s">
        <v>40</v>
      </c>
      <c r="I1" s="32"/>
    </row>
    <row r="2" ht="15.75" customHeight="1">
      <c r="A2" s="32" t="s">
        <v>41</v>
      </c>
      <c r="B2" s="32" t="s">
        <v>42</v>
      </c>
      <c r="C2" s="40">
        <v>0.0</v>
      </c>
      <c r="D2" s="40"/>
      <c r="I2" s="41">
        <v>1731751.0</v>
      </c>
    </row>
    <row r="3" ht="15.75" customHeight="1">
      <c r="A3" s="32" t="s">
        <v>41</v>
      </c>
      <c r="B3" s="32" t="s">
        <v>42</v>
      </c>
      <c r="C3" s="40">
        <v>0.0</v>
      </c>
      <c r="D3" s="40"/>
      <c r="E3" s="41">
        <v>2828461.0</v>
      </c>
    </row>
    <row r="4" ht="15.75" customHeight="1">
      <c r="A4" s="32" t="s">
        <v>41</v>
      </c>
      <c r="B4" s="32" t="s">
        <v>42</v>
      </c>
      <c r="C4" s="40">
        <v>0.0</v>
      </c>
      <c r="D4" s="40" t="str">
        <f>CONCATENATE(A4,B4,C4)</f>
        <v>Sem ABAPbranco0</v>
      </c>
      <c r="E4" s="41">
        <v>2470168.0</v>
      </c>
      <c r="F4" s="32">
        <f>AVERAGE(E2:E4)</f>
        <v>2649314.5</v>
      </c>
      <c r="G4" s="42">
        <f>STDEV(E2:E4)/F4*100</f>
        <v>9.562904289</v>
      </c>
      <c r="H4" s="32" t="s">
        <v>43</v>
      </c>
      <c r="I4" s="43">
        <v>2649314.5</v>
      </c>
    </row>
    <row r="5" ht="15.75" customHeight="1">
      <c r="A5" s="32" t="s">
        <v>41</v>
      </c>
      <c r="B5" s="32" t="s">
        <v>44</v>
      </c>
      <c r="C5" s="40">
        <v>0.0</v>
      </c>
      <c r="D5" s="40"/>
      <c r="E5" s="44">
        <v>8445130.0</v>
      </c>
    </row>
    <row r="6" ht="15.75" customHeight="1">
      <c r="A6" s="32" t="s">
        <v>41</v>
      </c>
      <c r="B6" s="32" t="s">
        <v>44</v>
      </c>
      <c r="C6" s="40">
        <v>0.0</v>
      </c>
      <c r="D6" s="40"/>
      <c r="E6" s="44">
        <v>9528779.0</v>
      </c>
    </row>
    <row r="7" ht="15.75" customHeight="1">
      <c r="A7" s="32" t="s">
        <v>41</v>
      </c>
      <c r="B7" s="32" t="s">
        <v>44</v>
      </c>
      <c r="C7" s="40">
        <v>0.0</v>
      </c>
      <c r="D7" s="40" t="str">
        <f>CONCATENATE(A7,B7,C7)</f>
        <v>Sem ABAPC10</v>
      </c>
      <c r="E7" s="44">
        <v>9162984.0</v>
      </c>
      <c r="F7" s="32">
        <f>AVERAGE(E5:E7)</f>
        <v>9045631</v>
      </c>
      <c r="G7" s="32">
        <f>STDEV(E5:E7)/F7*100</f>
        <v>6.094363141</v>
      </c>
      <c r="H7" s="32">
        <f>F7-$F$4</f>
        <v>6396316.5</v>
      </c>
    </row>
    <row r="8" ht="15.75" customHeight="1">
      <c r="A8" s="32" t="s">
        <v>41</v>
      </c>
      <c r="B8" s="32" t="s">
        <v>45</v>
      </c>
      <c r="C8" s="40">
        <v>0.0</v>
      </c>
      <c r="D8" s="40"/>
      <c r="E8" s="44">
        <v>9144879.0</v>
      </c>
    </row>
    <row r="9" ht="15.75" customHeight="1">
      <c r="A9" s="32" t="s">
        <v>41</v>
      </c>
      <c r="B9" s="32" t="s">
        <v>45</v>
      </c>
      <c r="C9" s="40">
        <v>0.0</v>
      </c>
      <c r="D9" s="40"/>
      <c r="E9" s="44">
        <v>8754508.0</v>
      </c>
    </row>
    <row r="10" ht="15.75" customHeight="1">
      <c r="A10" s="32" t="s">
        <v>41</v>
      </c>
      <c r="B10" s="32" t="s">
        <v>45</v>
      </c>
      <c r="C10" s="40">
        <v>0.0</v>
      </c>
      <c r="D10" s="40" t="str">
        <f>CONCATENATE(A10,B10,C10)</f>
        <v>Sem ABAPC20</v>
      </c>
      <c r="E10" s="44">
        <v>1.0477301E7</v>
      </c>
      <c r="F10" s="32">
        <f>AVERAGE(E8:E10)</f>
        <v>9458896</v>
      </c>
      <c r="G10" s="32">
        <f>STDEV(E8:E10)/F10*100</f>
        <v>9.549787358</v>
      </c>
      <c r="H10" s="32">
        <f>F10-$F$4</f>
        <v>6809581.5</v>
      </c>
    </row>
    <row r="11" ht="15.75" customHeight="1">
      <c r="A11" s="32" t="s">
        <v>41</v>
      </c>
      <c r="B11" s="32" t="s">
        <v>46</v>
      </c>
      <c r="C11" s="40">
        <v>0.0</v>
      </c>
      <c r="D11" s="40"/>
      <c r="E11" s="44">
        <v>7046984.0</v>
      </c>
    </row>
    <row r="12" ht="15.75" customHeight="1">
      <c r="A12" s="32" t="s">
        <v>41</v>
      </c>
      <c r="B12" s="32" t="s">
        <v>46</v>
      </c>
      <c r="C12" s="40">
        <v>0.0</v>
      </c>
      <c r="D12" s="40"/>
      <c r="I12" s="44">
        <v>5901504.0</v>
      </c>
    </row>
    <row r="13" ht="15.75" customHeight="1">
      <c r="A13" s="32" t="s">
        <v>41</v>
      </c>
      <c r="B13" s="32" t="s">
        <v>46</v>
      </c>
      <c r="C13" s="40">
        <v>0.0</v>
      </c>
      <c r="D13" s="40" t="str">
        <f>CONCATENATE(A13,B13,C13)</f>
        <v>Sem ABAPC30</v>
      </c>
      <c r="E13" s="44">
        <v>7689731.0</v>
      </c>
      <c r="F13" s="32">
        <f>AVERAGE(E11:E13)</f>
        <v>7368357.5</v>
      </c>
      <c r="G13" s="42">
        <f>STDEV(E11:E13)/F13*100</f>
        <v>6.168142117</v>
      </c>
      <c r="H13" s="32">
        <f>F13-$F$4</f>
        <v>4719043</v>
      </c>
    </row>
    <row r="14" ht="15.75" customHeight="1">
      <c r="A14" s="32" t="s">
        <v>41</v>
      </c>
      <c r="B14" s="32" t="s">
        <v>47</v>
      </c>
      <c r="C14" s="40">
        <v>0.0</v>
      </c>
      <c r="D14" s="40"/>
      <c r="I14" s="44">
        <v>1.0567648E7</v>
      </c>
    </row>
    <row r="15" ht="15.75" customHeight="1">
      <c r="A15" s="32" t="s">
        <v>41</v>
      </c>
      <c r="B15" s="32" t="s">
        <v>47</v>
      </c>
      <c r="C15" s="40">
        <v>0.0</v>
      </c>
      <c r="D15" s="40"/>
      <c r="E15" s="44">
        <v>1.2463149E7</v>
      </c>
    </row>
    <row r="16" ht="15.75" customHeight="1">
      <c r="A16" s="32" t="s">
        <v>41</v>
      </c>
      <c r="B16" s="32" t="s">
        <v>47</v>
      </c>
      <c r="C16" s="40">
        <v>0.0</v>
      </c>
      <c r="D16" s="40" t="str">
        <f>CONCATENATE(A16,B16,C16)</f>
        <v>Sem ABAPC40</v>
      </c>
      <c r="E16" s="44">
        <v>1.3521808E7</v>
      </c>
      <c r="F16" s="32">
        <f>AVERAGE(E14:E16)</f>
        <v>12992478.5</v>
      </c>
      <c r="G16" s="42">
        <f>STDEV(E14:E16)/F16*100</f>
        <v>5.761679404</v>
      </c>
      <c r="H16" s="32">
        <f>F16-$F$4</f>
        <v>10343164</v>
      </c>
    </row>
    <row r="17" ht="15.75" customHeight="1">
      <c r="A17" s="32" t="s">
        <v>41</v>
      </c>
      <c r="B17" s="32" t="s">
        <v>48</v>
      </c>
      <c r="C17" s="40">
        <v>0.0</v>
      </c>
      <c r="D17" s="40"/>
      <c r="E17" s="44">
        <v>1.2940601E7</v>
      </c>
    </row>
    <row r="18" ht="15.75" customHeight="1">
      <c r="A18" s="32" t="s">
        <v>41</v>
      </c>
      <c r="B18" s="32" t="s">
        <v>48</v>
      </c>
      <c r="C18" s="40">
        <v>0.0</v>
      </c>
      <c r="D18" s="40"/>
      <c r="E18" s="44">
        <v>1.1994898E7</v>
      </c>
    </row>
    <row r="19" ht="15.75" customHeight="1">
      <c r="A19" s="32" t="s">
        <v>41</v>
      </c>
      <c r="B19" s="32" t="s">
        <v>48</v>
      </c>
      <c r="C19" s="40">
        <v>0.0</v>
      </c>
      <c r="D19" s="40" t="str">
        <f>CONCATENATE(A19,B19,C19)</f>
        <v>Sem ABAPC50</v>
      </c>
      <c r="E19" s="44">
        <v>1.2797523E7</v>
      </c>
      <c r="F19" s="32">
        <f>AVERAGE(E17:E19)</f>
        <v>12577674</v>
      </c>
      <c r="G19" s="32">
        <f>STDEV(E17:E19)/F19*100</f>
        <v>4.052766726</v>
      </c>
      <c r="H19" s="32">
        <f>F19-$F$4</f>
        <v>9928359.5</v>
      </c>
    </row>
    <row r="20" ht="15.75" customHeight="1">
      <c r="A20" s="32" t="s">
        <v>41</v>
      </c>
      <c r="B20" s="32" t="s">
        <v>49</v>
      </c>
      <c r="C20" s="40">
        <v>0.0</v>
      </c>
      <c r="D20" s="40"/>
      <c r="E20" s="45">
        <v>7530066.0</v>
      </c>
    </row>
    <row r="21" ht="15.75" customHeight="1">
      <c r="A21" s="32" t="s">
        <v>41</v>
      </c>
      <c r="B21" s="32" t="s">
        <v>49</v>
      </c>
      <c r="C21" s="40">
        <v>0.0</v>
      </c>
      <c r="D21" s="40"/>
      <c r="E21" s="45">
        <v>7454649.0</v>
      </c>
    </row>
    <row r="22" ht="15.75" customHeight="1">
      <c r="A22" s="32" t="s">
        <v>41</v>
      </c>
      <c r="B22" s="32" t="s">
        <v>49</v>
      </c>
      <c r="C22" s="40">
        <v>0.0</v>
      </c>
      <c r="D22" s="40" t="str">
        <f>CONCATENATE(A22,B22,C22)</f>
        <v>Sem ABAP1BP3_10</v>
      </c>
      <c r="E22" s="45">
        <v>7867656.0</v>
      </c>
      <c r="F22" s="32">
        <f>AVERAGE(E20:E22)</f>
        <v>7617457</v>
      </c>
      <c r="G22" s="32">
        <f>STDEV(E20:E22)/F22*100</f>
        <v>2.887255058</v>
      </c>
      <c r="H22" s="32">
        <f>F22-$F$4</f>
        <v>4968142.5</v>
      </c>
    </row>
    <row r="23" ht="15.75" customHeight="1">
      <c r="A23" s="32" t="s">
        <v>41</v>
      </c>
      <c r="B23" s="32" t="s">
        <v>50</v>
      </c>
      <c r="C23" s="40">
        <v>0.0</v>
      </c>
      <c r="D23" s="40"/>
      <c r="E23" s="45">
        <v>8647517.0</v>
      </c>
    </row>
    <row r="24" ht="15.75" customHeight="1">
      <c r="A24" s="32" t="s">
        <v>41</v>
      </c>
      <c r="B24" s="32" t="s">
        <v>50</v>
      </c>
      <c r="C24" s="40">
        <v>0.0</v>
      </c>
      <c r="D24" s="40"/>
      <c r="E24" s="45">
        <v>7365451.0</v>
      </c>
    </row>
    <row r="25" ht="15.75" customHeight="1">
      <c r="A25" s="32" t="s">
        <v>41</v>
      </c>
      <c r="B25" s="32" t="s">
        <v>50</v>
      </c>
      <c r="C25" s="40">
        <v>0.0</v>
      </c>
      <c r="D25" s="40" t="str">
        <f>CONCATENATE(A25,B25,C25)</f>
        <v>Sem ABAP1BP3_20</v>
      </c>
      <c r="E25" s="45">
        <v>9079559.0</v>
      </c>
      <c r="F25" s="32">
        <f>AVERAGE(E23:E25)</f>
        <v>8364175.667</v>
      </c>
      <c r="G25" s="32">
        <f>STDEV(E23:E25)/F25*100</f>
        <v>10.65842473</v>
      </c>
      <c r="H25" s="32">
        <f>F25-$F$4</f>
        <v>5714861.167</v>
      </c>
    </row>
    <row r="26" ht="15.75" customHeight="1">
      <c r="A26" s="32" t="s">
        <v>41</v>
      </c>
      <c r="B26" s="32" t="s">
        <v>51</v>
      </c>
      <c r="C26" s="40">
        <v>0.0</v>
      </c>
      <c r="D26" s="40"/>
      <c r="E26" s="45">
        <v>7192962.0</v>
      </c>
    </row>
    <row r="27" ht="15.75" customHeight="1">
      <c r="A27" s="32" t="s">
        <v>41</v>
      </c>
      <c r="B27" s="32" t="s">
        <v>51</v>
      </c>
      <c r="C27" s="40">
        <v>0.0</v>
      </c>
      <c r="D27" s="40"/>
      <c r="E27" s="45">
        <v>6388436.0</v>
      </c>
    </row>
    <row r="28" ht="15.75" customHeight="1">
      <c r="A28" s="32" t="s">
        <v>41</v>
      </c>
      <c r="B28" s="32" t="s">
        <v>51</v>
      </c>
      <c r="C28" s="40">
        <v>0.0</v>
      </c>
      <c r="D28" s="40" t="str">
        <f>CONCATENATE(A28,B28,C28)</f>
        <v>Sem ABAP1BP3_30</v>
      </c>
      <c r="E28" s="45">
        <v>7347405.0</v>
      </c>
      <c r="F28" s="32">
        <f>AVERAGE(E26:E28)</f>
        <v>6976267.667</v>
      </c>
      <c r="G28" s="32">
        <f>STDEV(E26:E28)/F28*100</f>
        <v>7.380747208</v>
      </c>
      <c r="H28" s="32">
        <f>F28-$F$4</f>
        <v>4326953.167</v>
      </c>
    </row>
    <row r="29" ht="15.75" customHeight="1">
      <c r="A29" s="32" t="s">
        <v>41</v>
      </c>
      <c r="B29" s="32" t="s">
        <v>52</v>
      </c>
      <c r="C29" s="40">
        <v>0.0</v>
      </c>
      <c r="D29" s="40"/>
      <c r="E29" s="45">
        <v>8191383.0</v>
      </c>
    </row>
    <row r="30" ht="15.75" customHeight="1">
      <c r="A30" s="32" t="s">
        <v>41</v>
      </c>
      <c r="B30" s="32" t="s">
        <v>52</v>
      </c>
      <c r="C30" s="40">
        <v>0.0</v>
      </c>
      <c r="D30" s="40"/>
      <c r="E30" s="45">
        <v>8345850.0</v>
      </c>
    </row>
    <row r="31" ht="15.75" customHeight="1">
      <c r="A31" s="32" t="s">
        <v>41</v>
      </c>
      <c r="B31" s="32" t="s">
        <v>52</v>
      </c>
      <c r="C31" s="40">
        <v>0.0</v>
      </c>
      <c r="D31" s="40" t="str">
        <f>CONCATENATE(A31,B31,C31)</f>
        <v>Sem ABAP1BP3_40</v>
      </c>
      <c r="E31" s="45">
        <v>9153985.0</v>
      </c>
      <c r="F31" s="32">
        <f>AVERAGE(E29:E31)</f>
        <v>8563739.333</v>
      </c>
      <c r="G31" s="32">
        <f>STDEV(E29:E31)/F31*100</f>
        <v>6.036726358</v>
      </c>
      <c r="H31" s="32">
        <f>F31-$F$4</f>
        <v>5914424.833</v>
      </c>
    </row>
    <row r="32" ht="15.75" customHeight="1">
      <c r="A32" s="32" t="s">
        <v>41</v>
      </c>
      <c r="B32" s="32" t="s">
        <v>53</v>
      </c>
      <c r="C32" s="40">
        <v>0.0</v>
      </c>
      <c r="D32" s="40"/>
      <c r="E32" s="45">
        <v>5528690.0</v>
      </c>
    </row>
    <row r="33" ht="15.75" customHeight="1">
      <c r="A33" s="32" t="s">
        <v>41</v>
      </c>
      <c r="B33" s="32" t="s">
        <v>53</v>
      </c>
      <c r="C33" s="40">
        <v>0.0</v>
      </c>
      <c r="D33" s="40"/>
      <c r="E33" s="45">
        <v>5634719.0</v>
      </c>
    </row>
    <row r="34" ht="15.75" customHeight="1">
      <c r="A34" s="32" t="s">
        <v>41</v>
      </c>
      <c r="B34" s="32" t="s">
        <v>53</v>
      </c>
      <c r="C34" s="40">
        <v>0.0</v>
      </c>
      <c r="D34" s="40" t="str">
        <f>CONCATENATE(A34,B34,C34)</f>
        <v>Sem ABAP1BP3_50</v>
      </c>
      <c r="E34" s="45">
        <v>6115945.0</v>
      </c>
      <c r="F34" s="32">
        <f>AVERAGE(E32:E34)</f>
        <v>5759784.667</v>
      </c>
      <c r="G34" s="32">
        <f>STDEV(E32:E34)/F34*100</f>
        <v>5.433653318</v>
      </c>
      <c r="H34" s="32">
        <f>F34-$F$4</f>
        <v>3110470.167</v>
      </c>
    </row>
    <row r="35" ht="15.75" customHeight="1">
      <c r="A35" s="32" t="s">
        <v>41</v>
      </c>
      <c r="B35" s="32" t="s">
        <v>54</v>
      </c>
      <c r="C35" s="40">
        <v>0.0</v>
      </c>
      <c r="D35" s="40"/>
      <c r="E35" s="46">
        <v>1.0920896E7</v>
      </c>
    </row>
    <row r="36" ht="15.75" customHeight="1">
      <c r="A36" s="32" t="s">
        <v>41</v>
      </c>
      <c r="B36" s="32" t="s">
        <v>54</v>
      </c>
      <c r="C36" s="40">
        <v>0.0</v>
      </c>
      <c r="D36" s="40"/>
      <c r="E36" s="46">
        <v>9944239.0</v>
      </c>
    </row>
    <row r="37" ht="15.75" customHeight="1">
      <c r="A37" s="32" t="s">
        <v>41</v>
      </c>
      <c r="B37" s="32" t="s">
        <v>54</v>
      </c>
      <c r="C37" s="40">
        <v>0.0</v>
      </c>
      <c r="D37" s="40" t="str">
        <f>CONCATENATE(A37,B37,C37)</f>
        <v>Sem ABAP10BP3_10</v>
      </c>
      <c r="E37" s="46">
        <v>1.0650223E7</v>
      </c>
      <c r="F37" s="32">
        <f>AVERAGE(E35:E37)</f>
        <v>10505119.33</v>
      </c>
      <c r="G37" s="32">
        <f>STDEV(E35:E37)/F37*100</f>
        <v>4.799927086</v>
      </c>
      <c r="H37" s="32">
        <f>F37-$F$4</f>
        <v>7855804.833</v>
      </c>
    </row>
    <row r="38" ht="15.75" customHeight="1">
      <c r="A38" s="32" t="s">
        <v>41</v>
      </c>
      <c r="B38" s="32" t="s">
        <v>55</v>
      </c>
      <c r="C38" s="40">
        <v>0.0</v>
      </c>
      <c r="D38" s="40"/>
      <c r="E38" s="46">
        <v>1.344845E7</v>
      </c>
    </row>
    <row r="39" ht="15.75" customHeight="1">
      <c r="A39" s="32" t="s">
        <v>41</v>
      </c>
      <c r="B39" s="47" t="s">
        <v>55</v>
      </c>
      <c r="C39" s="40">
        <v>0.0</v>
      </c>
      <c r="D39" s="40"/>
      <c r="E39" s="46">
        <v>1.1111272E7</v>
      </c>
    </row>
    <row r="40" ht="15.75" customHeight="1">
      <c r="A40" s="32" t="s">
        <v>41</v>
      </c>
      <c r="B40" s="47" t="s">
        <v>55</v>
      </c>
      <c r="C40" s="40">
        <v>0.0</v>
      </c>
      <c r="D40" s="40" t="str">
        <f>CONCATENATE(A40,B40,C40)</f>
        <v>Sem ABAP10BP3_20</v>
      </c>
      <c r="E40" s="46">
        <v>1.1405616E7</v>
      </c>
      <c r="F40" s="32">
        <f>AVERAGE(E38:E40)</f>
        <v>11988446</v>
      </c>
      <c r="G40" s="32">
        <f>STDEV(E38:E40)/F40*100</f>
        <v>10.61803091</v>
      </c>
      <c r="H40" s="32">
        <f>F40-$F$4</f>
        <v>9339131.5</v>
      </c>
    </row>
    <row r="41" ht="15.75" customHeight="1">
      <c r="A41" s="32" t="s">
        <v>41</v>
      </c>
      <c r="B41" s="47" t="s">
        <v>56</v>
      </c>
      <c r="C41" s="40">
        <v>0.0</v>
      </c>
      <c r="D41" s="40"/>
      <c r="E41" s="46">
        <v>1.6182461E7</v>
      </c>
    </row>
    <row r="42" ht="15.75" customHeight="1">
      <c r="A42" s="32" t="s">
        <v>41</v>
      </c>
      <c r="B42" s="47" t="s">
        <v>56</v>
      </c>
      <c r="C42" s="40">
        <v>0.0</v>
      </c>
      <c r="D42" s="40"/>
      <c r="E42" s="46">
        <v>1.6625967E7</v>
      </c>
    </row>
    <row r="43" ht="15.75" customHeight="1">
      <c r="A43" s="32" t="s">
        <v>41</v>
      </c>
      <c r="B43" s="47" t="s">
        <v>56</v>
      </c>
      <c r="C43" s="40">
        <v>0.0</v>
      </c>
      <c r="D43" s="40" t="str">
        <f>CONCATENATE(A43,B43,C43)</f>
        <v>Sem ABAP10BP3_30</v>
      </c>
      <c r="E43" s="46">
        <v>1.726568E7</v>
      </c>
      <c r="F43" s="32">
        <f>AVERAGE(E41:E43)</f>
        <v>16691369.33</v>
      </c>
      <c r="G43" s="32">
        <f>STDEV(E41:E43)/F43*100</f>
        <v>3.262542877</v>
      </c>
      <c r="H43" s="32">
        <f>F43-$F$4</f>
        <v>14042054.83</v>
      </c>
    </row>
    <row r="44" ht="15.75" customHeight="1">
      <c r="A44" s="32" t="s">
        <v>41</v>
      </c>
      <c r="B44" s="47" t="s">
        <v>57</v>
      </c>
      <c r="C44" s="40">
        <v>0.0</v>
      </c>
      <c r="D44" s="40"/>
      <c r="E44" s="46">
        <v>5779039.0</v>
      </c>
    </row>
    <row r="45" ht="15.75" customHeight="1">
      <c r="A45" s="32" t="s">
        <v>41</v>
      </c>
      <c r="B45" s="47" t="s">
        <v>57</v>
      </c>
      <c r="C45" s="40">
        <v>0.0</v>
      </c>
      <c r="D45" s="40"/>
      <c r="E45" s="46">
        <v>5511433.0</v>
      </c>
    </row>
    <row r="46" ht="15.75" customHeight="1">
      <c r="A46" s="32" t="s">
        <v>41</v>
      </c>
      <c r="B46" s="47" t="s">
        <v>57</v>
      </c>
      <c r="C46" s="40">
        <v>0.0</v>
      </c>
      <c r="D46" s="40" t="str">
        <f>CONCATENATE(A46,B46,C46)</f>
        <v>Sem ABAP10BP3_40</v>
      </c>
      <c r="E46" s="46">
        <v>6119049.0</v>
      </c>
      <c r="F46" s="32">
        <f>AVERAGE(E44:E46)</f>
        <v>5803173.667</v>
      </c>
      <c r="G46" s="32">
        <f>STDEV(E44:E46)/F46*100</f>
        <v>5.247579087</v>
      </c>
      <c r="H46" s="32">
        <f>F46-$F$4</f>
        <v>3153859.167</v>
      </c>
    </row>
    <row r="47" ht="15.75" customHeight="1">
      <c r="A47" s="32" t="s">
        <v>41</v>
      </c>
      <c r="B47" s="47" t="s">
        <v>58</v>
      </c>
      <c r="C47" s="40">
        <v>0.0</v>
      </c>
      <c r="D47" s="40"/>
      <c r="E47" s="46">
        <v>7145673.0</v>
      </c>
    </row>
    <row r="48" ht="15.75" customHeight="1">
      <c r="A48" s="32" t="s">
        <v>41</v>
      </c>
      <c r="B48" s="47" t="s">
        <v>58</v>
      </c>
      <c r="C48" s="40">
        <v>0.0</v>
      </c>
      <c r="D48" s="40"/>
      <c r="E48" s="46">
        <v>8672797.0</v>
      </c>
    </row>
    <row r="49" ht="15.75" customHeight="1">
      <c r="A49" s="32" t="s">
        <v>41</v>
      </c>
      <c r="B49" s="47" t="s">
        <v>58</v>
      </c>
      <c r="C49" s="40">
        <v>0.0</v>
      </c>
      <c r="D49" s="40" t="str">
        <f>CONCATENATE(A49,B49,C49)</f>
        <v>Sem ABAP10BP3_50</v>
      </c>
      <c r="E49" s="46">
        <v>8222967.0</v>
      </c>
      <c r="F49" s="32">
        <f>AVERAGE(E47:E49)</f>
        <v>8013812.333</v>
      </c>
      <c r="G49" s="32">
        <f>STDEV(E47:E49)/F49*100</f>
        <v>9.792496687</v>
      </c>
      <c r="H49" s="32">
        <f>F49-$F$4</f>
        <v>5364497.833</v>
      </c>
    </row>
    <row r="50" ht="15.75" hidden="1" customHeight="1">
      <c r="A50" s="48" t="s">
        <v>59</v>
      </c>
      <c r="B50" s="48" t="s">
        <v>42</v>
      </c>
      <c r="C50" s="40">
        <v>0.0</v>
      </c>
      <c r="D50" s="40"/>
      <c r="E50" s="41">
        <v>4011613.0</v>
      </c>
    </row>
    <row r="51" ht="15.75" hidden="1" customHeight="1">
      <c r="A51" s="48" t="s">
        <v>59</v>
      </c>
      <c r="B51" s="48" t="s">
        <v>42</v>
      </c>
      <c r="C51" s="40">
        <v>0.0</v>
      </c>
      <c r="D51" s="40"/>
      <c r="E51" s="41">
        <v>3802552.0</v>
      </c>
    </row>
    <row r="52" ht="15.75" hidden="1" customHeight="1">
      <c r="A52" s="48" t="s">
        <v>59</v>
      </c>
      <c r="B52" s="48" t="s">
        <v>42</v>
      </c>
      <c r="C52" s="40">
        <v>0.0</v>
      </c>
      <c r="D52" s="40" t="str">
        <f>CONCATENATE(A52,B52,C52)</f>
        <v>Com ABAPbranco0</v>
      </c>
      <c r="E52" s="41">
        <v>4536387.0</v>
      </c>
      <c r="F52" s="32">
        <f>AVERAGE(E50:E52)</f>
        <v>4116850.667</v>
      </c>
      <c r="G52" s="32">
        <f>STDEV(E50:E52)/F52*100</f>
        <v>9.183403949</v>
      </c>
      <c r="H52" s="32" t="s">
        <v>43</v>
      </c>
    </row>
    <row r="53" ht="15.75" hidden="1" customHeight="1">
      <c r="A53" s="48" t="s">
        <v>59</v>
      </c>
      <c r="B53" s="48" t="s">
        <v>44</v>
      </c>
      <c r="C53" s="40">
        <v>0.0</v>
      </c>
      <c r="D53" s="40"/>
      <c r="E53" s="44">
        <v>1.1165132E7</v>
      </c>
    </row>
    <row r="54" ht="15.75" hidden="1" customHeight="1">
      <c r="A54" s="48" t="s">
        <v>59</v>
      </c>
      <c r="B54" s="48" t="s">
        <v>44</v>
      </c>
      <c r="C54" s="40">
        <v>0.0</v>
      </c>
      <c r="D54" s="40"/>
      <c r="E54" s="44">
        <v>1.1823418E7</v>
      </c>
    </row>
    <row r="55" ht="15.75" hidden="1" customHeight="1">
      <c r="A55" s="48" t="s">
        <v>59</v>
      </c>
      <c r="B55" s="48" t="s">
        <v>44</v>
      </c>
      <c r="C55" s="40">
        <v>0.0</v>
      </c>
      <c r="D55" s="40" t="str">
        <f>CONCATENATE(A55,B55,C55)</f>
        <v>Com ABAPC10</v>
      </c>
      <c r="E55" s="44">
        <v>1.1368953E7</v>
      </c>
      <c r="F55" s="32">
        <f>AVERAGE(E53:E55)</f>
        <v>11452501</v>
      </c>
      <c r="G55" s="32">
        <f>STDEV(E53:E55)/F55*100</f>
        <v>2.942605742</v>
      </c>
      <c r="H55" s="32">
        <f>F55-$F$52</f>
        <v>7335650.333</v>
      </c>
    </row>
    <row r="56" ht="15.75" hidden="1" customHeight="1">
      <c r="A56" s="48" t="s">
        <v>59</v>
      </c>
      <c r="B56" s="48" t="s">
        <v>45</v>
      </c>
      <c r="C56" s="40">
        <v>0.0</v>
      </c>
      <c r="D56" s="40"/>
      <c r="E56" s="44">
        <v>9650435.0</v>
      </c>
    </row>
    <row r="57" ht="15.75" hidden="1" customHeight="1">
      <c r="A57" s="48" t="s">
        <v>59</v>
      </c>
      <c r="B57" s="48" t="s">
        <v>45</v>
      </c>
      <c r="C57" s="40">
        <v>0.0</v>
      </c>
      <c r="D57" s="40"/>
      <c r="E57" s="44">
        <v>1.0361193E7</v>
      </c>
    </row>
    <row r="58" ht="15.75" hidden="1" customHeight="1">
      <c r="A58" s="48" t="s">
        <v>59</v>
      </c>
      <c r="B58" s="48" t="s">
        <v>45</v>
      </c>
      <c r="C58" s="40">
        <v>0.0</v>
      </c>
      <c r="D58" s="40" t="str">
        <f>CONCATENATE(A58,B58,C58)</f>
        <v>Com ABAPC20</v>
      </c>
      <c r="E58" s="44">
        <v>1.1164722E7</v>
      </c>
      <c r="F58" s="32">
        <f>AVERAGE(E56:E58)</f>
        <v>10392116.67</v>
      </c>
      <c r="G58" s="32">
        <f>STDEV(E56:E58)/F58*100</f>
        <v>7.290304773</v>
      </c>
      <c r="H58" s="32">
        <f>F58-$F$52</f>
        <v>6275266</v>
      </c>
    </row>
    <row r="59" ht="15.75" hidden="1" customHeight="1">
      <c r="A59" s="48" t="s">
        <v>59</v>
      </c>
      <c r="B59" s="48" t="s">
        <v>46</v>
      </c>
      <c r="C59" s="40">
        <v>0.0</v>
      </c>
      <c r="D59" s="40"/>
      <c r="E59" s="44">
        <v>8079364.0</v>
      </c>
    </row>
    <row r="60" ht="15.75" hidden="1" customHeight="1">
      <c r="A60" s="48" t="s">
        <v>59</v>
      </c>
      <c r="B60" s="48" t="s">
        <v>46</v>
      </c>
      <c r="C60" s="40">
        <v>0.0</v>
      </c>
      <c r="D60" s="40"/>
      <c r="E60" s="44">
        <v>7646426.0</v>
      </c>
    </row>
    <row r="61" ht="15.75" hidden="1" customHeight="1">
      <c r="A61" s="48" t="s">
        <v>59</v>
      </c>
      <c r="B61" s="48" t="s">
        <v>46</v>
      </c>
      <c r="C61" s="40">
        <v>0.0</v>
      </c>
      <c r="D61" s="40" t="str">
        <f>CONCATENATE(A61,B61,C61)</f>
        <v>Com ABAPC30</v>
      </c>
      <c r="E61" s="44">
        <v>8434331.0</v>
      </c>
      <c r="F61" s="32">
        <f>AVERAGE(E59:E61)</f>
        <v>8053373.667</v>
      </c>
      <c r="G61" s="32">
        <f>STDEV(E59:E61)/F61*100</f>
        <v>4.899747517</v>
      </c>
      <c r="H61" s="32">
        <f>F61-$F$52</f>
        <v>3936523</v>
      </c>
    </row>
    <row r="62" ht="15.75" hidden="1" customHeight="1">
      <c r="A62" s="48" t="s">
        <v>59</v>
      </c>
      <c r="B62" s="48" t="s">
        <v>47</v>
      </c>
      <c r="C62" s="40">
        <v>0.0</v>
      </c>
      <c r="D62" s="40"/>
      <c r="E62" s="44">
        <v>1.5523269E7</v>
      </c>
    </row>
    <row r="63" ht="15.75" hidden="1" customHeight="1">
      <c r="A63" s="48" t="s">
        <v>59</v>
      </c>
      <c r="B63" s="48" t="s">
        <v>47</v>
      </c>
      <c r="C63" s="40">
        <v>0.0</v>
      </c>
      <c r="D63" s="40"/>
      <c r="E63" s="44">
        <v>1.5670706E7</v>
      </c>
    </row>
    <row r="64" ht="15.75" hidden="1" customHeight="1">
      <c r="A64" s="48" t="s">
        <v>59</v>
      </c>
      <c r="B64" s="48" t="s">
        <v>47</v>
      </c>
      <c r="C64" s="40">
        <v>0.0</v>
      </c>
      <c r="D64" s="40" t="str">
        <f>CONCATENATE(A64,B64,C64)</f>
        <v>Com ABAPC40</v>
      </c>
      <c r="E64" s="44">
        <v>1.3986975E7</v>
      </c>
      <c r="F64" s="32">
        <f>AVERAGE(E62:E64)</f>
        <v>15060316.67</v>
      </c>
      <c r="G64" s="32">
        <f>STDEV(E62:E64)/F64*100</f>
        <v>6.191501553</v>
      </c>
      <c r="H64" s="32">
        <f>F64-$F$52</f>
        <v>10943466</v>
      </c>
    </row>
    <row r="65" ht="15.75" hidden="1" customHeight="1">
      <c r="A65" s="48" t="s">
        <v>59</v>
      </c>
      <c r="B65" s="48" t="s">
        <v>48</v>
      </c>
      <c r="C65" s="40">
        <v>0.0</v>
      </c>
      <c r="D65" s="40"/>
      <c r="E65" s="44">
        <v>1.5977062E7</v>
      </c>
    </row>
    <row r="66" ht="15.75" hidden="1" customHeight="1">
      <c r="A66" s="48" t="s">
        <v>59</v>
      </c>
      <c r="B66" s="48" t="s">
        <v>48</v>
      </c>
      <c r="C66" s="40">
        <v>0.0</v>
      </c>
      <c r="D66" s="40"/>
      <c r="E66" s="44">
        <v>1.4704173E7</v>
      </c>
    </row>
    <row r="67" ht="15.75" hidden="1" customHeight="1">
      <c r="A67" s="48" t="s">
        <v>59</v>
      </c>
      <c r="B67" s="48" t="s">
        <v>48</v>
      </c>
      <c r="C67" s="40">
        <v>0.0</v>
      </c>
      <c r="D67" s="40" t="str">
        <f>CONCATENATE(A67,B67,C67)</f>
        <v>Com ABAPC50</v>
      </c>
      <c r="E67" s="44">
        <v>1.3998692E7</v>
      </c>
      <c r="F67" s="32">
        <f>AVERAGE(E65:E67)</f>
        <v>14893309</v>
      </c>
      <c r="G67" s="32">
        <f>STDEV(E65:E67)/F67*100</f>
        <v>6.732248814</v>
      </c>
      <c r="H67" s="32">
        <f>F67-$F$52</f>
        <v>10776458.33</v>
      </c>
    </row>
    <row r="68" ht="15.75" hidden="1" customHeight="1">
      <c r="A68" s="48" t="s">
        <v>59</v>
      </c>
      <c r="B68" s="48" t="s">
        <v>49</v>
      </c>
      <c r="C68" s="40">
        <v>0.0</v>
      </c>
      <c r="D68" s="40"/>
      <c r="E68" s="45">
        <v>8288290.0</v>
      </c>
    </row>
    <row r="69" ht="15.75" hidden="1" customHeight="1">
      <c r="A69" s="48" t="s">
        <v>59</v>
      </c>
      <c r="B69" s="48" t="s">
        <v>49</v>
      </c>
      <c r="C69" s="40">
        <v>0.0</v>
      </c>
      <c r="D69" s="40"/>
      <c r="E69" s="45">
        <v>7265297.0</v>
      </c>
    </row>
    <row r="70" ht="15.75" hidden="1" customHeight="1">
      <c r="A70" s="48" t="s">
        <v>59</v>
      </c>
      <c r="B70" s="48" t="s">
        <v>49</v>
      </c>
      <c r="C70" s="40">
        <v>0.0</v>
      </c>
      <c r="D70" s="40" t="str">
        <f>CONCATENATE(A70,B70,C70)</f>
        <v>Com ABAP1BP3_10</v>
      </c>
      <c r="E70" s="45">
        <v>7732985.0</v>
      </c>
      <c r="F70" s="32">
        <f>AVERAGE(E68:E70)</f>
        <v>7762190.667</v>
      </c>
      <c r="G70" s="32">
        <f>STDEV(E68:E70)/F70*100</f>
        <v>6.597640921</v>
      </c>
      <c r="H70" s="32">
        <f>F70-$F$52</f>
        <v>3645340</v>
      </c>
    </row>
    <row r="71" ht="15.75" hidden="1" customHeight="1">
      <c r="A71" s="48" t="s">
        <v>59</v>
      </c>
      <c r="B71" s="48" t="s">
        <v>50</v>
      </c>
      <c r="C71" s="40">
        <v>0.0</v>
      </c>
      <c r="D71" s="40"/>
      <c r="I71" s="45">
        <v>1.3231302E7</v>
      </c>
    </row>
    <row r="72" ht="15.75" hidden="1" customHeight="1">
      <c r="A72" s="48" t="s">
        <v>59</v>
      </c>
      <c r="B72" s="48" t="s">
        <v>50</v>
      </c>
      <c r="C72" s="40">
        <v>0.0</v>
      </c>
      <c r="D72" s="40"/>
      <c r="E72" s="45">
        <v>9709998.0</v>
      </c>
    </row>
    <row r="73" ht="15.75" hidden="1" customHeight="1">
      <c r="A73" s="48" t="s">
        <v>59</v>
      </c>
      <c r="B73" s="48" t="s">
        <v>50</v>
      </c>
      <c r="C73" s="40">
        <v>0.0</v>
      </c>
      <c r="D73" s="40" t="str">
        <f>CONCATENATE(A73,B73,C73)</f>
        <v>Com ABAP1BP3_20</v>
      </c>
      <c r="E73" s="45">
        <v>1.1005232E7</v>
      </c>
      <c r="F73" s="32">
        <f>AVERAGE(E71:E73)</f>
        <v>10357615</v>
      </c>
      <c r="G73" s="42">
        <f>STDEV(E71:E73)/F73*100</f>
        <v>8.842467543</v>
      </c>
      <c r="H73" s="32">
        <f>F73-$F$52</f>
        <v>6240764.333</v>
      </c>
    </row>
    <row r="74" ht="15.75" hidden="1" customHeight="1">
      <c r="A74" s="48" t="s">
        <v>59</v>
      </c>
      <c r="B74" s="48" t="s">
        <v>51</v>
      </c>
      <c r="C74" s="40">
        <v>0.0</v>
      </c>
      <c r="D74" s="40"/>
    </row>
    <row r="75" ht="15.75" hidden="1" customHeight="1">
      <c r="A75" s="48" t="s">
        <v>59</v>
      </c>
      <c r="B75" s="48" t="s">
        <v>51</v>
      </c>
      <c r="C75" s="40">
        <v>0.0</v>
      </c>
      <c r="D75" s="40"/>
      <c r="E75" s="45">
        <v>7555431.0</v>
      </c>
      <c r="I75" s="45">
        <v>1.0576828E7</v>
      </c>
    </row>
    <row r="76" ht="15.75" hidden="1" customHeight="1">
      <c r="A76" s="48" t="s">
        <v>59</v>
      </c>
      <c r="B76" s="48" t="s">
        <v>51</v>
      </c>
      <c r="C76" s="40">
        <v>0.0</v>
      </c>
      <c r="D76" s="40" t="str">
        <f>CONCATENATE(A76,B76,C76)</f>
        <v>Com ABAP1BP3_30</v>
      </c>
      <c r="E76" s="45">
        <v>7943821.0</v>
      </c>
      <c r="F76" s="32">
        <f>AVERAGE(E74:E76)</f>
        <v>7749626</v>
      </c>
      <c r="G76" s="42">
        <f>STDEV(E74:E76)/F76*100</f>
        <v>3.543825247</v>
      </c>
      <c r="H76" s="32">
        <f>F76-$F$52</f>
        <v>3632775.333</v>
      </c>
    </row>
    <row r="77" ht="15.75" hidden="1" customHeight="1">
      <c r="A77" s="48" t="s">
        <v>59</v>
      </c>
      <c r="B77" s="48" t="s">
        <v>52</v>
      </c>
      <c r="C77" s="40">
        <v>0.0</v>
      </c>
      <c r="D77" s="40"/>
      <c r="I77" s="45">
        <v>1.2869044E7</v>
      </c>
    </row>
    <row r="78" ht="15.75" hidden="1" customHeight="1">
      <c r="A78" s="48" t="s">
        <v>59</v>
      </c>
      <c r="B78" s="48" t="s">
        <v>52</v>
      </c>
      <c r="C78" s="40">
        <v>0.0</v>
      </c>
      <c r="D78" s="40"/>
      <c r="E78" s="45">
        <v>8935418.0</v>
      </c>
    </row>
    <row r="79" ht="15.75" hidden="1" customHeight="1">
      <c r="A79" s="48" t="s">
        <v>59</v>
      </c>
      <c r="B79" s="48" t="s">
        <v>52</v>
      </c>
      <c r="C79" s="40">
        <v>0.0</v>
      </c>
      <c r="D79" s="40" t="str">
        <f>CONCATENATE(A79,B79,C79)</f>
        <v>Com ABAP1BP3_40</v>
      </c>
      <c r="E79" s="45">
        <v>9839894.0</v>
      </c>
      <c r="F79" s="32">
        <f>AVERAGE(E77:E79)</f>
        <v>9387656</v>
      </c>
      <c r="G79" s="42">
        <f>STDEV(E77:E79)/F79*100</f>
        <v>6.812788123</v>
      </c>
      <c r="H79" s="32">
        <f>F79-$F$52</f>
        <v>5270805.333</v>
      </c>
    </row>
    <row r="80" ht="15.75" hidden="1" customHeight="1">
      <c r="A80" s="48" t="s">
        <v>59</v>
      </c>
      <c r="B80" s="48" t="s">
        <v>53</v>
      </c>
      <c r="C80" s="40">
        <v>0.0</v>
      </c>
      <c r="D80" s="40"/>
      <c r="E80" s="45">
        <v>6453973.0</v>
      </c>
    </row>
    <row r="81" ht="15.75" hidden="1" customHeight="1">
      <c r="A81" s="48" t="s">
        <v>59</v>
      </c>
      <c r="B81" s="48" t="s">
        <v>53</v>
      </c>
      <c r="C81" s="40">
        <v>0.0</v>
      </c>
      <c r="D81" s="40"/>
      <c r="E81" s="45">
        <v>5840544.0</v>
      </c>
    </row>
    <row r="82" ht="15.75" hidden="1" customHeight="1">
      <c r="A82" s="48" t="s">
        <v>59</v>
      </c>
      <c r="B82" s="48" t="s">
        <v>53</v>
      </c>
      <c r="C82" s="40">
        <v>0.0</v>
      </c>
      <c r="D82" s="40" t="str">
        <f>CONCATENATE(A82,B82,C82)</f>
        <v>Com ABAP1BP3_50</v>
      </c>
      <c r="E82" s="45">
        <v>6660883.0</v>
      </c>
      <c r="F82" s="32">
        <f>AVERAGE(E80:E82)</f>
        <v>6318466.667</v>
      </c>
      <c r="G82" s="32">
        <f>STDEV(E80:E82)/F82*100</f>
        <v>6.752063453</v>
      </c>
      <c r="H82" s="32">
        <f>F82-$F$52</f>
        <v>2201616</v>
      </c>
    </row>
    <row r="83" ht="15.75" hidden="1" customHeight="1">
      <c r="A83" s="48" t="s">
        <v>59</v>
      </c>
      <c r="B83" s="48" t="s">
        <v>54</v>
      </c>
      <c r="C83" s="40">
        <v>0.0</v>
      </c>
      <c r="D83" s="40"/>
      <c r="E83" s="46">
        <v>1.3639838E7</v>
      </c>
    </row>
    <row r="84" ht="15.75" hidden="1" customHeight="1">
      <c r="A84" s="48" t="s">
        <v>59</v>
      </c>
      <c r="B84" s="48" t="s">
        <v>54</v>
      </c>
      <c r="C84" s="40">
        <v>0.0</v>
      </c>
      <c r="D84" s="40"/>
      <c r="E84" s="46">
        <v>1.2768917E7</v>
      </c>
    </row>
    <row r="85" ht="15.75" hidden="1" customHeight="1">
      <c r="A85" s="48" t="s">
        <v>59</v>
      </c>
      <c r="B85" s="48" t="s">
        <v>54</v>
      </c>
      <c r="C85" s="40">
        <v>0.0</v>
      </c>
      <c r="D85" s="40" t="str">
        <f>CONCATENATE(A85,B85,C85)</f>
        <v>Com ABAP10BP3_10</v>
      </c>
      <c r="E85" s="46">
        <v>1.4165474E7</v>
      </c>
      <c r="F85" s="32">
        <f>AVERAGE(E83:E85)</f>
        <v>13524743</v>
      </c>
      <c r="G85" s="32">
        <f>STDEV(E83:E85)/F85*100</f>
        <v>5.215305407</v>
      </c>
      <c r="H85" s="32">
        <f>F85-$F$52</f>
        <v>9407892.333</v>
      </c>
    </row>
    <row r="86" ht="15.75" hidden="1" customHeight="1">
      <c r="A86" s="48" t="s">
        <v>59</v>
      </c>
      <c r="B86" s="48" t="s">
        <v>55</v>
      </c>
      <c r="C86" s="40">
        <v>0.0</v>
      </c>
      <c r="D86" s="40"/>
      <c r="E86" s="46">
        <v>1.2300462E7</v>
      </c>
    </row>
    <row r="87" ht="15.75" hidden="1" customHeight="1">
      <c r="A87" s="48" t="s">
        <v>59</v>
      </c>
      <c r="B87" s="49" t="s">
        <v>55</v>
      </c>
      <c r="C87" s="40">
        <v>0.0</v>
      </c>
      <c r="D87" s="40"/>
      <c r="I87" s="46">
        <v>1.4835699E7</v>
      </c>
    </row>
    <row r="88" ht="15.75" hidden="1" customHeight="1">
      <c r="A88" s="48" t="s">
        <v>59</v>
      </c>
      <c r="B88" s="49" t="s">
        <v>55</v>
      </c>
      <c r="C88" s="40">
        <v>0.0</v>
      </c>
      <c r="D88" s="40" t="str">
        <f>CONCATENATE(A88,B88,C88)</f>
        <v>Com ABAP10BP3_20</v>
      </c>
      <c r="E88" s="46">
        <v>1.2074968E7</v>
      </c>
      <c r="F88" s="32">
        <f>AVERAGE(E86:E88)</f>
        <v>12187715</v>
      </c>
      <c r="G88" s="42">
        <f>STDEV(E86:E88)/F88*100</f>
        <v>1.308270964</v>
      </c>
      <c r="H88" s="32">
        <f>F88-$F$52</f>
        <v>8070864.333</v>
      </c>
    </row>
    <row r="89" ht="15.75" hidden="1" customHeight="1">
      <c r="A89" s="48" t="s">
        <v>59</v>
      </c>
      <c r="B89" s="49" t="s">
        <v>56</v>
      </c>
      <c r="C89" s="40">
        <v>0.0</v>
      </c>
      <c r="D89" s="40"/>
      <c r="E89" s="46">
        <v>1.6608458E7</v>
      </c>
    </row>
    <row r="90" ht="15.75" hidden="1" customHeight="1">
      <c r="A90" s="48" t="s">
        <v>59</v>
      </c>
      <c r="B90" s="49" t="s">
        <v>56</v>
      </c>
      <c r="C90" s="40">
        <v>0.0</v>
      </c>
      <c r="D90" s="40"/>
      <c r="E90" s="46">
        <v>1.6798036E7</v>
      </c>
    </row>
    <row r="91" ht="15.75" hidden="1" customHeight="1">
      <c r="A91" s="48" t="s">
        <v>59</v>
      </c>
      <c r="B91" s="49" t="s">
        <v>56</v>
      </c>
      <c r="C91" s="40">
        <v>0.0</v>
      </c>
      <c r="D91" s="40" t="str">
        <f>CONCATENATE(A91,B91,C91)</f>
        <v>Com ABAP10BP3_30</v>
      </c>
      <c r="F91" s="32">
        <f>AVERAGE(E89:E91)</f>
        <v>16703247</v>
      </c>
      <c r="G91" s="42">
        <f>STDEV(E89:E91)/F91*100</f>
        <v>0.8025498836</v>
      </c>
      <c r="H91" s="32">
        <f>F91-$F$52</f>
        <v>12586396.33</v>
      </c>
      <c r="I91" s="46">
        <v>2.0880562E7</v>
      </c>
    </row>
    <row r="92" ht="15.75" hidden="1" customHeight="1">
      <c r="A92" s="48" t="s">
        <v>59</v>
      </c>
      <c r="B92" s="49" t="s">
        <v>57</v>
      </c>
      <c r="C92" s="40">
        <v>0.0</v>
      </c>
      <c r="D92" s="40"/>
      <c r="E92" s="46">
        <v>6838625.0</v>
      </c>
    </row>
    <row r="93" ht="15.75" hidden="1" customHeight="1">
      <c r="A93" s="48" t="s">
        <v>59</v>
      </c>
      <c r="B93" s="49" t="s">
        <v>57</v>
      </c>
      <c r="C93" s="40">
        <v>0.0</v>
      </c>
      <c r="D93" s="40"/>
      <c r="E93" s="46">
        <v>6971561.0</v>
      </c>
    </row>
    <row r="94" ht="15.75" hidden="1" customHeight="1">
      <c r="A94" s="48" t="s">
        <v>59</v>
      </c>
      <c r="B94" s="49" t="s">
        <v>57</v>
      </c>
      <c r="C94" s="40">
        <v>0.0</v>
      </c>
      <c r="D94" s="40" t="str">
        <f>CONCATENATE(A94,B94,C94)</f>
        <v>Com ABAP10BP3_40</v>
      </c>
      <c r="E94" s="46">
        <v>7003091.0</v>
      </c>
      <c r="F94" s="32">
        <f>AVERAGE(E92:E94)</f>
        <v>6937759</v>
      </c>
      <c r="G94" s="32">
        <f>STDEV(E92:E94)/F94*100</f>
        <v>1.258158661</v>
      </c>
      <c r="H94" s="32">
        <f>F94-$F$52</f>
        <v>2820908.333</v>
      </c>
    </row>
    <row r="95" ht="15.75" hidden="1" customHeight="1">
      <c r="A95" s="48" t="s">
        <v>59</v>
      </c>
      <c r="B95" s="49" t="s">
        <v>58</v>
      </c>
      <c r="C95" s="40">
        <v>0.0</v>
      </c>
      <c r="D95" s="40"/>
      <c r="E95" s="46">
        <v>8317005.0</v>
      </c>
    </row>
    <row r="96" ht="15.75" hidden="1" customHeight="1">
      <c r="A96" s="48" t="s">
        <v>59</v>
      </c>
      <c r="B96" s="49" t="s">
        <v>58</v>
      </c>
      <c r="C96" s="40">
        <v>0.0</v>
      </c>
      <c r="D96" s="40"/>
      <c r="E96" s="46">
        <v>8154386.0</v>
      </c>
    </row>
    <row r="97" ht="15.75" hidden="1" customHeight="1">
      <c r="A97" s="48" t="s">
        <v>59</v>
      </c>
      <c r="B97" s="49" t="s">
        <v>58</v>
      </c>
      <c r="C97" s="40">
        <v>0.0</v>
      </c>
      <c r="D97" s="40" t="str">
        <f>CONCATENATE(A97,B97,C97)</f>
        <v>Com ABAP10BP3_50</v>
      </c>
      <c r="E97" s="46">
        <v>9726832.0</v>
      </c>
      <c r="F97" s="32">
        <f>AVERAGE(E95:E97)</f>
        <v>8732741</v>
      </c>
      <c r="G97" s="32">
        <f>STDEV(E95:E97)/F97*100</f>
        <v>9.90226576</v>
      </c>
      <c r="H97" s="32">
        <f>F97-$F$52</f>
        <v>4615890.333</v>
      </c>
    </row>
    <row r="98" ht="15.75" customHeight="1">
      <c r="A98" s="32" t="s">
        <v>41</v>
      </c>
      <c r="B98" s="32" t="s">
        <v>42</v>
      </c>
      <c r="C98" s="40">
        <v>5.0</v>
      </c>
      <c r="D98" s="40"/>
      <c r="I98" s="41">
        <v>1783372.0</v>
      </c>
    </row>
    <row r="99" ht="15.75" customHeight="1">
      <c r="A99" s="32" t="s">
        <v>41</v>
      </c>
      <c r="B99" s="32" t="s">
        <v>42</v>
      </c>
      <c r="C99" s="40">
        <v>5.0</v>
      </c>
      <c r="D99" s="40"/>
      <c r="E99" s="41">
        <v>2875034.0</v>
      </c>
    </row>
    <row r="100" ht="15.75" customHeight="1">
      <c r="A100" s="32" t="s">
        <v>41</v>
      </c>
      <c r="B100" s="32" t="s">
        <v>42</v>
      </c>
      <c r="C100" s="40">
        <v>5.0</v>
      </c>
      <c r="D100" s="40" t="str">
        <f>CONCATENATE(A100,B100,C100)</f>
        <v>Sem ABAPbranco5</v>
      </c>
      <c r="E100" s="41">
        <v>2488486.0</v>
      </c>
      <c r="F100" s="32">
        <f>AVERAGE(E98:E100)</f>
        <v>2681760</v>
      </c>
      <c r="G100" s="42">
        <f>STDEV(E98:E100)/F100*100</f>
        <v>10.19221377</v>
      </c>
      <c r="H100" s="32" t="s">
        <v>43</v>
      </c>
    </row>
    <row r="101" ht="15.75" customHeight="1">
      <c r="A101" s="32" t="s">
        <v>41</v>
      </c>
      <c r="B101" s="32" t="s">
        <v>44</v>
      </c>
      <c r="C101" s="40">
        <v>5.0</v>
      </c>
      <c r="D101" s="40"/>
      <c r="E101" s="44">
        <v>3.0359206E7</v>
      </c>
    </row>
    <row r="102" ht="15.75" customHeight="1">
      <c r="A102" s="32" t="s">
        <v>41</v>
      </c>
      <c r="B102" s="32" t="s">
        <v>44</v>
      </c>
      <c r="C102" s="40">
        <v>5.0</v>
      </c>
      <c r="D102" s="40"/>
      <c r="E102" s="44">
        <v>3.5959968E7</v>
      </c>
    </row>
    <row r="103" ht="15.75" customHeight="1">
      <c r="A103" s="32" t="s">
        <v>41</v>
      </c>
      <c r="B103" s="32" t="s">
        <v>44</v>
      </c>
      <c r="C103" s="40">
        <v>5.0</v>
      </c>
      <c r="D103" s="40" t="str">
        <f>CONCATENATE(A103,B103,C103)</f>
        <v>Sem ABAPC15</v>
      </c>
      <c r="E103" s="44">
        <v>3.5998724E7</v>
      </c>
      <c r="F103" s="32">
        <f>AVERAGE(E101:E103)</f>
        <v>34105966</v>
      </c>
      <c r="G103" s="32">
        <f>STDEV(E101:E103)/F103*100</f>
        <v>9.514016417</v>
      </c>
      <c r="H103" s="32">
        <f>F103-$F$100</f>
        <v>31424206</v>
      </c>
    </row>
    <row r="104" ht="15.75" customHeight="1">
      <c r="A104" s="32" t="s">
        <v>41</v>
      </c>
      <c r="B104" s="32" t="s">
        <v>45</v>
      </c>
      <c r="C104" s="40">
        <v>5.0</v>
      </c>
      <c r="D104" s="40"/>
      <c r="E104" s="44">
        <v>3.9059124E7</v>
      </c>
    </row>
    <row r="105" ht="15.75" customHeight="1">
      <c r="A105" s="32" t="s">
        <v>41</v>
      </c>
      <c r="B105" s="32" t="s">
        <v>45</v>
      </c>
      <c r="C105" s="40">
        <v>5.0</v>
      </c>
      <c r="D105" s="40"/>
      <c r="E105" s="44">
        <v>3.5503096E7</v>
      </c>
    </row>
    <row r="106" ht="15.75" customHeight="1">
      <c r="A106" s="32" t="s">
        <v>41</v>
      </c>
      <c r="B106" s="32" t="s">
        <v>45</v>
      </c>
      <c r="C106" s="40">
        <v>5.0</v>
      </c>
      <c r="D106" s="40" t="str">
        <f>CONCATENATE(A106,B106,C106)</f>
        <v>Sem ABAPC25</v>
      </c>
      <c r="F106" s="32">
        <f>AVERAGE(E104:E106)</f>
        <v>37281110</v>
      </c>
      <c r="G106" s="42">
        <f>STDEV(E104:E106)/F106*100</f>
        <v>6.744679847</v>
      </c>
      <c r="H106" s="32">
        <f>F106-$F$100</f>
        <v>34599350</v>
      </c>
      <c r="I106" s="44">
        <v>4.5666972E7</v>
      </c>
    </row>
    <row r="107" ht="15.75" customHeight="1">
      <c r="A107" s="32" t="s">
        <v>41</v>
      </c>
      <c r="B107" s="32" t="s">
        <v>46</v>
      </c>
      <c r="C107" s="40">
        <v>5.0</v>
      </c>
      <c r="D107" s="40"/>
      <c r="E107" s="44">
        <v>2.7264198E7</v>
      </c>
    </row>
    <row r="108" ht="15.75" customHeight="1">
      <c r="A108" s="32" t="s">
        <v>41</v>
      </c>
      <c r="B108" s="32" t="s">
        <v>46</v>
      </c>
      <c r="C108" s="40">
        <v>5.0</v>
      </c>
      <c r="D108" s="40"/>
      <c r="I108" s="44">
        <v>2.1339448E7</v>
      </c>
    </row>
    <row r="109" ht="15.75" customHeight="1">
      <c r="A109" s="32" t="s">
        <v>41</v>
      </c>
      <c r="B109" s="32" t="s">
        <v>46</v>
      </c>
      <c r="C109" s="40">
        <v>5.0</v>
      </c>
      <c r="D109" s="40" t="str">
        <f>CONCATENATE(A109,B109,C109)</f>
        <v>Sem ABAPC35</v>
      </c>
      <c r="E109" s="44">
        <v>3.095211E7</v>
      </c>
      <c r="F109" s="32">
        <f>AVERAGE(E107:E109)</f>
        <v>29108154</v>
      </c>
      <c r="G109" s="42">
        <f>STDEV(E107:E109)/F109*100</f>
        <v>8.958821585</v>
      </c>
      <c r="H109" s="32">
        <f>F109-$F$100</f>
        <v>26426394</v>
      </c>
    </row>
    <row r="110" ht="15.75" customHeight="1">
      <c r="A110" s="32" t="s">
        <v>41</v>
      </c>
      <c r="B110" s="32" t="s">
        <v>47</v>
      </c>
      <c r="C110" s="40">
        <v>5.0</v>
      </c>
      <c r="D110" s="40"/>
      <c r="I110" s="44">
        <v>4.240134E7</v>
      </c>
    </row>
    <row r="111" ht="15.75" customHeight="1">
      <c r="A111" s="32" t="s">
        <v>41</v>
      </c>
      <c r="B111" s="32" t="s">
        <v>47</v>
      </c>
      <c r="C111" s="40">
        <v>5.0</v>
      </c>
      <c r="D111" s="40"/>
      <c r="E111" s="44">
        <v>4.8952736E7</v>
      </c>
    </row>
    <row r="112" ht="15.75" customHeight="1">
      <c r="A112" s="32" t="s">
        <v>41</v>
      </c>
      <c r="B112" s="32" t="s">
        <v>47</v>
      </c>
      <c r="C112" s="40">
        <v>5.0</v>
      </c>
      <c r="D112" s="40" t="str">
        <f>CONCATENATE(A112,B112,C112)</f>
        <v>Sem ABAPC45</v>
      </c>
      <c r="E112" s="44">
        <v>5.3452332E7</v>
      </c>
      <c r="F112" s="32">
        <f>AVERAGE(E110:E112)</f>
        <v>51202534</v>
      </c>
      <c r="G112" s="42">
        <f>STDEV(E110:E112)/F112*100</f>
        <v>6.213940201</v>
      </c>
      <c r="H112" s="32">
        <f>F112-$F$100</f>
        <v>48520774</v>
      </c>
    </row>
    <row r="113" ht="15.75" customHeight="1">
      <c r="A113" s="32" t="s">
        <v>41</v>
      </c>
      <c r="B113" s="32" t="s">
        <v>48</v>
      </c>
      <c r="C113" s="40">
        <v>5.0</v>
      </c>
      <c r="D113" s="40"/>
      <c r="E113" s="44">
        <v>4.9213712E7</v>
      </c>
    </row>
    <row r="114" ht="15.75" customHeight="1">
      <c r="A114" s="32" t="s">
        <v>41</v>
      </c>
      <c r="B114" s="32" t="s">
        <v>48</v>
      </c>
      <c r="C114" s="40">
        <v>5.0</v>
      </c>
      <c r="D114" s="40"/>
      <c r="E114" s="44">
        <v>4.4927772E7</v>
      </c>
    </row>
    <row r="115" ht="15.75" customHeight="1">
      <c r="A115" s="32" t="s">
        <v>41</v>
      </c>
      <c r="B115" s="32" t="s">
        <v>48</v>
      </c>
      <c r="C115" s="40">
        <v>5.0</v>
      </c>
      <c r="D115" s="40" t="str">
        <f>CONCATENATE(A115,B115,C115)</f>
        <v>Sem ABAPC55</v>
      </c>
      <c r="E115" s="44">
        <v>4.788406E7</v>
      </c>
      <c r="F115" s="32">
        <f>AVERAGE(E113:E115)</f>
        <v>47341848</v>
      </c>
      <c r="G115" s="32">
        <f>STDEV(E113:E115)/F115*100</f>
        <v>4.633982762</v>
      </c>
      <c r="H115" s="32">
        <f>F115-$F$100</f>
        <v>44660088</v>
      </c>
    </row>
    <row r="116" ht="15.75" customHeight="1">
      <c r="A116" s="32" t="s">
        <v>41</v>
      </c>
      <c r="B116" s="32" t="s">
        <v>49</v>
      </c>
      <c r="C116" s="40">
        <v>5.0</v>
      </c>
      <c r="D116" s="40"/>
      <c r="E116" s="45">
        <v>2.8954068E7</v>
      </c>
    </row>
    <row r="117" ht="15.75" customHeight="1">
      <c r="A117" s="32" t="s">
        <v>41</v>
      </c>
      <c r="B117" s="32" t="s">
        <v>49</v>
      </c>
      <c r="C117" s="40">
        <v>5.0</v>
      </c>
      <c r="D117" s="40"/>
      <c r="E117" s="45">
        <v>2.96738E7</v>
      </c>
    </row>
    <row r="118" ht="15.75" customHeight="1">
      <c r="A118" s="32" t="s">
        <v>41</v>
      </c>
      <c r="B118" s="32" t="s">
        <v>49</v>
      </c>
      <c r="C118" s="40">
        <v>5.0</v>
      </c>
      <c r="D118" s="40" t="str">
        <f>CONCATENATE(A118,B118,C118)</f>
        <v>Sem ABAP1BP3_15</v>
      </c>
      <c r="E118" s="45">
        <v>3.1643712E7</v>
      </c>
      <c r="F118" s="32">
        <f>AVERAGE(E116:E118)</f>
        <v>30090526.67</v>
      </c>
      <c r="G118" s="32">
        <f>STDEV(E116:E118)/F118*100</f>
        <v>4.627387038</v>
      </c>
      <c r="H118" s="32">
        <f>F118-$F$100</f>
        <v>27408766.67</v>
      </c>
    </row>
    <row r="119" ht="15.75" customHeight="1">
      <c r="A119" s="32" t="s">
        <v>41</v>
      </c>
      <c r="B119" s="32" t="s">
        <v>50</v>
      </c>
      <c r="C119" s="40">
        <v>5.0</v>
      </c>
      <c r="D119" s="40"/>
      <c r="E119" s="45">
        <v>3.40183E7</v>
      </c>
    </row>
    <row r="120" ht="15.75" customHeight="1">
      <c r="A120" s="32" t="s">
        <v>41</v>
      </c>
      <c r="B120" s="32" t="s">
        <v>50</v>
      </c>
      <c r="C120" s="40">
        <v>5.0</v>
      </c>
      <c r="D120" s="40"/>
      <c r="I120" s="45">
        <v>2.8517002E7</v>
      </c>
      <c r="J120" s="50"/>
    </row>
    <row r="121" ht="15.75" customHeight="1">
      <c r="A121" s="32" t="s">
        <v>41</v>
      </c>
      <c r="B121" s="32" t="s">
        <v>50</v>
      </c>
      <c r="C121" s="40">
        <v>5.0</v>
      </c>
      <c r="D121" s="40" t="str">
        <f>CONCATENATE(A121,B121,C121)</f>
        <v>Sem ABAP1BP3_25</v>
      </c>
      <c r="E121" s="45">
        <v>3.7182596E7</v>
      </c>
      <c r="F121" s="32">
        <f>AVERAGE(E119:E121)</f>
        <v>35600448</v>
      </c>
      <c r="G121" s="42">
        <f>STDEV(E119:E121)/F121*100</f>
        <v>6.28501967</v>
      </c>
      <c r="H121" s="32">
        <f>F121-$F$100</f>
        <v>32918688</v>
      </c>
    </row>
    <row r="122" ht="15.75" customHeight="1">
      <c r="A122" s="32" t="s">
        <v>41</v>
      </c>
      <c r="B122" s="32" t="s">
        <v>51</v>
      </c>
      <c r="C122" s="40">
        <v>5.0</v>
      </c>
      <c r="D122" s="40"/>
      <c r="E122" s="45">
        <v>2.8234968E7</v>
      </c>
    </row>
    <row r="123" ht="15.75" customHeight="1">
      <c r="A123" s="32" t="s">
        <v>41</v>
      </c>
      <c r="B123" s="32" t="s">
        <v>51</v>
      </c>
      <c r="C123" s="40">
        <v>5.0</v>
      </c>
      <c r="D123" s="40"/>
      <c r="E123" s="45">
        <v>2.4401608E7</v>
      </c>
    </row>
    <row r="124" ht="15.75" customHeight="1">
      <c r="A124" s="32" t="s">
        <v>41</v>
      </c>
      <c r="B124" s="32" t="s">
        <v>51</v>
      </c>
      <c r="C124" s="40">
        <v>5.0</v>
      </c>
      <c r="D124" s="40" t="str">
        <f>CONCATENATE(A124,B124,C124)</f>
        <v>Sem ABAP1BP3_35</v>
      </c>
      <c r="E124" s="45">
        <v>2.8683226E7</v>
      </c>
      <c r="F124" s="32">
        <f>AVERAGE(E122:E124)</f>
        <v>27106600.67</v>
      </c>
      <c r="G124" s="32">
        <f>STDEV(E122:E124)/F124*100</f>
        <v>8.681611583</v>
      </c>
      <c r="H124" s="32">
        <f>F124-$F$100</f>
        <v>24424840.67</v>
      </c>
    </row>
    <row r="125" ht="15.75" customHeight="1">
      <c r="A125" s="32" t="s">
        <v>41</v>
      </c>
      <c r="B125" s="32" t="s">
        <v>52</v>
      </c>
      <c r="C125" s="40">
        <v>5.0</v>
      </c>
      <c r="D125" s="40"/>
      <c r="E125" s="45">
        <v>3.099351E7</v>
      </c>
    </row>
    <row r="126" ht="15.75" customHeight="1">
      <c r="A126" s="32" t="s">
        <v>41</v>
      </c>
      <c r="B126" s="32" t="s">
        <v>52</v>
      </c>
      <c r="C126" s="40">
        <v>5.0</v>
      </c>
      <c r="D126" s="40"/>
      <c r="E126" s="45">
        <v>3.093576E7</v>
      </c>
    </row>
    <row r="127" ht="15.75" customHeight="1">
      <c r="A127" s="32" t="s">
        <v>41</v>
      </c>
      <c r="B127" s="32" t="s">
        <v>52</v>
      </c>
      <c r="C127" s="40">
        <v>5.0</v>
      </c>
      <c r="D127" s="40" t="str">
        <f>CONCATENATE(A127,B127,C127)</f>
        <v>Sem ABAP1BP3_45</v>
      </c>
      <c r="E127" s="45">
        <v>3.4158892E7</v>
      </c>
      <c r="F127" s="32">
        <f>AVERAGE(E125:E127)</f>
        <v>32029387.33</v>
      </c>
      <c r="G127" s="32">
        <f>STDEV(E125:E127)/F127*100</f>
        <v>5.758559025</v>
      </c>
      <c r="H127" s="32">
        <f>F127-$F$100</f>
        <v>29347627.33</v>
      </c>
    </row>
    <row r="128" ht="15.75" customHeight="1">
      <c r="A128" s="32" t="s">
        <v>41</v>
      </c>
      <c r="B128" s="32" t="s">
        <v>53</v>
      </c>
      <c r="C128" s="40">
        <v>5.0</v>
      </c>
      <c r="D128" s="40"/>
      <c r="E128" s="45">
        <v>1.737666E7</v>
      </c>
    </row>
    <row r="129" ht="15.75" customHeight="1">
      <c r="A129" s="32" t="s">
        <v>41</v>
      </c>
      <c r="B129" s="32" t="s">
        <v>53</v>
      </c>
      <c r="C129" s="40">
        <v>5.0</v>
      </c>
      <c r="D129" s="40"/>
      <c r="E129" s="45">
        <v>1.8099564E7</v>
      </c>
    </row>
    <row r="130" ht="15.75" customHeight="1">
      <c r="A130" s="32" t="s">
        <v>41</v>
      </c>
      <c r="B130" s="32" t="s">
        <v>53</v>
      </c>
      <c r="C130" s="40">
        <v>5.0</v>
      </c>
      <c r="D130" s="40" t="str">
        <f>CONCATENATE(A130,B130,C130)</f>
        <v>Sem ABAP1BP3_55</v>
      </c>
      <c r="E130" s="45">
        <v>2.0556534E7</v>
      </c>
      <c r="F130" s="32">
        <f>AVERAGE(E128:E130)</f>
        <v>18677586</v>
      </c>
      <c r="G130" s="32">
        <f>STDEV(E128:E130)/F130*100</f>
        <v>8.924482219</v>
      </c>
      <c r="H130" s="32">
        <f>F130-$F$100</f>
        <v>15995826</v>
      </c>
    </row>
    <row r="131" ht="15.75" customHeight="1">
      <c r="A131" s="32" t="s">
        <v>41</v>
      </c>
      <c r="B131" s="32" t="s">
        <v>54</v>
      </c>
      <c r="C131" s="40">
        <v>5.0</v>
      </c>
      <c r="D131" s="40"/>
      <c r="E131" s="46">
        <v>4.3605984E7</v>
      </c>
    </row>
    <row r="132" ht="15.75" customHeight="1">
      <c r="A132" s="32" t="s">
        <v>41</v>
      </c>
      <c r="B132" s="32" t="s">
        <v>54</v>
      </c>
      <c r="C132" s="40">
        <v>5.0</v>
      </c>
      <c r="D132" s="40"/>
      <c r="E132" s="46">
        <v>3.9263108E7</v>
      </c>
    </row>
    <row r="133" ht="15.75" customHeight="1">
      <c r="A133" s="32" t="s">
        <v>41</v>
      </c>
      <c r="B133" s="32" t="s">
        <v>54</v>
      </c>
      <c r="C133" s="40">
        <v>5.0</v>
      </c>
      <c r="D133" s="40" t="str">
        <f>CONCATENATE(A133,B133,C133)</f>
        <v>Sem ABAP10BP3_15</v>
      </c>
      <c r="E133" s="46">
        <v>4.262324E7</v>
      </c>
      <c r="F133" s="32">
        <f>AVERAGE(E131:E133)</f>
        <v>41830777.33</v>
      </c>
      <c r="G133" s="32">
        <f>STDEV(E131:E133)/F133*100</f>
        <v>5.444101536</v>
      </c>
      <c r="H133" s="32">
        <f>F133-$F$100</f>
        <v>39149017.33</v>
      </c>
    </row>
    <row r="134" ht="15.75" customHeight="1">
      <c r="A134" s="32" t="s">
        <v>41</v>
      </c>
      <c r="B134" s="32" t="s">
        <v>55</v>
      </c>
      <c r="C134" s="40">
        <v>5.0</v>
      </c>
      <c r="D134" s="40"/>
      <c r="I134" s="46">
        <v>4.8748016E7</v>
      </c>
      <c r="J134" s="50"/>
    </row>
    <row r="135" ht="15.75" customHeight="1">
      <c r="A135" s="32" t="s">
        <v>41</v>
      </c>
      <c r="B135" s="47" t="s">
        <v>55</v>
      </c>
      <c r="C135" s="40">
        <v>5.0</v>
      </c>
      <c r="D135" s="40"/>
      <c r="E135" s="46">
        <v>4.1077468E7</v>
      </c>
    </row>
    <row r="136" ht="15.75" customHeight="1">
      <c r="A136" s="32" t="s">
        <v>41</v>
      </c>
      <c r="B136" s="47" t="s">
        <v>55</v>
      </c>
      <c r="C136" s="40">
        <v>5.0</v>
      </c>
      <c r="D136" s="40" t="str">
        <f>CONCATENATE(A136,B136,C136)</f>
        <v>Sem ABAP10BP3_25</v>
      </c>
      <c r="E136" s="46">
        <v>3.8909492E7</v>
      </c>
      <c r="F136" s="32">
        <f>AVERAGE(E134:E136)</f>
        <v>39993480</v>
      </c>
      <c r="G136" s="42">
        <f>STDEV(E134:E136)/F136*100</f>
        <v>3.833101123</v>
      </c>
      <c r="H136" s="32">
        <f>F136-$F$100</f>
        <v>37311720</v>
      </c>
    </row>
    <row r="137" ht="15.75" customHeight="1">
      <c r="A137" s="32" t="s">
        <v>41</v>
      </c>
      <c r="B137" s="47" t="s">
        <v>56</v>
      </c>
      <c r="C137" s="40">
        <v>5.0</v>
      </c>
      <c r="D137" s="40"/>
      <c r="E137" s="46">
        <v>5.7988488E7</v>
      </c>
    </row>
    <row r="138" ht="15.75" customHeight="1">
      <c r="A138" s="32" t="s">
        <v>41</v>
      </c>
      <c r="B138" s="47" t="s">
        <v>56</v>
      </c>
      <c r="C138" s="40">
        <v>5.0</v>
      </c>
      <c r="D138" s="40"/>
      <c r="E138" s="46">
        <v>5.7227028E7</v>
      </c>
    </row>
    <row r="139" ht="15.75" customHeight="1">
      <c r="A139" s="32" t="s">
        <v>41</v>
      </c>
      <c r="B139" s="47" t="s">
        <v>56</v>
      </c>
      <c r="C139" s="40">
        <v>5.0</v>
      </c>
      <c r="D139" s="40" t="str">
        <f>CONCATENATE(A139,B139,C139)</f>
        <v>Sem ABAP10BP3_35</v>
      </c>
      <c r="E139" s="46">
        <v>6.0453004E7</v>
      </c>
      <c r="F139" s="32">
        <f>AVERAGE(E137:E139)</f>
        <v>58556173.33</v>
      </c>
      <c r="G139" s="32">
        <f>STDEV(E137:E139)/F139*100</f>
        <v>2.879708997</v>
      </c>
      <c r="H139" s="32">
        <f>F139-$F$100</f>
        <v>55874413.33</v>
      </c>
    </row>
    <row r="140" ht="15.75" customHeight="1">
      <c r="A140" s="32" t="s">
        <v>41</v>
      </c>
      <c r="B140" s="47" t="s">
        <v>57</v>
      </c>
      <c r="C140" s="40">
        <v>5.0</v>
      </c>
      <c r="D140" s="40"/>
      <c r="E140" s="46">
        <v>1.9382112E7</v>
      </c>
    </row>
    <row r="141" ht="15.75" customHeight="1">
      <c r="A141" s="32" t="s">
        <v>41</v>
      </c>
      <c r="B141" s="47" t="s">
        <v>57</v>
      </c>
      <c r="C141" s="40">
        <v>5.0</v>
      </c>
      <c r="D141" s="40"/>
      <c r="E141" s="46">
        <v>1.8570104E7</v>
      </c>
    </row>
    <row r="142" ht="15.75" customHeight="1">
      <c r="A142" s="32" t="s">
        <v>41</v>
      </c>
      <c r="B142" s="47" t="s">
        <v>57</v>
      </c>
      <c r="C142" s="40">
        <v>5.0</v>
      </c>
      <c r="D142" s="40" t="str">
        <f>CONCATENATE(A142,B142,C142)</f>
        <v>Sem ABAP10BP3_45</v>
      </c>
      <c r="E142" s="46">
        <v>2.1490052E7</v>
      </c>
      <c r="F142" s="32">
        <f>AVERAGE(E140:E142)</f>
        <v>19814089.33</v>
      </c>
      <c r="G142" s="32">
        <f>STDEV(E140:E142)/F142*100</f>
        <v>7.606416335</v>
      </c>
      <c r="H142" s="32">
        <f>F142-$F$100</f>
        <v>17132329.33</v>
      </c>
    </row>
    <row r="143" ht="15.75" customHeight="1">
      <c r="A143" s="32" t="s">
        <v>41</v>
      </c>
      <c r="B143" s="47" t="s">
        <v>58</v>
      </c>
      <c r="C143" s="40">
        <v>5.0</v>
      </c>
      <c r="D143" s="40"/>
      <c r="E143" s="46">
        <v>2.7587834E7</v>
      </c>
    </row>
    <row r="144" ht="15.75" customHeight="1">
      <c r="A144" s="32" t="s">
        <v>41</v>
      </c>
      <c r="B144" s="47" t="s">
        <v>58</v>
      </c>
      <c r="C144" s="40">
        <v>5.0</v>
      </c>
      <c r="D144" s="40"/>
      <c r="E144" s="46">
        <v>3.2462956E7</v>
      </c>
    </row>
    <row r="145" ht="15.75" customHeight="1">
      <c r="A145" s="32" t="s">
        <v>41</v>
      </c>
      <c r="B145" s="47" t="s">
        <v>58</v>
      </c>
      <c r="C145" s="40">
        <v>5.0</v>
      </c>
      <c r="D145" s="40" t="str">
        <f>CONCATENATE(A145,B145,C145)</f>
        <v>Sem ABAP10BP3_55</v>
      </c>
      <c r="E145" s="46">
        <v>3.3848532E7</v>
      </c>
      <c r="F145" s="32">
        <f>AVERAGE(E143:E145)</f>
        <v>31299774</v>
      </c>
      <c r="G145" s="32">
        <f>STDEV(E143:E145)/F145*100</f>
        <v>10.50626981</v>
      </c>
      <c r="H145" s="32">
        <f>F145-$F$100</f>
        <v>28618014</v>
      </c>
    </row>
    <row r="146" ht="15.75" hidden="1" customHeight="1">
      <c r="A146" s="48" t="s">
        <v>59</v>
      </c>
      <c r="B146" s="48" t="s">
        <v>42</v>
      </c>
      <c r="C146" s="40">
        <v>5.0</v>
      </c>
      <c r="D146" s="40"/>
      <c r="E146" s="41">
        <v>3955627.0</v>
      </c>
    </row>
    <row r="147" ht="15.75" hidden="1" customHeight="1">
      <c r="A147" s="48" t="s">
        <v>59</v>
      </c>
      <c r="B147" s="48" t="s">
        <v>42</v>
      </c>
      <c r="C147" s="40">
        <v>5.0</v>
      </c>
      <c r="D147" s="40"/>
      <c r="E147" s="41">
        <v>3751031.0</v>
      </c>
    </row>
    <row r="148" ht="15.75" hidden="1" customHeight="1">
      <c r="A148" s="48" t="s">
        <v>59</v>
      </c>
      <c r="B148" s="48" t="s">
        <v>42</v>
      </c>
      <c r="C148" s="40">
        <v>5.0</v>
      </c>
      <c r="D148" s="40" t="str">
        <f>CONCATENATE(A148,B148,C148)</f>
        <v>Com ABAPbranco5</v>
      </c>
      <c r="E148" s="41">
        <v>4580417.0</v>
      </c>
      <c r="F148" s="32">
        <f>AVERAGE(E146:E148)</f>
        <v>4095691.667</v>
      </c>
      <c r="G148" s="32">
        <f>STDEV(E146:E148)/F148*100</f>
        <v>10.54936066</v>
      </c>
      <c r="H148" s="32" t="s">
        <v>43</v>
      </c>
    </row>
    <row r="149" ht="15.75" hidden="1" customHeight="1">
      <c r="A149" s="48" t="s">
        <v>59</v>
      </c>
      <c r="B149" s="48" t="s">
        <v>44</v>
      </c>
      <c r="C149" s="40">
        <v>5.0</v>
      </c>
      <c r="D149" s="40"/>
      <c r="E149" s="44">
        <v>4.2766584E7</v>
      </c>
    </row>
    <row r="150" ht="15.75" hidden="1" customHeight="1">
      <c r="A150" s="48" t="s">
        <v>59</v>
      </c>
      <c r="B150" s="48" t="s">
        <v>44</v>
      </c>
      <c r="C150" s="40">
        <v>5.0</v>
      </c>
      <c r="D150" s="40"/>
      <c r="E150" s="44">
        <v>4.5320536E7</v>
      </c>
    </row>
    <row r="151" ht="15.75" hidden="1" customHeight="1">
      <c r="A151" s="48" t="s">
        <v>59</v>
      </c>
      <c r="B151" s="48" t="s">
        <v>44</v>
      </c>
      <c r="C151" s="40">
        <v>5.0</v>
      </c>
      <c r="D151" s="40" t="str">
        <f>CONCATENATE(A151,B151,C151)</f>
        <v>Com ABAPC15</v>
      </c>
      <c r="E151" s="44">
        <v>4.3104624E7</v>
      </c>
      <c r="F151" s="32">
        <f>AVERAGE(E149:E151)</f>
        <v>43730581.33</v>
      </c>
      <c r="G151" s="32">
        <f>STDEV(E149:E151)/F151*100</f>
        <v>3.172324576</v>
      </c>
      <c r="H151" s="32">
        <f>F151-$F$148</f>
        <v>39634889.67</v>
      </c>
    </row>
    <row r="152" ht="15.75" hidden="1" customHeight="1">
      <c r="A152" s="48" t="s">
        <v>59</v>
      </c>
      <c r="B152" s="48" t="s">
        <v>45</v>
      </c>
      <c r="C152" s="40">
        <v>5.0</v>
      </c>
      <c r="D152" s="40"/>
      <c r="E152" s="44">
        <v>4.0925736E7</v>
      </c>
    </row>
    <row r="153" ht="15.75" hidden="1" customHeight="1">
      <c r="A153" s="48" t="s">
        <v>59</v>
      </c>
      <c r="B153" s="48" t="s">
        <v>45</v>
      </c>
      <c r="C153" s="40">
        <v>5.0</v>
      </c>
      <c r="D153" s="40"/>
      <c r="E153" s="44">
        <v>4.2681564E7</v>
      </c>
    </row>
    <row r="154" ht="15.75" hidden="1" customHeight="1">
      <c r="A154" s="48" t="s">
        <v>59</v>
      </c>
      <c r="B154" s="48" t="s">
        <v>45</v>
      </c>
      <c r="C154" s="40">
        <v>5.0</v>
      </c>
      <c r="D154" s="40" t="str">
        <f>CONCATENATE(A154,B154,C154)</f>
        <v>Com ABAPC25</v>
      </c>
      <c r="E154" s="44">
        <v>4.5255844E7</v>
      </c>
      <c r="F154" s="32">
        <f>AVERAGE(E152:E154)</f>
        <v>42954381.33</v>
      </c>
      <c r="G154" s="32">
        <f>STDEV(E152:E154)/F154*100</f>
        <v>5.070280068</v>
      </c>
      <c r="H154" s="32">
        <f>F154-$F$148</f>
        <v>38858689.67</v>
      </c>
    </row>
    <row r="155" ht="15.75" hidden="1" customHeight="1">
      <c r="A155" s="48" t="s">
        <v>59</v>
      </c>
      <c r="B155" s="48" t="s">
        <v>46</v>
      </c>
      <c r="C155" s="40">
        <v>5.0</v>
      </c>
      <c r="D155" s="40"/>
      <c r="E155" s="44">
        <v>3.0243756E7</v>
      </c>
    </row>
    <row r="156" ht="15.75" hidden="1" customHeight="1">
      <c r="A156" s="48" t="s">
        <v>59</v>
      </c>
      <c r="B156" s="48" t="s">
        <v>46</v>
      </c>
      <c r="C156" s="40">
        <v>5.0</v>
      </c>
      <c r="D156" s="40"/>
      <c r="E156" s="44">
        <v>2.7099584E7</v>
      </c>
    </row>
    <row r="157" ht="15.75" hidden="1" customHeight="1">
      <c r="A157" s="48" t="s">
        <v>59</v>
      </c>
      <c r="B157" s="48" t="s">
        <v>46</v>
      </c>
      <c r="C157" s="40">
        <v>5.0</v>
      </c>
      <c r="D157" s="40" t="str">
        <f>CONCATENATE(A157,B157,C157)</f>
        <v>Com ABAPC35</v>
      </c>
      <c r="E157" s="44">
        <v>3.0672188E7</v>
      </c>
      <c r="F157" s="32">
        <f>AVERAGE(E155:E157)</f>
        <v>29338509.33</v>
      </c>
      <c r="G157" s="32">
        <f>STDEV(E155:E157)/F157*100</f>
        <v>6.649157056</v>
      </c>
      <c r="H157" s="32">
        <f>F157-$F$148</f>
        <v>25242817.67</v>
      </c>
    </row>
    <row r="158" ht="15.75" hidden="1" customHeight="1">
      <c r="A158" s="48" t="s">
        <v>59</v>
      </c>
      <c r="B158" s="48" t="s">
        <v>47</v>
      </c>
      <c r="C158" s="40">
        <v>5.0</v>
      </c>
      <c r="D158" s="40"/>
      <c r="E158" s="44">
        <v>5.4637588E7</v>
      </c>
    </row>
    <row r="159" ht="15.75" hidden="1" customHeight="1">
      <c r="A159" s="48" t="s">
        <v>59</v>
      </c>
      <c r="B159" s="48" t="s">
        <v>47</v>
      </c>
      <c r="C159" s="40">
        <v>5.0</v>
      </c>
      <c r="D159" s="40"/>
      <c r="E159" s="44">
        <v>5.3701496E7</v>
      </c>
    </row>
    <row r="160" ht="15.75" hidden="1" customHeight="1">
      <c r="A160" s="48" t="s">
        <v>59</v>
      </c>
      <c r="B160" s="48" t="s">
        <v>47</v>
      </c>
      <c r="C160" s="40">
        <v>5.0</v>
      </c>
      <c r="D160" s="40" t="str">
        <f>CONCATENATE(A160,B160,C160)</f>
        <v>Com ABAPC45</v>
      </c>
      <c r="E160" s="44">
        <v>5.2037556E7</v>
      </c>
      <c r="F160" s="32">
        <f>AVERAGE(E158:E160)</f>
        <v>53458880</v>
      </c>
      <c r="G160" s="32">
        <f>STDEV(E158:E160)/F160*100</f>
        <v>2.463362321</v>
      </c>
      <c r="H160" s="32">
        <f>F160-$F$148</f>
        <v>49363188.33</v>
      </c>
    </row>
    <row r="161" ht="15.75" hidden="1" customHeight="1">
      <c r="A161" s="48" t="s">
        <v>59</v>
      </c>
      <c r="B161" s="48" t="s">
        <v>48</v>
      </c>
      <c r="C161" s="40">
        <v>5.0</v>
      </c>
      <c r="D161" s="40"/>
      <c r="E161" s="44">
        <v>5.8182724E7</v>
      </c>
    </row>
    <row r="162" ht="15.75" hidden="1" customHeight="1">
      <c r="A162" s="48" t="s">
        <v>59</v>
      </c>
      <c r="B162" s="48" t="s">
        <v>48</v>
      </c>
      <c r="C162" s="40">
        <v>5.0</v>
      </c>
      <c r="D162" s="40"/>
      <c r="E162" s="44">
        <v>5.5056836E7</v>
      </c>
    </row>
    <row r="163" ht="15.75" hidden="1" customHeight="1">
      <c r="A163" s="48" t="s">
        <v>59</v>
      </c>
      <c r="B163" s="48" t="s">
        <v>48</v>
      </c>
      <c r="C163" s="40">
        <v>5.0</v>
      </c>
      <c r="D163" s="40" t="str">
        <f>CONCATENATE(A163,B163,C163)</f>
        <v>Com ABAPC55</v>
      </c>
      <c r="E163" s="44">
        <v>5.1548108E7</v>
      </c>
      <c r="F163" s="32">
        <f>AVERAGE(E161:E163)</f>
        <v>54929222.67</v>
      </c>
      <c r="G163" s="32">
        <f>STDEV(E161:E163)/F163*100</f>
        <v>6.042591283</v>
      </c>
      <c r="H163" s="32">
        <f>F163-$F$148</f>
        <v>50833531</v>
      </c>
    </row>
    <row r="164" ht="15.75" hidden="1" customHeight="1">
      <c r="A164" s="48" t="s">
        <v>59</v>
      </c>
      <c r="B164" s="48" t="s">
        <v>49</v>
      </c>
      <c r="C164" s="40">
        <v>5.0</v>
      </c>
      <c r="D164" s="40"/>
      <c r="E164" s="45">
        <v>3.4331204E7</v>
      </c>
    </row>
    <row r="165" ht="15.75" hidden="1" customHeight="1">
      <c r="A165" s="48" t="s">
        <v>59</v>
      </c>
      <c r="B165" s="48" t="s">
        <v>49</v>
      </c>
      <c r="C165" s="40">
        <v>5.0</v>
      </c>
      <c r="D165" s="40"/>
      <c r="E165" s="45">
        <v>2.8499764E7</v>
      </c>
    </row>
    <row r="166" ht="15.75" hidden="1" customHeight="1">
      <c r="A166" s="48" t="s">
        <v>59</v>
      </c>
      <c r="B166" s="48" t="s">
        <v>49</v>
      </c>
      <c r="C166" s="40">
        <v>5.0</v>
      </c>
      <c r="D166" s="40" t="str">
        <f>CONCATENATE(A166,B166,C166)</f>
        <v>Com ABAP1BP3_15</v>
      </c>
      <c r="E166" s="45">
        <v>3.2398666E7</v>
      </c>
      <c r="F166" s="32">
        <f>AVERAGE(E164:E166)</f>
        <v>31743211.33</v>
      </c>
      <c r="G166" s="32">
        <f>STDEV(E164:E166)/F166*100</f>
        <v>9.357783619</v>
      </c>
      <c r="H166" s="32">
        <f>F166-$F$148</f>
        <v>27647519.67</v>
      </c>
    </row>
    <row r="167" ht="15.75" hidden="1" customHeight="1">
      <c r="A167" s="48" t="s">
        <v>59</v>
      </c>
      <c r="B167" s="48" t="s">
        <v>50</v>
      </c>
      <c r="C167" s="40">
        <v>5.0</v>
      </c>
      <c r="D167" s="40"/>
      <c r="E167" s="45">
        <v>4.697542E7</v>
      </c>
    </row>
    <row r="168" ht="15.75" hidden="1" customHeight="1">
      <c r="A168" s="48" t="s">
        <v>59</v>
      </c>
      <c r="B168" s="48" t="s">
        <v>50</v>
      </c>
      <c r="C168" s="40">
        <v>5.0</v>
      </c>
      <c r="D168" s="40"/>
      <c r="I168" s="45">
        <v>3.4539492E7</v>
      </c>
      <c r="J168" s="50"/>
    </row>
    <row r="169" ht="15.75" hidden="1" customHeight="1">
      <c r="A169" s="48" t="s">
        <v>59</v>
      </c>
      <c r="B169" s="48" t="s">
        <v>50</v>
      </c>
      <c r="C169" s="40">
        <v>5.0</v>
      </c>
      <c r="D169" s="40" t="str">
        <f>CONCATENATE(A169,B169,C169)</f>
        <v>Com ABAP1BP3_25</v>
      </c>
      <c r="E169" s="45">
        <v>4.4511292E7</v>
      </c>
      <c r="F169" s="32">
        <f>AVERAGE(E167:E169)</f>
        <v>45743356</v>
      </c>
      <c r="G169" s="42">
        <f>STDEV(E167:E169)/F169*100</f>
        <v>3.809081298</v>
      </c>
      <c r="H169" s="32">
        <f>F169-$F$148</f>
        <v>41647664.33</v>
      </c>
    </row>
    <row r="170" ht="15.75" hidden="1" customHeight="1">
      <c r="A170" s="48" t="s">
        <v>59</v>
      </c>
      <c r="B170" s="48" t="s">
        <v>51</v>
      </c>
      <c r="C170" s="40">
        <v>5.0</v>
      </c>
      <c r="D170" s="40"/>
      <c r="I170" s="45">
        <v>4.1128904E7</v>
      </c>
      <c r="J170" s="50"/>
    </row>
    <row r="171" ht="15.75" hidden="1" customHeight="1">
      <c r="A171" s="48" t="s">
        <v>59</v>
      </c>
      <c r="B171" s="48" t="s">
        <v>51</v>
      </c>
      <c r="C171" s="40">
        <v>5.0</v>
      </c>
      <c r="D171" s="40"/>
      <c r="E171" s="45">
        <v>3.08712E7</v>
      </c>
    </row>
    <row r="172" ht="15.75" hidden="1" customHeight="1">
      <c r="A172" s="48" t="s">
        <v>59</v>
      </c>
      <c r="B172" s="48" t="s">
        <v>51</v>
      </c>
      <c r="C172" s="40">
        <v>5.0</v>
      </c>
      <c r="D172" s="40" t="str">
        <f>CONCATENATE(A172,B172,C172)</f>
        <v>Com ABAP1BP3_35</v>
      </c>
      <c r="E172" s="45">
        <v>3.3555644E7</v>
      </c>
      <c r="F172" s="32">
        <f>AVERAGE(E170:E172)</f>
        <v>32213422</v>
      </c>
      <c r="G172" s="42">
        <f>STDEV(E170:E172)/F172*100</f>
        <v>5.892539315</v>
      </c>
      <c r="H172" s="32">
        <f>F172-$F$148</f>
        <v>28117730.33</v>
      </c>
    </row>
    <row r="173" ht="15.75" hidden="1" customHeight="1">
      <c r="A173" s="48" t="s">
        <v>59</v>
      </c>
      <c r="B173" s="48" t="s">
        <v>52</v>
      </c>
      <c r="C173" s="40">
        <v>5.0</v>
      </c>
      <c r="D173" s="40"/>
      <c r="I173" s="45">
        <v>5.160558E7</v>
      </c>
      <c r="J173" s="50"/>
    </row>
    <row r="174" ht="15.75" hidden="1" customHeight="1">
      <c r="A174" s="48" t="s">
        <v>59</v>
      </c>
      <c r="B174" s="48" t="s">
        <v>52</v>
      </c>
      <c r="C174" s="40">
        <v>5.0</v>
      </c>
      <c r="D174" s="40"/>
      <c r="E174" s="45">
        <v>3.5955636E7</v>
      </c>
    </row>
    <row r="175" ht="15.75" hidden="1" customHeight="1">
      <c r="A175" s="48" t="s">
        <v>59</v>
      </c>
      <c r="B175" s="48" t="s">
        <v>52</v>
      </c>
      <c r="C175" s="40">
        <v>5.0</v>
      </c>
      <c r="D175" s="40" t="str">
        <f>CONCATENATE(A175,B175,C175)</f>
        <v>Com ABAP1BP3_45</v>
      </c>
      <c r="E175" s="45">
        <v>3.9827108E7</v>
      </c>
      <c r="F175" s="32">
        <f>AVERAGE(E173:E175)</f>
        <v>37891372</v>
      </c>
      <c r="G175" s="42">
        <f>STDEV(E173:E175)/F175*100</f>
        <v>7.224716235</v>
      </c>
      <c r="H175" s="32">
        <f>F175-$F$148</f>
        <v>33795680.33</v>
      </c>
    </row>
    <row r="176" ht="15.75" hidden="1" customHeight="1">
      <c r="A176" s="48" t="s">
        <v>59</v>
      </c>
      <c r="B176" s="48" t="s">
        <v>53</v>
      </c>
      <c r="C176" s="40">
        <v>5.0</v>
      </c>
      <c r="D176" s="40"/>
      <c r="E176" s="45">
        <v>2.3979252E7</v>
      </c>
    </row>
    <row r="177" ht="15.75" hidden="1" customHeight="1">
      <c r="A177" s="48" t="s">
        <v>59</v>
      </c>
      <c r="B177" s="48" t="s">
        <v>53</v>
      </c>
      <c r="C177" s="40">
        <v>5.0</v>
      </c>
      <c r="D177" s="40"/>
      <c r="I177" s="45">
        <v>2.038005E7</v>
      </c>
      <c r="J177" s="50"/>
    </row>
    <row r="178" ht="15.75" hidden="1" customHeight="1">
      <c r="A178" s="48" t="s">
        <v>59</v>
      </c>
      <c r="B178" s="48" t="s">
        <v>53</v>
      </c>
      <c r="C178" s="40">
        <v>5.0</v>
      </c>
      <c r="D178" s="40" t="str">
        <f>CONCATENATE(A178,B178,C178)</f>
        <v>Com ABAP1BP3_55</v>
      </c>
      <c r="E178" s="45">
        <v>2.5342982E7</v>
      </c>
      <c r="F178" s="32">
        <f>AVERAGE(E176:E178)</f>
        <v>24661117</v>
      </c>
      <c r="G178" s="42">
        <f>STDEV(E176:E178)/F178*100</f>
        <v>3.91021514</v>
      </c>
      <c r="H178" s="32">
        <f>F178-$F$148</f>
        <v>20565425.33</v>
      </c>
    </row>
    <row r="179" ht="15.75" hidden="1" customHeight="1">
      <c r="A179" s="48" t="s">
        <v>59</v>
      </c>
      <c r="B179" s="48" t="s">
        <v>54</v>
      </c>
      <c r="C179" s="40">
        <v>5.0</v>
      </c>
      <c r="D179" s="40"/>
      <c r="E179" s="46">
        <v>5.6395532E7</v>
      </c>
    </row>
    <row r="180" ht="15.75" hidden="1" customHeight="1">
      <c r="A180" s="48" t="s">
        <v>59</v>
      </c>
      <c r="B180" s="48" t="s">
        <v>54</v>
      </c>
      <c r="C180" s="40">
        <v>5.0</v>
      </c>
      <c r="D180" s="40"/>
      <c r="E180" s="46">
        <v>5.4019152E7</v>
      </c>
    </row>
    <row r="181" ht="15.75" hidden="1" customHeight="1">
      <c r="A181" s="48" t="s">
        <v>59</v>
      </c>
      <c r="B181" s="48" t="s">
        <v>54</v>
      </c>
      <c r="C181" s="40">
        <v>5.0</v>
      </c>
      <c r="D181" s="40" t="str">
        <f>CONCATENATE(A181,B181,C181)</f>
        <v>Com ABAP10BP3_15</v>
      </c>
      <c r="E181" s="46">
        <v>5.9668696E7</v>
      </c>
      <c r="F181" s="32">
        <f>AVERAGE(E179:E181)</f>
        <v>56694460</v>
      </c>
      <c r="G181" s="32">
        <f>STDEV(E179:E181)/F181*100</f>
        <v>5.003328063</v>
      </c>
      <c r="H181" s="32">
        <f>F181-$F$148</f>
        <v>52598768.33</v>
      </c>
    </row>
    <row r="182" ht="15.75" hidden="1" customHeight="1">
      <c r="A182" s="48" t="s">
        <v>59</v>
      </c>
      <c r="B182" s="48" t="s">
        <v>55</v>
      </c>
      <c r="C182" s="40">
        <v>5.0</v>
      </c>
      <c r="D182" s="40"/>
      <c r="E182" s="46">
        <v>5.0781024E7</v>
      </c>
    </row>
    <row r="183" ht="15.75" hidden="1" customHeight="1">
      <c r="A183" s="48" t="s">
        <v>59</v>
      </c>
      <c r="B183" s="49" t="s">
        <v>55</v>
      </c>
      <c r="C183" s="40">
        <v>5.0</v>
      </c>
      <c r="D183" s="40"/>
      <c r="E183" s="46">
        <v>5.632988E7</v>
      </c>
    </row>
    <row r="184" ht="15.75" hidden="1" customHeight="1">
      <c r="A184" s="48" t="s">
        <v>59</v>
      </c>
      <c r="B184" s="49" t="s">
        <v>55</v>
      </c>
      <c r="C184" s="40">
        <v>5.0</v>
      </c>
      <c r="D184" s="40" t="str">
        <f>CONCATENATE(A184,B184,C184)</f>
        <v>Com ABAP10BP3_25</v>
      </c>
      <c r="E184" s="46">
        <v>4.8505404E7</v>
      </c>
      <c r="F184" s="32">
        <f>AVERAGE(E182:E184)</f>
        <v>51872102.67</v>
      </c>
      <c r="G184" s="32">
        <f>STDEV(E182:E184)/F184*100</f>
        <v>7.758947601</v>
      </c>
      <c r="H184" s="32">
        <f>F184-$F$148</f>
        <v>47776411</v>
      </c>
    </row>
    <row r="185" ht="15.75" hidden="1" customHeight="1">
      <c r="A185" s="48" t="s">
        <v>59</v>
      </c>
      <c r="B185" s="49" t="s">
        <v>56</v>
      </c>
      <c r="C185" s="40">
        <v>5.0</v>
      </c>
      <c r="D185" s="40"/>
      <c r="E185" s="46">
        <v>6.4226644E7</v>
      </c>
    </row>
    <row r="186" ht="15.75" hidden="1" customHeight="1">
      <c r="A186" s="48" t="s">
        <v>59</v>
      </c>
      <c r="B186" s="49" t="s">
        <v>56</v>
      </c>
      <c r="C186" s="40">
        <v>5.0</v>
      </c>
      <c r="D186" s="40"/>
      <c r="E186" s="46">
        <v>6.1220072E7</v>
      </c>
    </row>
    <row r="187" ht="15.75" hidden="1" customHeight="1">
      <c r="A187" s="48" t="s">
        <v>59</v>
      </c>
      <c r="B187" s="49" t="s">
        <v>56</v>
      </c>
      <c r="C187" s="40">
        <v>5.0</v>
      </c>
      <c r="D187" s="40" t="str">
        <f>CONCATENATE(A187,B187,C187)</f>
        <v>Com ABAP10BP3_35</v>
      </c>
      <c r="E187" s="46">
        <v>7.2514024E7</v>
      </c>
      <c r="F187" s="32">
        <f>AVERAGE(E185:E187)</f>
        <v>65986913.33</v>
      </c>
      <c r="G187" s="32">
        <f>STDEV(E185:E187)/F187*100</f>
        <v>8.864066356</v>
      </c>
      <c r="H187" s="32">
        <f>F187-$F$148</f>
        <v>61891221.67</v>
      </c>
    </row>
    <row r="188" ht="15.75" hidden="1" customHeight="1">
      <c r="A188" s="48" t="s">
        <v>59</v>
      </c>
      <c r="B188" s="49" t="s">
        <v>57</v>
      </c>
      <c r="C188" s="40">
        <v>5.0</v>
      </c>
      <c r="D188" s="40"/>
      <c r="E188" s="46">
        <v>2.5654174E7</v>
      </c>
    </row>
    <row r="189" ht="15.75" hidden="1" customHeight="1">
      <c r="A189" s="48" t="s">
        <v>59</v>
      </c>
      <c r="B189" s="49" t="s">
        <v>57</v>
      </c>
      <c r="C189" s="40">
        <v>5.0</v>
      </c>
      <c r="D189" s="40"/>
      <c r="E189" s="46">
        <v>2.6796584E7</v>
      </c>
    </row>
    <row r="190" ht="15.75" hidden="1" customHeight="1">
      <c r="A190" s="48" t="s">
        <v>59</v>
      </c>
      <c r="B190" s="49" t="s">
        <v>57</v>
      </c>
      <c r="C190" s="40">
        <v>5.0</v>
      </c>
      <c r="D190" s="40" t="str">
        <f>CONCATENATE(A190,B190,C190)</f>
        <v>Com ABAP10BP3_45</v>
      </c>
      <c r="E190" s="46">
        <v>2.7339526E7</v>
      </c>
      <c r="F190" s="32">
        <f>AVERAGE(E188:E190)</f>
        <v>26596761.33</v>
      </c>
      <c r="G190" s="32">
        <f>STDEV(E188:E190)/F190*100</f>
        <v>3.234459197</v>
      </c>
      <c r="H190" s="32">
        <f>F190-$F$148</f>
        <v>22501069.67</v>
      </c>
    </row>
    <row r="191" ht="15.75" hidden="1" customHeight="1">
      <c r="A191" s="48" t="s">
        <v>59</v>
      </c>
      <c r="B191" s="49" t="s">
        <v>58</v>
      </c>
      <c r="C191" s="40">
        <v>5.0</v>
      </c>
      <c r="D191" s="40"/>
      <c r="E191" s="46">
        <v>3.4442416E7</v>
      </c>
    </row>
    <row r="192" ht="15.75" hidden="1" customHeight="1">
      <c r="A192" s="48" t="s">
        <v>59</v>
      </c>
      <c r="B192" s="49" t="s">
        <v>58</v>
      </c>
      <c r="C192" s="40">
        <v>5.0</v>
      </c>
      <c r="D192" s="40"/>
      <c r="E192" s="46">
        <v>3.3531116E7</v>
      </c>
    </row>
    <row r="193" ht="15.75" hidden="1" customHeight="1">
      <c r="A193" s="48" t="s">
        <v>59</v>
      </c>
      <c r="B193" s="49" t="s">
        <v>58</v>
      </c>
      <c r="C193" s="40">
        <v>5.0</v>
      </c>
      <c r="D193" s="40" t="str">
        <f>CONCATENATE(A193,B193,C193)</f>
        <v>Com ABAP10BP3_55</v>
      </c>
      <c r="F193" s="32">
        <f>AVERAGE(E191:E193)</f>
        <v>33986766</v>
      </c>
      <c r="G193" s="42">
        <f>STDEV(E191:E193)/F193*100</f>
        <v>1.895992133</v>
      </c>
      <c r="H193" s="32">
        <f>F193-$F$148</f>
        <v>29891074.33</v>
      </c>
      <c r="I193" s="46">
        <v>4.2059464E7</v>
      </c>
      <c r="J193" s="50"/>
    </row>
    <row r="194" ht="15.75" customHeight="1">
      <c r="A194" s="32" t="s">
        <v>41</v>
      </c>
      <c r="B194" s="32" t="s">
        <v>42</v>
      </c>
      <c r="C194" s="40">
        <v>10.0</v>
      </c>
      <c r="D194" s="40"/>
      <c r="I194" s="41">
        <v>1784597.0</v>
      </c>
      <c r="J194" s="50"/>
      <c r="K194" s="51"/>
    </row>
    <row r="195" ht="15.75" customHeight="1">
      <c r="A195" s="32" t="s">
        <v>41</v>
      </c>
      <c r="B195" s="32" t="s">
        <v>42</v>
      </c>
      <c r="C195" s="40">
        <v>10.0</v>
      </c>
      <c r="D195" s="40"/>
      <c r="E195" s="41">
        <v>2898772.0</v>
      </c>
    </row>
    <row r="196" ht="15.75" customHeight="1">
      <c r="A196" s="32" t="s">
        <v>41</v>
      </c>
      <c r="B196" s="32" t="s">
        <v>42</v>
      </c>
      <c r="C196" s="40">
        <v>10.0</v>
      </c>
      <c r="D196" s="40" t="str">
        <f>CONCATENATE(A196,B196,C196)</f>
        <v>Sem ABAPbranco10</v>
      </c>
      <c r="E196" s="41">
        <v>2507401.0</v>
      </c>
      <c r="F196" s="32">
        <f>AVERAGE(E194:E196)</f>
        <v>2703086.5</v>
      </c>
      <c r="G196" s="42">
        <f>STDEV(E194:E196)/F196*100</f>
        <v>10.23796642</v>
      </c>
      <c r="H196" s="32" t="s">
        <v>43</v>
      </c>
    </row>
    <row r="197" ht="15.75" customHeight="1">
      <c r="A197" s="32" t="s">
        <v>41</v>
      </c>
      <c r="B197" s="32" t="s">
        <v>44</v>
      </c>
      <c r="C197" s="40">
        <v>10.0</v>
      </c>
      <c r="D197" s="40"/>
      <c r="I197" s="44">
        <v>4.4626468E7</v>
      </c>
      <c r="J197" s="50"/>
    </row>
    <row r="198" ht="15.75" customHeight="1">
      <c r="A198" s="32" t="s">
        <v>41</v>
      </c>
      <c r="B198" s="32" t="s">
        <v>44</v>
      </c>
      <c r="C198" s="40">
        <v>10.0</v>
      </c>
      <c r="D198" s="40"/>
      <c r="E198" s="44">
        <v>5.8940932E7</v>
      </c>
    </row>
    <row r="199" ht="15.75" customHeight="1">
      <c r="A199" s="32" t="s">
        <v>41</v>
      </c>
      <c r="B199" s="32" t="s">
        <v>44</v>
      </c>
      <c r="C199" s="40">
        <v>10.0</v>
      </c>
      <c r="D199" s="40" t="str">
        <f>CONCATENATE(A199,B199,C199)</f>
        <v>Sem ABAPC110</v>
      </c>
      <c r="E199" s="44">
        <v>5.9631924E7</v>
      </c>
      <c r="F199" s="32">
        <f>AVERAGE(E197:E199)</f>
        <v>59286428</v>
      </c>
      <c r="G199" s="42">
        <f>STDEV(E197:E199)/F199*100</f>
        <v>0.8241433081</v>
      </c>
      <c r="H199" s="32">
        <f>F199-$F$196</f>
        <v>56583341.5</v>
      </c>
    </row>
    <row r="200" ht="15.75" customHeight="1">
      <c r="A200" s="32" t="s">
        <v>41</v>
      </c>
      <c r="B200" s="32" t="s">
        <v>45</v>
      </c>
      <c r="C200" s="40">
        <v>10.0</v>
      </c>
      <c r="D200" s="40"/>
      <c r="E200" s="44">
        <v>6.398946E7</v>
      </c>
    </row>
    <row r="201" ht="15.75" customHeight="1">
      <c r="A201" s="32" t="s">
        <v>41</v>
      </c>
      <c r="B201" s="32" t="s">
        <v>45</v>
      </c>
      <c r="C201" s="40">
        <v>10.0</v>
      </c>
      <c r="D201" s="40"/>
      <c r="E201" s="44">
        <v>5.7596192E7</v>
      </c>
    </row>
    <row r="202" ht="15.75" customHeight="1">
      <c r="A202" s="32" t="s">
        <v>41</v>
      </c>
      <c r="B202" s="32" t="s">
        <v>45</v>
      </c>
      <c r="C202" s="40">
        <v>10.0</v>
      </c>
      <c r="D202" s="40" t="str">
        <f>CONCATENATE(A202,B202,C202)</f>
        <v>Sem ABAPC210</v>
      </c>
      <c r="E202" s="44">
        <v>7.0875496E7</v>
      </c>
      <c r="F202" s="32">
        <f>AVERAGE(E200:E202)</f>
        <v>64153716</v>
      </c>
      <c r="G202" s="32">
        <f>STDEV(E200:E202)/F202*100</f>
        <v>10.35197342</v>
      </c>
      <c r="H202" s="32">
        <f>F202-$F$196</f>
        <v>61450629.5</v>
      </c>
    </row>
    <row r="203" ht="15.75" customHeight="1">
      <c r="A203" s="32" t="s">
        <v>41</v>
      </c>
      <c r="B203" s="32" t="s">
        <v>46</v>
      </c>
      <c r="C203" s="40">
        <v>10.0</v>
      </c>
      <c r="D203" s="40"/>
      <c r="E203" s="44">
        <v>5.084566E7</v>
      </c>
    </row>
    <row r="204" ht="15.75" customHeight="1">
      <c r="A204" s="32" t="s">
        <v>41</v>
      </c>
      <c r="B204" s="32" t="s">
        <v>46</v>
      </c>
      <c r="C204" s="40">
        <v>10.0</v>
      </c>
      <c r="D204" s="40"/>
      <c r="I204" s="44">
        <v>4.1738612E7</v>
      </c>
      <c r="J204" s="50"/>
    </row>
    <row r="205" ht="15.75" customHeight="1">
      <c r="A205" s="32" t="s">
        <v>41</v>
      </c>
      <c r="B205" s="32" t="s">
        <v>46</v>
      </c>
      <c r="C205" s="40">
        <v>10.0</v>
      </c>
      <c r="D205" s="40" t="str">
        <f>CONCATENATE(A205,B205,C205)</f>
        <v>Sem ABAPC310</v>
      </c>
      <c r="E205" s="44">
        <v>5.5608896E7</v>
      </c>
      <c r="F205" s="32">
        <f>AVERAGE(E203:E205)</f>
        <v>53227278</v>
      </c>
      <c r="G205" s="42">
        <f>STDEV(E203:E205)/F205*100</f>
        <v>6.327801463</v>
      </c>
      <c r="H205" s="32">
        <f>F205-$F$196</f>
        <v>50524191.5</v>
      </c>
    </row>
    <row r="206" ht="15.75" customHeight="1">
      <c r="A206" s="32" t="s">
        <v>41</v>
      </c>
      <c r="B206" s="32" t="s">
        <v>47</v>
      </c>
      <c r="C206" s="40">
        <v>10.0</v>
      </c>
      <c r="D206" s="40"/>
      <c r="E206" s="44">
        <v>6.6762016E7</v>
      </c>
    </row>
    <row r="207" ht="15.75" customHeight="1">
      <c r="A207" s="32" t="s">
        <v>41</v>
      </c>
      <c r="B207" s="32" t="s">
        <v>47</v>
      </c>
      <c r="C207" s="40">
        <v>10.0</v>
      </c>
      <c r="D207" s="40"/>
      <c r="E207" s="44">
        <v>7.3363752E7</v>
      </c>
    </row>
    <row r="208" ht="15.75" customHeight="1">
      <c r="A208" s="32" t="s">
        <v>41</v>
      </c>
      <c r="B208" s="32" t="s">
        <v>47</v>
      </c>
      <c r="C208" s="40">
        <v>10.0</v>
      </c>
      <c r="D208" s="40" t="str">
        <f>CONCATENATE(A208,B208,C208)</f>
        <v>Sem ABAPC410</v>
      </c>
      <c r="E208" s="44">
        <v>7.860688E7</v>
      </c>
      <c r="F208" s="32">
        <f>AVERAGE(E206:E208)</f>
        <v>72910882.67</v>
      </c>
      <c r="G208" s="32">
        <f>STDEV(E206:E208)/F208*100</f>
        <v>8.140628155</v>
      </c>
      <c r="H208" s="32">
        <f>F208-$F$196</f>
        <v>70207796.17</v>
      </c>
    </row>
    <row r="209" ht="15.75" customHeight="1">
      <c r="A209" s="32" t="s">
        <v>41</v>
      </c>
      <c r="B209" s="32" t="s">
        <v>48</v>
      </c>
      <c r="C209" s="40">
        <v>10.0</v>
      </c>
      <c r="D209" s="40"/>
      <c r="E209" s="44">
        <v>7.3631136E7</v>
      </c>
    </row>
    <row r="210" ht="15.75" customHeight="1">
      <c r="A210" s="32" t="s">
        <v>41</v>
      </c>
      <c r="B210" s="32" t="s">
        <v>48</v>
      </c>
      <c r="C210" s="40">
        <v>10.0</v>
      </c>
      <c r="D210" s="40"/>
      <c r="E210" s="44">
        <v>6.7682064E7</v>
      </c>
    </row>
    <row r="211" ht="15.75" customHeight="1">
      <c r="A211" s="32" t="s">
        <v>41</v>
      </c>
      <c r="B211" s="32" t="s">
        <v>48</v>
      </c>
      <c r="C211" s="40">
        <v>10.0</v>
      </c>
      <c r="D211" s="40" t="str">
        <f>CONCATENATE(A211,B211,C211)</f>
        <v>Sem ABAPC510</v>
      </c>
      <c r="E211" s="44">
        <v>7.0778256E7</v>
      </c>
      <c r="F211" s="32">
        <f>AVERAGE(E209:E211)</f>
        <v>70697152</v>
      </c>
      <c r="G211" s="32">
        <f>STDEV(E209:E211)/F211*100</f>
        <v>4.208606813</v>
      </c>
      <c r="H211" s="32">
        <f>F211-$F$196</f>
        <v>67994065.5</v>
      </c>
    </row>
    <row r="212" ht="15.75" customHeight="1">
      <c r="A212" s="32" t="s">
        <v>41</v>
      </c>
      <c r="B212" s="32" t="s">
        <v>49</v>
      </c>
      <c r="C212" s="40">
        <v>10.0</v>
      </c>
      <c r="D212" s="40"/>
      <c r="E212" s="45">
        <v>5.499996E7</v>
      </c>
    </row>
    <row r="213" ht="15.75" customHeight="1">
      <c r="A213" s="32" t="s">
        <v>41</v>
      </c>
      <c r="B213" s="32" t="s">
        <v>49</v>
      </c>
      <c r="C213" s="40">
        <v>10.0</v>
      </c>
      <c r="D213" s="40"/>
      <c r="E213" s="45">
        <v>5.5533564E7</v>
      </c>
    </row>
    <row r="214" ht="15.75" customHeight="1">
      <c r="A214" s="32" t="s">
        <v>41</v>
      </c>
      <c r="B214" s="32" t="s">
        <v>49</v>
      </c>
      <c r="C214" s="40">
        <v>10.0</v>
      </c>
      <c r="D214" s="40" t="str">
        <f>CONCATENATE(A214,B214,C214)</f>
        <v>Sem ABAP1BP3_110</v>
      </c>
      <c r="E214" s="45">
        <v>5.9305524E7</v>
      </c>
      <c r="F214" s="32">
        <f>AVERAGE(E212:E214)</f>
        <v>56613016</v>
      </c>
      <c r="G214" s="32">
        <f>STDEV(E212:E214)/F214*100</f>
        <v>4.14567989</v>
      </c>
      <c r="H214" s="32">
        <f>F214-$F$196</f>
        <v>53909929.5</v>
      </c>
    </row>
    <row r="215" ht="15.75" customHeight="1">
      <c r="A215" s="32" t="s">
        <v>41</v>
      </c>
      <c r="B215" s="32" t="s">
        <v>50</v>
      </c>
      <c r="C215" s="40">
        <v>10.0</v>
      </c>
      <c r="D215" s="40"/>
      <c r="E215" s="45">
        <v>5.690986E7</v>
      </c>
    </row>
    <row r="216" ht="15.75" customHeight="1">
      <c r="A216" s="32" t="s">
        <v>41</v>
      </c>
      <c r="B216" s="32" t="s">
        <v>50</v>
      </c>
      <c r="C216" s="40">
        <v>10.0</v>
      </c>
      <c r="D216" s="40"/>
      <c r="E216" s="45">
        <v>5.010356E7</v>
      </c>
    </row>
    <row r="217" ht="15.75" customHeight="1">
      <c r="A217" s="32" t="s">
        <v>41</v>
      </c>
      <c r="B217" s="32" t="s">
        <v>50</v>
      </c>
      <c r="C217" s="40">
        <v>10.0</v>
      </c>
      <c r="D217" s="40" t="str">
        <f>CONCATENATE(A217,B217,C217)</f>
        <v>Sem ABAP1BP3_210</v>
      </c>
      <c r="E217" s="45">
        <v>6.0772584E7</v>
      </c>
      <c r="F217" s="32">
        <f>AVERAGE(E215:E217)</f>
        <v>55928668</v>
      </c>
      <c r="G217" s="32">
        <f>STDEV(E215:E217)/F217*100</f>
        <v>9.658312618</v>
      </c>
      <c r="H217" s="32">
        <f>F217-$F$196</f>
        <v>53225581.5</v>
      </c>
    </row>
    <row r="218" ht="15.75" customHeight="1">
      <c r="A218" s="32" t="s">
        <v>41</v>
      </c>
      <c r="B218" s="32" t="s">
        <v>51</v>
      </c>
      <c r="C218" s="40">
        <v>10.0</v>
      </c>
      <c r="D218" s="40"/>
      <c r="E218" s="45">
        <v>5.2256292E7</v>
      </c>
    </row>
    <row r="219" ht="15.75" customHeight="1">
      <c r="A219" s="32" t="s">
        <v>41</v>
      </c>
      <c r="B219" s="32" t="s">
        <v>51</v>
      </c>
      <c r="C219" s="40">
        <v>10.0</v>
      </c>
      <c r="D219" s="40"/>
      <c r="E219" s="45">
        <v>4.5243808E7</v>
      </c>
    </row>
    <row r="220" ht="15.75" customHeight="1">
      <c r="A220" s="32" t="s">
        <v>41</v>
      </c>
      <c r="B220" s="32" t="s">
        <v>51</v>
      </c>
      <c r="C220" s="40">
        <v>10.0</v>
      </c>
      <c r="D220" s="40" t="str">
        <f>CONCATENATE(A220,B220,C220)</f>
        <v>Sem ABAP1BP3_310</v>
      </c>
      <c r="E220" s="45">
        <v>5.2406776E7</v>
      </c>
      <c r="F220" s="32">
        <f>AVERAGE(E218:E220)</f>
        <v>49968958.67</v>
      </c>
      <c r="G220" s="32">
        <f>STDEV(E218:E220)/F220*100</f>
        <v>8.190669382</v>
      </c>
      <c r="H220" s="32">
        <f>F220-$F$196</f>
        <v>47265872.17</v>
      </c>
    </row>
    <row r="221" ht="15.75" customHeight="1">
      <c r="A221" s="32" t="s">
        <v>41</v>
      </c>
      <c r="B221" s="32" t="s">
        <v>52</v>
      </c>
      <c r="C221" s="40">
        <v>10.0</v>
      </c>
      <c r="D221" s="40"/>
      <c r="E221" s="45">
        <v>5.247944E7</v>
      </c>
    </row>
    <row r="222" ht="15.75" customHeight="1">
      <c r="A222" s="32" t="s">
        <v>41</v>
      </c>
      <c r="B222" s="32" t="s">
        <v>52</v>
      </c>
      <c r="C222" s="40">
        <v>10.0</v>
      </c>
      <c r="D222" s="40"/>
      <c r="E222" s="45">
        <v>5.0526068E7</v>
      </c>
    </row>
    <row r="223" ht="15.75" customHeight="1">
      <c r="A223" s="32" t="s">
        <v>41</v>
      </c>
      <c r="B223" s="32" t="s">
        <v>52</v>
      </c>
      <c r="C223" s="40">
        <v>10.0</v>
      </c>
      <c r="D223" s="40" t="str">
        <f>CONCATENATE(A223,B223,C223)</f>
        <v>Sem ABAP1BP3_410</v>
      </c>
      <c r="E223" s="45">
        <v>5.497526E7</v>
      </c>
      <c r="F223" s="32">
        <f>AVERAGE(E221:E223)</f>
        <v>52660256</v>
      </c>
      <c r="G223" s="32">
        <f>STDEV(E221:E223)/F223*100</f>
        <v>4.23488349</v>
      </c>
      <c r="H223" s="32">
        <f>F223-$F$196</f>
        <v>49957169.5</v>
      </c>
    </row>
    <row r="224" ht="15.75" customHeight="1">
      <c r="A224" s="32" t="s">
        <v>41</v>
      </c>
      <c r="B224" s="32" t="s">
        <v>53</v>
      </c>
      <c r="C224" s="40">
        <v>10.0</v>
      </c>
      <c r="D224" s="40"/>
      <c r="E224" s="45">
        <v>3.3678868E7</v>
      </c>
    </row>
    <row r="225" ht="15.75" customHeight="1">
      <c r="A225" s="32" t="s">
        <v>41</v>
      </c>
      <c r="B225" s="32" t="s">
        <v>53</v>
      </c>
      <c r="C225" s="40">
        <v>10.0</v>
      </c>
      <c r="D225" s="40"/>
      <c r="E225" s="45">
        <v>3.4794964E7</v>
      </c>
    </row>
    <row r="226" ht="15.75" customHeight="1">
      <c r="A226" s="32" t="s">
        <v>41</v>
      </c>
      <c r="B226" s="32" t="s">
        <v>53</v>
      </c>
      <c r="C226" s="40">
        <v>10.0</v>
      </c>
      <c r="D226" s="40" t="str">
        <f>CONCATENATE(A226,B226,C226)</f>
        <v>Sem ABAP1BP3_510</v>
      </c>
      <c r="E226" s="45">
        <v>3.8941244E7</v>
      </c>
      <c r="F226" s="32">
        <f>AVERAGE(E224:E226)</f>
        <v>35805025.33</v>
      </c>
      <c r="G226" s="32">
        <f>STDEV(E224:E226)/F226*100</f>
        <v>7.744113148</v>
      </c>
      <c r="H226" s="32">
        <f>F226-$F$196</f>
        <v>33101938.83</v>
      </c>
    </row>
    <row r="227" ht="15.75" customHeight="1">
      <c r="A227" s="32" t="s">
        <v>41</v>
      </c>
      <c r="B227" s="32" t="s">
        <v>54</v>
      </c>
      <c r="C227" s="40">
        <v>10.0</v>
      </c>
      <c r="D227" s="40"/>
      <c r="E227" s="46">
        <v>7.1744424E7</v>
      </c>
    </row>
    <row r="228" ht="15.75" customHeight="1">
      <c r="A228" s="32" t="s">
        <v>41</v>
      </c>
      <c r="B228" s="32" t="s">
        <v>54</v>
      </c>
      <c r="C228" s="40">
        <v>10.0</v>
      </c>
      <c r="D228" s="40"/>
      <c r="E228" s="46">
        <v>6.5031456E7</v>
      </c>
    </row>
    <row r="229" ht="15.75" customHeight="1">
      <c r="A229" s="32" t="s">
        <v>41</v>
      </c>
      <c r="B229" s="32" t="s">
        <v>54</v>
      </c>
      <c r="C229" s="40">
        <v>10.0</v>
      </c>
      <c r="D229" s="40" t="str">
        <f>CONCATENATE(A229,B229,C229)</f>
        <v>Sem ABAP10BP3_110</v>
      </c>
      <c r="E229" s="46">
        <v>6.9756816E7</v>
      </c>
      <c r="F229" s="32">
        <f>AVERAGE(E227:E229)</f>
        <v>68844232</v>
      </c>
      <c r="G229" s="32">
        <f>STDEV(E227:E229)/F229*100</f>
        <v>5.008805636</v>
      </c>
      <c r="H229" s="32">
        <f>F229-$F$196</f>
        <v>66141145.5</v>
      </c>
    </row>
    <row r="230" ht="15.75" customHeight="1">
      <c r="A230" s="32" t="s">
        <v>41</v>
      </c>
      <c r="B230" s="32" t="s">
        <v>55</v>
      </c>
      <c r="C230" s="40">
        <v>10.0</v>
      </c>
      <c r="D230" s="40"/>
      <c r="I230" s="46">
        <v>7.3736064E7</v>
      </c>
      <c r="J230" s="50"/>
    </row>
    <row r="231" ht="15.75" customHeight="1">
      <c r="A231" s="32" t="s">
        <v>41</v>
      </c>
      <c r="B231" s="47" t="s">
        <v>55</v>
      </c>
      <c r="C231" s="40">
        <v>10.0</v>
      </c>
      <c r="D231" s="40"/>
      <c r="E231" s="46">
        <v>6.2463132E7</v>
      </c>
    </row>
    <row r="232" ht="15.75" customHeight="1">
      <c r="A232" s="32" t="s">
        <v>41</v>
      </c>
      <c r="B232" s="47" t="s">
        <v>55</v>
      </c>
      <c r="C232" s="40">
        <v>10.0</v>
      </c>
      <c r="D232" s="40" t="str">
        <f>CONCATENATE(A232,B232,C232)</f>
        <v>Sem ABAP10BP3_210</v>
      </c>
      <c r="E232" s="46">
        <v>5.4178864E7</v>
      </c>
      <c r="F232" s="32">
        <f>AVERAGE(E230:E232)</f>
        <v>58320998</v>
      </c>
      <c r="G232" s="42">
        <f>STDEV(E230:E232)/F232*100</f>
        <v>10.04417325</v>
      </c>
      <c r="H232" s="32">
        <f>F232-$F$196</f>
        <v>55617911.5</v>
      </c>
    </row>
    <row r="233" ht="15.75" customHeight="1">
      <c r="A233" s="32" t="s">
        <v>41</v>
      </c>
      <c r="B233" s="47" t="s">
        <v>56</v>
      </c>
      <c r="C233" s="40">
        <v>10.0</v>
      </c>
      <c r="D233" s="40"/>
      <c r="E233" s="46">
        <v>8.3605248E7</v>
      </c>
    </row>
    <row r="234" ht="15.75" customHeight="1">
      <c r="A234" s="32" t="s">
        <v>41</v>
      </c>
      <c r="B234" s="47" t="s">
        <v>56</v>
      </c>
      <c r="C234" s="40">
        <v>10.0</v>
      </c>
      <c r="D234" s="40"/>
      <c r="E234" s="46">
        <v>8.129308E7</v>
      </c>
    </row>
    <row r="235" ht="15.75" customHeight="1">
      <c r="A235" s="32" t="s">
        <v>41</v>
      </c>
      <c r="B235" s="47" t="s">
        <v>56</v>
      </c>
      <c r="C235" s="40">
        <v>10.0</v>
      </c>
      <c r="D235" s="40" t="str">
        <f>CONCATENATE(A235,B235,C235)</f>
        <v>Sem ABAP10BP3_310</v>
      </c>
      <c r="E235" s="46">
        <v>8.5961712E7</v>
      </c>
      <c r="F235" s="32">
        <f>AVERAGE(E233:E235)</f>
        <v>83620013.33</v>
      </c>
      <c r="G235" s="32">
        <f>STDEV(E233:E235)/F235*100</f>
        <v>2.791617616</v>
      </c>
      <c r="H235" s="32">
        <f>F235-$F$196</f>
        <v>80916926.83</v>
      </c>
    </row>
    <row r="236" ht="15.75" customHeight="1">
      <c r="A236" s="32" t="s">
        <v>41</v>
      </c>
      <c r="B236" s="47" t="s">
        <v>57</v>
      </c>
      <c r="C236" s="40">
        <v>10.0</v>
      </c>
      <c r="D236" s="40"/>
      <c r="E236" s="46">
        <v>3.64196E7</v>
      </c>
    </row>
    <row r="237" ht="15.75" customHeight="1">
      <c r="A237" s="32" t="s">
        <v>41</v>
      </c>
      <c r="B237" s="47" t="s">
        <v>57</v>
      </c>
      <c r="C237" s="40">
        <v>10.0</v>
      </c>
      <c r="D237" s="40"/>
      <c r="E237" s="46">
        <v>3.498098E7</v>
      </c>
    </row>
    <row r="238" ht="15.75" customHeight="1">
      <c r="A238" s="32" t="s">
        <v>41</v>
      </c>
      <c r="B238" s="47" t="s">
        <v>57</v>
      </c>
      <c r="C238" s="40">
        <v>10.0</v>
      </c>
      <c r="D238" s="40" t="str">
        <f>CONCATENATE(A238,B238,C238)</f>
        <v>Sem ABAP10BP3_410</v>
      </c>
      <c r="E238" s="46">
        <v>3.9876244E7</v>
      </c>
      <c r="F238" s="32">
        <f>AVERAGE(E236:E238)</f>
        <v>37092274.67</v>
      </c>
      <c r="G238" s="32">
        <f>STDEV(E236:E238)/F238*100</f>
        <v>6.783091537</v>
      </c>
      <c r="H238" s="32">
        <f>F238-$F$196</f>
        <v>34389188.17</v>
      </c>
    </row>
    <row r="239" ht="15.75" customHeight="1">
      <c r="A239" s="32" t="s">
        <v>41</v>
      </c>
      <c r="B239" s="47" t="s">
        <v>58</v>
      </c>
      <c r="C239" s="40">
        <v>10.0</v>
      </c>
      <c r="D239" s="40"/>
      <c r="E239" s="46">
        <v>4.9407764E7</v>
      </c>
    </row>
    <row r="240" ht="15.75" customHeight="1">
      <c r="A240" s="32" t="s">
        <v>41</v>
      </c>
      <c r="B240" s="47" t="s">
        <v>58</v>
      </c>
      <c r="C240" s="40">
        <v>10.0</v>
      </c>
      <c r="D240" s="40"/>
      <c r="E240" s="46">
        <v>5.545354E7</v>
      </c>
    </row>
    <row r="241" ht="15.75" customHeight="1">
      <c r="A241" s="32" t="s">
        <v>41</v>
      </c>
      <c r="B241" s="47" t="s">
        <v>58</v>
      </c>
      <c r="C241" s="40">
        <v>10.0</v>
      </c>
      <c r="D241" s="40" t="str">
        <f>CONCATENATE(A241,B241,C241)</f>
        <v>Sem ABAP10BP3_510</v>
      </c>
      <c r="E241" s="46">
        <v>5.8211064E7</v>
      </c>
      <c r="F241" s="32">
        <f>AVERAGE(E239:E241)</f>
        <v>54357456</v>
      </c>
      <c r="G241" s="32">
        <f>STDEV(E239:E241)/F241*100</f>
        <v>8.28375877</v>
      </c>
      <c r="H241" s="32">
        <f>F241-$F$196</f>
        <v>51654369.5</v>
      </c>
    </row>
    <row r="242" ht="15.75" hidden="1" customHeight="1">
      <c r="A242" s="48" t="s">
        <v>59</v>
      </c>
      <c r="B242" s="48" t="s">
        <v>42</v>
      </c>
      <c r="C242" s="40">
        <v>10.0</v>
      </c>
      <c r="D242" s="40"/>
      <c r="E242" s="41">
        <v>3963941.0</v>
      </c>
    </row>
    <row r="243" ht="15.75" hidden="1" customHeight="1">
      <c r="A243" s="48" t="s">
        <v>59</v>
      </c>
      <c r="B243" s="48" t="s">
        <v>42</v>
      </c>
      <c r="C243" s="40">
        <v>10.0</v>
      </c>
      <c r="D243" s="40"/>
      <c r="E243" s="41">
        <v>3761324.0</v>
      </c>
    </row>
    <row r="244" ht="15.75" hidden="1" customHeight="1">
      <c r="A244" s="48" t="s">
        <v>59</v>
      </c>
      <c r="B244" s="48" t="s">
        <v>42</v>
      </c>
      <c r="C244" s="40">
        <v>10.0</v>
      </c>
      <c r="D244" s="40" t="str">
        <f>CONCATENATE(A244,B244,C244)</f>
        <v>Com ABAPbranco10</v>
      </c>
      <c r="E244" s="41">
        <v>4520990.0</v>
      </c>
      <c r="F244" s="32">
        <f>AVERAGE(E242:E244)</f>
        <v>4082085</v>
      </c>
      <c r="G244" s="32">
        <f>STDEV(E242:E244)/F244*100</f>
        <v>9.636548554</v>
      </c>
      <c r="H244" s="32" t="s">
        <v>43</v>
      </c>
    </row>
    <row r="245" ht="15.75" hidden="1" customHeight="1">
      <c r="A245" s="48" t="s">
        <v>59</v>
      </c>
      <c r="B245" s="48" t="s">
        <v>44</v>
      </c>
      <c r="C245" s="40">
        <v>10.0</v>
      </c>
      <c r="D245" s="40"/>
      <c r="E245" s="44">
        <v>6.7909272E7</v>
      </c>
    </row>
    <row r="246" ht="15.75" hidden="1" customHeight="1">
      <c r="A246" s="48" t="s">
        <v>59</v>
      </c>
      <c r="B246" s="48" t="s">
        <v>44</v>
      </c>
      <c r="C246" s="40">
        <v>10.0</v>
      </c>
      <c r="D246" s="40"/>
      <c r="E246" s="44">
        <v>7.2274464E7</v>
      </c>
    </row>
    <row r="247" ht="15.75" hidden="1" customHeight="1">
      <c r="A247" s="48" t="s">
        <v>59</v>
      </c>
      <c r="B247" s="48" t="s">
        <v>44</v>
      </c>
      <c r="C247" s="40">
        <v>10.0</v>
      </c>
      <c r="D247" s="40" t="str">
        <f>CONCATENATE(A247,B247,C247)</f>
        <v>Com ABAPC110</v>
      </c>
      <c r="E247" s="44">
        <v>6.952168E7</v>
      </c>
      <c r="F247" s="32">
        <f>AVERAGE(E245:E247)</f>
        <v>69901805.33</v>
      </c>
      <c r="G247" s="32">
        <f>STDEV(E245:E247)/F247*100</f>
        <v>3.157690494</v>
      </c>
      <c r="H247" s="32">
        <f>F247-$F$244</f>
        <v>65819720.33</v>
      </c>
    </row>
    <row r="248" ht="15.75" hidden="1" customHeight="1">
      <c r="A248" s="48" t="s">
        <v>59</v>
      </c>
      <c r="B248" s="48" t="s">
        <v>45</v>
      </c>
      <c r="C248" s="40">
        <v>10.0</v>
      </c>
      <c r="D248" s="40"/>
      <c r="E248" s="44">
        <v>6.7716E7</v>
      </c>
    </row>
    <row r="249" ht="15.75" hidden="1" customHeight="1">
      <c r="A249" s="48" t="s">
        <v>59</v>
      </c>
      <c r="B249" s="48" t="s">
        <v>45</v>
      </c>
      <c r="C249" s="40">
        <v>10.0</v>
      </c>
      <c r="D249" s="40"/>
      <c r="E249" s="44">
        <v>6.8050184E7</v>
      </c>
    </row>
    <row r="250" ht="15.75" hidden="1" customHeight="1">
      <c r="A250" s="48" t="s">
        <v>59</v>
      </c>
      <c r="B250" s="48" t="s">
        <v>45</v>
      </c>
      <c r="C250" s="40">
        <v>10.0</v>
      </c>
      <c r="D250" s="40" t="str">
        <f>CONCATENATE(A250,B250,C250)</f>
        <v>Com ABAPC210</v>
      </c>
      <c r="E250" s="44">
        <v>7.0804304E7</v>
      </c>
      <c r="F250" s="32">
        <f>AVERAGE(E248:E250)</f>
        <v>68856829.33</v>
      </c>
      <c r="G250" s="32">
        <f>STDEV(E248:E250)/F250*100</f>
        <v>2.461367234</v>
      </c>
      <c r="H250" s="32">
        <f>F250-$F$244</f>
        <v>64774744.33</v>
      </c>
    </row>
    <row r="251" ht="15.75" hidden="1" customHeight="1">
      <c r="A251" s="48" t="s">
        <v>59</v>
      </c>
      <c r="B251" s="48" t="s">
        <v>46</v>
      </c>
      <c r="C251" s="40">
        <v>10.0</v>
      </c>
      <c r="D251" s="40"/>
      <c r="E251" s="44">
        <v>5.4949732E7</v>
      </c>
    </row>
    <row r="252" ht="15.75" hidden="1" customHeight="1">
      <c r="A252" s="48" t="s">
        <v>59</v>
      </c>
      <c r="B252" s="48" t="s">
        <v>46</v>
      </c>
      <c r="C252" s="40">
        <v>10.0</v>
      </c>
      <c r="D252" s="40"/>
      <c r="E252" s="44">
        <v>5.059354E7</v>
      </c>
    </row>
    <row r="253" ht="15.75" hidden="1" customHeight="1">
      <c r="A253" s="48" t="s">
        <v>59</v>
      </c>
      <c r="B253" s="48" t="s">
        <v>46</v>
      </c>
      <c r="C253" s="40">
        <v>10.0</v>
      </c>
      <c r="D253" s="40" t="str">
        <f>CONCATENATE(A253,B253,C253)</f>
        <v>Com ABAPC310</v>
      </c>
      <c r="E253" s="44">
        <v>5.603144E7</v>
      </c>
      <c r="F253" s="32">
        <f>AVERAGE(E251:E253)</f>
        <v>53858237.33</v>
      </c>
      <c r="G253" s="32">
        <f>STDEV(E251:E253)/F253*100</f>
        <v>5.344730611</v>
      </c>
      <c r="H253" s="32">
        <f>F253-$F$244</f>
        <v>49776152.33</v>
      </c>
    </row>
    <row r="254" ht="15.75" hidden="1" customHeight="1">
      <c r="A254" s="48" t="s">
        <v>59</v>
      </c>
      <c r="B254" s="48" t="s">
        <v>47</v>
      </c>
      <c r="C254" s="40">
        <v>10.0</v>
      </c>
      <c r="D254" s="40"/>
      <c r="E254" s="44">
        <v>8.1905464E7</v>
      </c>
    </row>
    <row r="255" ht="15.75" hidden="1" customHeight="1">
      <c r="A255" s="48" t="s">
        <v>59</v>
      </c>
      <c r="B255" s="48" t="s">
        <v>47</v>
      </c>
      <c r="C255" s="40">
        <v>10.0</v>
      </c>
      <c r="D255" s="40"/>
      <c r="E255" s="44">
        <v>8.008332E7</v>
      </c>
    </row>
    <row r="256" ht="15.75" hidden="1" customHeight="1">
      <c r="A256" s="48" t="s">
        <v>59</v>
      </c>
      <c r="B256" s="48" t="s">
        <v>47</v>
      </c>
      <c r="C256" s="40">
        <v>10.0</v>
      </c>
      <c r="D256" s="40" t="str">
        <f>CONCATENATE(A256,B256,C256)</f>
        <v>Com ABAPC410</v>
      </c>
      <c r="E256" s="44">
        <v>7.8131952E7</v>
      </c>
      <c r="F256" s="32">
        <f>AVERAGE(E254:E256)</f>
        <v>80040245.33</v>
      </c>
      <c r="G256" s="32">
        <f>STDEV(E254:E256)/F256*100</f>
        <v>2.357719831</v>
      </c>
      <c r="H256" s="32">
        <f>F256-$F$244</f>
        <v>75958160.33</v>
      </c>
    </row>
    <row r="257" ht="15.75" hidden="1" customHeight="1">
      <c r="A257" s="48" t="s">
        <v>59</v>
      </c>
      <c r="B257" s="48" t="s">
        <v>48</v>
      </c>
      <c r="C257" s="40">
        <v>10.0</v>
      </c>
      <c r="D257" s="40"/>
      <c r="E257" s="44">
        <v>8.4424624E7</v>
      </c>
    </row>
    <row r="258" ht="15.75" hidden="1" customHeight="1">
      <c r="A258" s="48" t="s">
        <v>59</v>
      </c>
      <c r="B258" s="48" t="s">
        <v>48</v>
      </c>
      <c r="C258" s="40">
        <v>10.0</v>
      </c>
      <c r="D258" s="40"/>
      <c r="E258" s="44">
        <v>8.1502848E7</v>
      </c>
    </row>
    <row r="259" ht="15.75" hidden="1" customHeight="1">
      <c r="A259" s="48" t="s">
        <v>59</v>
      </c>
      <c r="B259" s="48" t="s">
        <v>48</v>
      </c>
      <c r="C259" s="40">
        <v>10.0</v>
      </c>
      <c r="D259" s="40" t="str">
        <f>CONCATENATE(A259,B259,C259)</f>
        <v>Com ABAPC510</v>
      </c>
      <c r="E259" s="44">
        <v>7.6698E7</v>
      </c>
      <c r="F259" s="32">
        <f>AVERAGE(E257:E259)</f>
        <v>80875157.33</v>
      </c>
      <c r="G259" s="32">
        <f>STDEV(E257:E259)/F259*100</f>
        <v>4.82393932</v>
      </c>
      <c r="H259" s="32">
        <f>F259-$F$244</f>
        <v>76793072.33</v>
      </c>
    </row>
    <row r="260" ht="15.75" hidden="1" customHeight="1">
      <c r="A260" s="48" t="s">
        <v>59</v>
      </c>
      <c r="B260" s="48" t="s">
        <v>49</v>
      </c>
      <c r="C260" s="40">
        <v>10.0</v>
      </c>
      <c r="D260" s="40"/>
      <c r="E260" s="45">
        <v>6.4299912E7</v>
      </c>
    </row>
    <row r="261" ht="15.75" hidden="1" customHeight="1">
      <c r="A261" s="48" t="s">
        <v>59</v>
      </c>
      <c r="B261" s="48" t="s">
        <v>49</v>
      </c>
      <c r="C261" s="40">
        <v>10.0</v>
      </c>
      <c r="D261" s="40"/>
      <c r="E261" s="45">
        <v>5.557754E7</v>
      </c>
    </row>
    <row r="262" ht="15.75" hidden="1" customHeight="1">
      <c r="A262" s="48" t="s">
        <v>59</v>
      </c>
      <c r="B262" s="48" t="s">
        <v>49</v>
      </c>
      <c r="C262" s="40">
        <v>10.0</v>
      </c>
      <c r="D262" s="40" t="str">
        <f>CONCATENATE(A262,B262,C262)</f>
        <v>Com ABAP1BP3_110</v>
      </c>
      <c r="E262" s="45">
        <v>6.053948E7</v>
      </c>
      <c r="F262" s="32">
        <f>AVERAGE(E260:E262)</f>
        <v>60138977.33</v>
      </c>
      <c r="G262" s="32">
        <f>STDEV(E260:E262)/F262*100</f>
        <v>7.274743899</v>
      </c>
      <c r="H262" s="32">
        <f>F262-$F$244</f>
        <v>56056892.33</v>
      </c>
    </row>
    <row r="263" ht="15.75" hidden="1" customHeight="1">
      <c r="A263" s="48" t="s">
        <v>59</v>
      </c>
      <c r="B263" s="48" t="s">
        <v>50</v>
      </c>
      <c r="C263" s="40">
        <v>10.0</v>
      </c>
      <c r="D263" s="40"/>
      <c r="E263" s="45">
        <v>6.9346368E7</v>
      </c>
    </row>
    <row r="264" ht="15.75" hidden="1" customHeight="1">
      <c r="A264" s="48" t="s">
        <v>59</v>
      </c>
      <c r="B264" s="48" t="s">
        <v>50</v>
      </c>
      <c r="C264" s="40">
        <v>10.0</v>
      </c>
      <c r="D264" s="40"/>
      <c r="E264" s="45">
        <v>5.7811036E7</v>
      </c>
    </row>
    <row r="265" ht="15.75" hidden="1" customHeight="1">
      <c r="A265" s="48" t="s">
        <v>59</v>
      </c>
      <c r="B265" s="48" t="s">
        <v>50</v>
      </c>
      <c r="C265" s="40">
        <v>10.0</v>
      </c>
      <c r="D265" s="40" t="str">
        <f>CONCATENATE(A265,B265,C265)</f>
        <v>Com ABAP1BP3_210</v>
      </c>
      <c r="E265" s="45">
        <v>6.92644E7</v>
      </c>
      <c r="F265" s="32">
        <f>AVERAGE(E263:E265)</f>
        <v>65473934.67</v>
      </c>
      <c r="G265" s="32">
        <f>STDEV(E263:E265)/F265*100</f>
        <v>10.1359289</v>
      </c>
      <c r="H265" s="32">
        <f>F265-$F$244</f>
        <v>61391849.67</v>
      </c>
    </row>
    <row r="266" ht="15.75" hidden="1" customHeight="1">
      <c r="A266" s="48" t="s">
        <v>59</v>
      </c>
      <c r="B266" s="48" t="s">
        <v>51</v>
      </c>
      <c r="C266" s="40">
        <v>10.0</v>
      </c>
      <c r="D266" s="40"/>
      <c r="I266" s="45">
        <v>7.5849456E7</v>
      </c>
      <c r="J266" s="50"/>
    </row>
    <row r="267" ht="15.75" hidden="1" customHeight="1">
      <c r="A267" s="48" t="s">
        <v>59</v>
      </c>
      <c r="B267" s="48" t="s">
        <v>51</v>
      </c>
      <c r="C267" s="40">
        <v>10.0</v>
      </c>
      <c r="D267" s="40"/>
      <c r="E267" s="45">
        <v>5.8037336E7</v>
      </c>
    </row>
    <row r="268" ht="15.75" hidden="1" customHeight="1">
      <c r="A268" s="48" t="s">
        <v>59</v>
      </c>
      <c r="B268" s="48" t="s">
        <v>51</v>
      </c>
      <c r="C268" s="40">
        <v>10.0</v>
      </c>
      <c r="D268" s="40" t="str">
        <f>CONCATENATE(A268,B268,C268)</f>
        <v>Com ABAP1BP3_310</v>
      </c>
      <c r="E268" s="45">
        <v>6.0627604E7</v>
      </c>
      <c r="F268" s="32">
        <f>AVERAGE(E266:E268)</f>
        <v>59332470</v>
      </c>
      <c r="G268" s="42">
        <f>STDEV(E266:E268)/F268*100</f>
        <v>3.087004583</v>
      </c>
      <c r="H268" s="32">
        <f>F268-$F$244</f>
        <v>55250385</v>
      </c>
    </row>
    <row r="269" ht="15.75" hidden="1" customHeight="1">
      <c r="A269" s="48" t="s">
        <v>59</v>
      </c>
      <c r="B269" s="48" t="s">
        <v>52</v>
      </c>
      <c r="C269" s="40">
        <v>10.0</v>
      </c>
      <c r="D269" s="40"/>
      <c r="I269" s="45">
        <v>7.9483136E7</v>
      </c>
      <c r="J269" s="50"/>
    </row>
    <row r="270" ht="15.75" hidden="1" customHeight="1">
      <c r="A270" s="48" t="s">
        <v>59</v>
      </c>
      <c r="B270" s="48" t="s">
        <v>52</v>
      </c>
      <c r="C270" s="40">
        <v>10.0</v>
      </c>
      <c r="D270" s="40"/>
      <c r="E270" s="45">
        <v>6.0322888E7</v>
      </c>
    </row>
    <row r="271" ht="15.75" hidden="1" customHeight="1">
      <c r="A271" s="48" t="s">
        <v>59</v>
      </c>
      <c r="B271" s="48" t="s">
        <v>52</v>
      </c>
      <c r="C271" s="40">
        <v>10.0</v>
      </c>
      <c r="D271" s="40" t="str">
        <f>CONCATENATE(A271,B271,C271)</f>
        <v>Com ABAP1BP3_410</v>
      </c>
      <c r="E271" s="45">
        <v>6.525668E7</v>
      </c>
      <c r="F271" s="32">
        <f>AVERAGE(E269:E271)</f>
        <v>62789784</v>
      </c>
      <c r="G271" s="42">
        <f>STDEV(E269:E271)/F271*100</f>
        <v>5.556186943</v>
      </c>
      <c r="H271" s="32">
        <f>F271-$F$244</f>
        <v>58707699</v>
      </c>
    </row>
    <row r="272" ht="15.75" hidden="1" customHeight="1">
      <c r="A272" s="48" t="s">
        <v>59</v>
      </c>
      <c r="B272" s="48" t="s">
        <v>53</v>
      </c>
      <c r="C272" s="40">
        <v>10.0</v>
      </c>
      <c r="D272" s="40"/>
      <c r="E272" s="45">
        <v>4.7076292E7</v>
      </c>
    </row>
    <row r="273" ht="15.75" hidden="1" customHeight="1">
      <c r="A273" s="48" t="s">
        <v>59</v>
      </c>
      <c r="B273" s="48" t="s">
        <v>53</v>
      </c>
      <c r="C273" s="40">
        <v>10.0</v>
      </c>
      <c r="D273" s="40"/>
      <c r="E273" s="45">
        <v>4.1289536E7</v>
      </c>
    </row>
    <row r="274" ht="15.75" hidden="1" customHeight="1">
      <c r="A274" s="48" t="s">
        <v>59</v>
      </c>
      <c r="B274" s="48" t="s">
        <v>53</v>
      </c>
      <c r="C274" s="40">
        <v>10.0</v>
      </c>
      <c r="D274" s="40" t="str">
        <f>CONCATENATE(A274,B274,C274)</f>
        <v>Com ABAP1BP3_510</v>
      </c>
      <c r="E274" s="45">
        <v>4.9130676E7</v>
      </c>
      <c r="F274" s="32">
        <f>AVERAGE(E272:E274)</f>
        <v>45832168</v>
      </c>
      <c r="G274" s="32">
        <f>STDEV(E272:E274)/F274*100</f>
        <v>8.87133637</v>
      </c>
      <c r="H274" s="32">
        <f>F274-$F$244</f>
        <v>41750083</v>
      </c>
    </row>
    <row r="275" ht="15.75" hidden="1" customHeight="1">
      <c r="A275" s="48" t="s">
        <v>59</v>
      </c>
      <c r="B275" s="48" t="s">
        <v>54</v>
      </c>
      <c r="C275" s="40">
        <v>10.0</v>
      </c>
      <c r="D275" s="40"/>
      <c r="E275" s="46">
        <v>8.9374616E7</v>
      </c>
    </row>
    <row r="276" ht="15.75" hidden="1" customHeight="1">
      <c r="A276" s="48" t="s">
        <v>59</v>
      </c>
      <c r="B276" s="48" t="s">
        <v>54</v>
      </c>
      <c r="C276" s="40">
        <v>10.0</v>
      </c>
      <c r="D276" s="40"/>
      <c r="E276" s="46">
        <v>8.8483344E7</v>
      </c>
    </row>
    <row r="277" ht="15.75" hidden="1" customHeight="1">
      <c r="A277" s="48" t="s">
        <v>59</v>
      </c>
      <c r="B277" s="48" t="s">
        <v>54</v>
      </c>
      <c r="C277" s="40">
        <v>10.0</v>
      </c>
      <c r="D277" s="40" t="str">
        <f>CONCATENATE(A277,B277,C277)</f>
        <v>Com ABAP10BP3_110</v>
      </c>
      <c r="E277" s="46">
        <v>9.3711808E7</v>
      </c>
      <c r="F277" s="32">
        <f>AVERAGE(E275:E277)</f>
        <v>90523256</v>
      </c>
      <c r="G277" s="32">
        <f>STDEV(E275:E277)/F277*100</f>
        <v>3.089918466</v>
      </c>
      <c r="H277" s="32">
        <f>F277-$F$244</f>
        <v>86441171</v>
      </c>
    </row>
    <row r="278" ht="15.75" hidden="1" customHeight="1">
      <c r="A278" s="48" t="s">
        <v>59</v>
      </c>
      <c r="B278" s="48" t="s">
        <v>55</v>
      </c>
      <c r="C278" s="40">
        <v>10.0</v>
      </c>
      <c r="D278" s="40"/>
      <c r="E278" s="46">
        <v>7.9616368E7</v>
      </c>
    </row>
    <row r="279" ht="15.75" hidden="1" customHeight="1">
      <c r="A279" s="48" t="s">
        <v>59</v>
      </c>
      <c r="B279" s="49" t="s">
        <v>55</v>
      </c>
      <c r="C279" s="40">
        <v>10.0</v>
      </c>
      <c r="D279" s="40"/>
      <c r="E279" s="46">
        <v>8.3009552E7</v>
      </c>
    </row>
    <row r="280" ht="15.75" hidden="1" customHeight="1">
      <c r="A280" s="48" t="s">
        <v>59</v>
      </c>
      <c r="B280" s="49" t="s">
        <v>55</v>
      </c>
      <c r="C280" s="40">
        <v>10.0</v>
      </c>
      <c r="D280" s="40" t="str">
        <f>CONCATENATE(A280,B280,C280)</f>
        <v>Com ABAP10BP3_210</v>
      </c>
      <c r="E280" s="46">
        <v>7.6141944E7</v>
      </c>
      <c r="F280" s="32">
        <f>AVERAGE(E278:E280)</f>
        <v>79589288</v>
      </c>
      <c r="G280" s="32">
        <f>STDEV(E278:E280)/F280*100</f>
        <v>4.314505345</v>
      </c>
      <c r="H280" s="32">
        <f>F280-$F$244</f>
        <v>75507203</v>
      </c>
    </row>
    <row r="281" ht="15.75" hidden="1" customHeight="1">
      <c r="A281" s="48" t="s">
        <v>59</v>
      </c>
      <c r="B281" s="49" t="s">
        <v>56</v>
      </c>
      <c r="C281" s="40">
        <v>10.0</v>
      </c>
      <c r="D281" s="40"/>
      <c r="E281" s="46">
        <v>9.4658224E7</v>
      </c>
    </row>
    <row r="282" ht="15.75" hidden="1" customHeight="1">
      <c r="A282" s="48" t="s">
        <v>59</v>
      </c>
      <c r="B282" s="49" t="s">
        <v>56</v>
      </c>
      <c r="C282" s="40">
        <v>10.0</v>
      </c>
      <c r="D282" s="40"/>
      <c r="E282" s="46">
        <v>9.0220888E7</v>
      </c>
    </row>
    <row r="283" ht="15.75" hidden="1" customHeight="1">
      <c r="A283" s="48" t="s">
        <v>59</v>
      </c>
      <c r="B283" s="49" t="s">
        <v>56</v>
      </c>
      <c r="C283" s="40">
        <v>10.0</v>
      </c>
      <c r="D283" s="40" t="str">
        <f>CONCATENATE(A283,B283,C283)</f>
        <v>Com ABAP10BP3_310</v>
      </c>
      <c r="E283" s="46">
        <v>1.03166064E8</v>
      </c>
      <c r="F283" s="32">
        <f>AVERAGE(E281:E283)</f>
        <v>96015058.67</v>
      </c>
      <c r="G283" s="32">
        <f>STDEV(E281:E283)/F283*100</f>
        <v>6.851409374</v>
      </c>
      <c r="H283" s="32">
        <f>F283-$F$244</f>
        <v>91932973.67</v>
      </c>
    </row>
    <row r="284" ht="15.75" hidden="1" customHeight="1">
      <c r="A284" s="48" t="s">
        <v>59</v>
      </c>
      <c r="B284" s="49" t="s">
        <v>57</v>
      </c>
      <c r="C284" s="40">
        <v>10.0</v>
      </c>
      <c r="D284" s="40"/>
      <c r="E284" s="46">
        <v>4.9708604E7</v>
      </c>
    </row>
    <row r="285" ht="15.75" hidden="1" customHeight="1">
      <c r="A285" s="48" t="s">
        <v>59</v>
      </c>
      <c r="B285" s="49" t="s">
        <v>57</v>
      </c>
      <c r="C285" s="40">
        <v>10.0</v>
      </c>
      <c r="D285" s="40"/>
      <c r="E285" s="46">
        <v>5.0646528E7</v>
      </c>
    </row>
    <row r="286" ht="15.75" hidden="1" customHeight="1">
      <c r="A286" s="48" t="s">
        <v>59</v>
      </c>
      <c r="B286" s="49" t="s">
        <v>57</v>
      </c>
      <c r="C286" s="40">
        <v>10.0</v>
      </c>
      <c r="D286" s="40" t="str">
        <f>CONCATENATE(A286,B286,C286)</f>
        <v>Com ABAP10BP3_410</v>
      </c>
      <c r="E286" s="46">
        <v>5.1850752E7</v>
      </c>
      <c r="F286" s="32">
        <f>AVERAGE(E284:E286)</f>
        <v>50735294.67</v>
      </c>
      <c r="G286" s="32">
        <f>STDEV(E284:E286)/F286*100</f>
        <v>2.116532896</v>
      </c>
      <c r="H286" s="32">
        <f>F286-$F$244</f>
        <v>46653209.67</v>
      </c>
    </row>
    <row r="287" ht="15.75" hidden="1" customHeight="1">
      <c r="A287" s="48" t="s">
        <v>59</v>
      </c>
      <c r="B287" s="49" t="s">
        <v>58</v>
      </c>
      <c r="C287" s="40">
        <v>10.0</v>
      </c>
      <c r="D287" s="40"/>
      <c r="E287" s="46">
        <v>6.2607592E7</v>
      </c>
    </row>
    <row r="288" ht="15.75" hidden="1" customHeight="1">
      <c r="A288" s="48" t="s">
        <v>59</v>
      </c>
      <c r="B288" s="49" t="s">
        <v>58</v>
      </c>
      <c r="C288" s="40">
        <v>10.0</v>
      </c>
      <c r="D288" s="40"/>
      <c r="E288" s="46">
        <v>6.173796E7</v>
      </c>
    </row>
    <row r="289" ht="15.75" hidden="1" customHeight="1">
      <c r="A289" s="48" t="s">
        <v>59</v>
      </c>
      <c r="B289" s="49" t="s">
        <v>58</v>
      </c>
      <c r="C289" s="40">
        <v>10.0</v>
      </c>
      <c r="D289" s="40" t="str">
        <f>CONCATENATE(A289,B289,C289)</f>
        <v>Com ABAP10BP3_510</v>
      </c>
      <c r="E289" s="46">
        <v>7.2965864E7</v>
      </c>
      <c r="F289" s="32">
        <f>AVERAGE(E287:E289)</f>
        <v>65770472</v>
      </c>
      <c r="G289" s="32">
        <f>STDEV(E287:E289)/F289*100</f>
        <v>9.497490307</v>
      </c>
      <c r="H289" s="32">
        <f>F289-$F$244</f>
        <v>61688387</v>
      </c>
    </row>
    <row r="290" ht="15.75" customHeight="1">
      <c r="A290" s="32" t="s">
        <v>41</v>
      </c>
      <c r="B290" s="32" t="s">
        <v>42</v>
      </c>
      <c r="C290" s="40">
        <v>15.0</v>
      </c>
      <c r="D290" s="40"/>
      <c r="I290" s="41">
        <v>1776940.0</v>
      </c>
      <c r="J290" s="50"/>
      <c r="K290" s="51"/>
    </row>
    <row r="291" ht="15.75" customHeight="1">
      <c r="A291" s="32" t="s">
        <v>41</v>
      </c>
      <c r="B291" s="32" t="s">
        <v>42</v>
      </c>
      <c r="C291" s="40">
        <v>15.0</v>
      </c>
      <c r="D291" s="40"/>
      <c r="E291" s="41">
        <v>2939154.0</v>
      </c>
    </row>
    <row r="292" ht="15.75" customHeight="1">
      <c r="A292" s="32" t="s">
        <v>41</v>
      </c>
      <c r="B292" s="32" t="s">
        <v>42</v>
      </c>
      <c r="C292" s="40">
        <v>15.0</v>
      </c>
      <c r="D292" s="40" t="str">
        <f>CONCATENATE(A292,B292,C292)</f>
        <v>Sem ABAPbranco15</v>
      </c>
      <c r="E292" s="41">
        <v>2519469.0</v>
      </c>
      <c r="F292" s="32">
        <f>AVERAGE(E290:E292)</f>
        <v>2729311.5</v>
      </c>
      <c r="G292" s="42">
        <f>STDEV(E290:E292)/F292*100</f>
        <v>10.87314912</v>
      </c>
      <c r="H292" s="32" t="s">
        <v>43</v>
      </c>
    </row>
    <row r="293" ht="15.75" customHeight="1">
      <c r="A293" s="32" t="s">
        <v>41</v>
      </c>
      <c r="B293" s="32" t="s">
        <v>44</v>
      </c>
      <c r="C293" s="40">
        <v>15.0</v>
      </c>
      <c r="D293" s="40"/>
      <c r="I293" s="44">
        <v>5.4621536E7</v>
      </c>
      <c r="J293" s="50"/>
    </row>
    <row r="294" ht="15.75" customHeight="1">
      <c r="A294" s="32" t="s">
        <v>41</v>
      </c>
      <c r="B294" s="32" t="s">
        <v>44</v>
      </c>
      <c r="C294" s="40">
        <v>15.0</v>
      </c>
      <c r="D294" s="40"/>
      <c r="E294" s="44">
        <v>7.5155808E7</v>
      </c>
    </row>
    <row r="295" ht="15.75" customHeight="1">
      <c r="A295" s="32" t="s">
        <v>41</v>
      </c>
      <c r="B295" s="32" t="s">
        <v>44</v>
      </c>
      <c r="C295" s="40">
        <v>15.0</v>
      </c>
      <c r="D295" s="40" t="str">
        <f>CONCATENATE(A295,B295,C295)</f>
        <v>Sem ABAPC115</v>
      </c>
      <c r="E295" s="44">
        <v>7.5338832E7</v>
      </c>
      <c r="F295" s="32">
        <f>AVERAGE(E293:E295)</f>
        <v>75247320</v>
      </c>
      <c r="G295" s="42">
        <f>STDEV(E293:E295)/F295*100</f>
        <v>0.1719895294</v>
      </c>
      <c r="H295" s="32">
        <f>F295-$F$291</f>
        <v>75247320</v>
      </c>
    </row>
    <row r="296" ht="15.75" customHeight="1">
      <c r="A296" s="32" t="s">
        <v>41</v>
      </c>
      <c r="B296" s="32" t="s">
        <v>45</v>
      </c>
      <c r="C296" s="40">
        <v>15.0</v>
      </c>
      <c r="D296" s="40"/>
      <c r="E296" s="44">
        <v>7.8226824E7</v>
      </c>
    </row>
    <row r="297" ht="15.75" customHeight="1">
      <c r="A297" s="32" t="s">
        <v>41</v>
      </c>
      <c r="B297" s="32" t="s">
        <v>45</v>
      </c>
      <c r="C297" s="40">
        <v>15.0</v>
      </c>
      <c r="D297" s="40"/>
      <c r="E297" s="44">
        <v>7.1406328E7</v>
      </c>
    </row>
    <row r="298" ht="15.75" customHeight="1">
      <c r="A298" s="32" t="s">
        <v>41</v>
      </c>
      <c r="B298" s="32" t="s">
        <v>45</v>
      </c>
      <c r="C298" s="40">
        <v>15.0</v>
      </c>
      <c r="D298" s="40" t="str">
        <f>CONCATENATE(A298,B298,C298)</f>
        <v>Sem ABAPC215</v>
      </c>
      <c r="E298" s="44">
        <v>8.4477408E7</v>
      </c>
      <c r="F298" s="32">
        <f>AVERAGE(E296:E298)</f>
        <v>78036853.33</v>
      </c>
      <c r="G298" s="32">
        <f>STDEV(E296:E298)/F298*100</f>
        <v>8.37759356</v>
      </c>
      <c r="H298" s="32">
        <f>F298-$F$291</f>
        <v>78036853.33</v>
      </c>
    </row>
    <row r="299" ht="15.75" customHeight="1">
      <c r="A299" s="32" t="s">
        <v>41</v>
      </c>
      <c r="B299" s="32" t="s">
        <v>46</v>
      </c>
      <c r="C299" s="40">
        <v>15.0</v>
      </c>
      <c r="D299" s="40"/>
      <c r="E299" s="44">
        <v>6.8990496E7</v>
      </c>
    </row>
    <row r="300" ht="15.75" customHeight="1">
      <c r="A300" s="32" t="s">
        <v>41</v>
      </c>
      <c r="B300" s="32" t="s">
        <v>46</v>
      </c>
      <c r="C300" s="40">
        <v>15.0</v>
      </c>
      <c r="D300" s="40"/>
      <c r="E300" s="44">
        <v>5.8577916E7</v>
      </c>
    </row>
    <row r="301" ht="15.75" customHeight="1">
      <c r="A301" s="32" t="s">
        <v>41</v>
      </c>
      <c r="B301" s="32" t="s">
        <v>46</v>
      </c>
      <c r="C301" s="40">
        <v>15.0</v>
      </c>
      <c r="D301" s="40" t="str">
        <f>CONCATENATE(A301,B301,C301)</f>
        <v>Sem ABAPC315</v>
      </c>
      <c r="E301" s="44">
        <v>7.2732288E7</v>
      </c>
      <c r="F301" s="32">
        <f>AVERAGE(E299:E301)</f>
        <v>66766900</v>
      </c>
      <c r="G301" s="32">
        <f>STDEV(E299:E301)/F301*100</f>
        <v>10.98522919</v>
      </c>
      <c r="H301" s="32">
        <f>F301-$F$291</f>
        <v>66766900</v>
      </c>
    </row>
    <row r="302" ht="15.75" customHeight="1">
      <c r="A302" s="32" t="s">
        <v>41</v>
      </c>
      <c r="B302" s="32" t="s">
        <v>47</v>
      </c>
      <c r="C302" s="40">
        <v>15.0</v>
      </c>
      <c r="D302" s="40"/>
      <c r="E302" s="44">
        <v>8.0991104E7</v>
      </c>
    </row>
    <row r="303" ht="15.75" customHeight="1">
      <c r="A303" s="32" t="s">
        <v>41</v>
      </c>
      <c r="B303" s="32" t="s">
        <v>47</v>
      </c>
      <c r="C303" s="40">
        <v>15.0</v>
      </c>
      <c r="D303" s="40"/>
      <c r="E303" s="44">
        <v>8.738756E7</v>
      </c>
    </row>
    <row r="304" ht="15.75" customHeight="1">
      <c r="A304" s="32" t="s">
        <v>41</v>
      </c>
      <c r="B304" s="32" t="s">
        <v>47</v>
      </c>
      <c r="C304" s="40">
        <v>15.0</v>
      </c>
      <c r="D304" s="40" t="str">
        <f>CONCATENATE(A304,B304,C304)</f>
        <v>Sem ABAPC415</v>
      </c>
      <c r="E304" s="44">
        <v>9.2568448E7</v>
      </c>
      <c r="F304" s="32">
        <f>AVERAGE(E302:E304)</f>
        <v>86982370.67</v>
      </c>
      <c r="G304" s="32">
        <f>STDEV(E302:E304)/F304*100</f>
        <v>6.66721079</v>
      </c>
      <c r="H304" s="32">
        <f>F304-$F$291</f>
        <v>86982370.67</v>
      </c>
    </row>
    <row r="305" ht="15.75" customHeight="1">
      <c r="A305" s="32" t="s">
        <v>41</v>
      </c>
      <c r="B305" s="32" t="s">
        <v>48</v>
      </c>
      <c r="C305" s="40">
        <v>15.0</v>
      </c>
      <c r="D305" s="40"/>
      <c r="E305" s="44">
        <v>8.7194704E7</v>
      </c>
    </row>
    <row r="306" ht="15.75" customHeight="1">
      <c r="A306" s="32" t="s">
        <v>41</v>
      </c>
      <c r="B306" s="32" t="s">
        <v>48</v>
      </c>
      <c r="C306" s="40">
        <v>15.0</v>
      </c>
      <c r="D306" s="40"/>
      <c r="E306" s="44">
        <v>8.0989368E7</v>
      </c>
    </row>
    <row r="307" ht="15.75" customHeight="1">
      <c r="A307" s="32" t="s">
        <v>41</v>
      </c>
      <c r="B307" s="32" t="s">
        <v>48</v>
      </c>
      <c r="C307" s="40">
        <v>15.0</v>
      </c>
      <c r="D307" s="40" t="str">
        <f>CONCATENATE(A307,B307,C307)</f>
        <v>Sem ABAPC515</v>
      </c>
      <c r="E307" s="44">
        <v>8.3924312E7</v>
      </c>
      <c r="F307" s="32">
        <f>AVERAGE(E305:E307)</f>
        <v>84036128</v>
      </c>
      <c r="G307" s="32">
        <f>STDEV(E305:E307)/F307*100</f>
        <v>3.693862203</v>
      </c>
      <c r="H307" s="32">
        <f>F307-$F$291</f>
        <v>84036128</v>
      </c>
    </row>
    <row r="308" ht="15.75" customHeight="1">
      <c r="A308" s="32" t="s">
        <v>41</v>
      </c>
      <c r="B308" s="32" t="s">
        <v>49</v>
      </c>
      <c r="C308" s="40">
        <v>15.0</v>
      </c>
      <c r="D308" s="40"/>
      <c r="E308" s="45">
        <v>7.629084E7</v>
      </c>
    </row>
    <row r="309" ht="15.75" customHeight="1">
      <c r="A309" s="32" t="s">
        <v>41</v>
      </c>
      <c r="B309" s="32" t="s">
        <v>49</v>
      </c>
      <c r="C309" s="40">
        <v>15.0</v>
      </c>
      <c r="D309" s="40"/>
      <c r="E309" s="45">
        <v>7.5684888E7</v>
      </c>
    </row>
    <row r="310" ht="15.75" customHeight="1">
      <c r="A310" s="32" t="s">
        <v>41</v>
      </c>
      <c r="B310" s="32" t="s">
        <v>49</v>
      </c>
      <c r="C310" s="40">
        <v>15.0</v>
      </c>
      <c r="D310" s="40" t="str">
        <f>CONCATENATE(A310,B310,C310)</f>
        <v>Sem ABAP1BP3_115</v>
      </c>
      <c r="E310" s="45">
        <v>8.0380856E7</v>
      </c>
      <c r="F310" s="32">
        <f>AVERAGE(E308:E310)</f>
        <v>77452194.67</v>
      </c>
      <c r="G310" s="32">
        <f>STDEV(E308:E310)/F310*100</f>
        <v>3.297940355</v>
      </c>
      <c r="H310" s="32">
        <f>F310-$F$291</f>
        <v>77452194.67</v>
      </c>
    </row>
    <row r="311" ht="15.75" customHeight="1">
      <c r="A311" s="32" t="s">
        <v>41</v>
      </c>
      <c r="B311" s="32" t="s">
        <v>50</v>
      </c>
      <c r="C311" s="40">
        <v>15.0</v>
      </c>
      <c r="D311" s="40"/>
      <c r="E311" s="45">
        <v>7.1458816E7</v>
      </c>
    </row>
    <row r="312" ht="15.75" customHeight="1">
      <c r="A312" s="32" t="s">
        <v>41</v>
      </c>
      <c r="B312" s="32" t="s">
        <v>50</v>
      </c>
      <c r="C312" s="40">
        <v>15.0</v>
      </c>
      <c r="D312" s="40"/>
      <c r="E312" s="45">
        <v>6.4903836E7</v>
      </c>
    </row>
    <row r="313" ht="15.75" customHeight="1">
      <c r="A313" s="32" t="s">
        <v>41</v>
      </c>
      <c r="B313" s="32" t="s">
        <v>50</v>
      </c>
      <c r="C313" s="40">
        <v>15.0</v>
      </c>
      <c r="D313" s="40" t="str">
        <f>CONCATENATE(A313,B313,C313)</f>
        <v>Sem ABAP1BP3_215</v>
      </c>
      <c r="E313" s="45">
        <v>7.5034992E7</v>
      </c>
      <c r="F313" s="32">
        <f>AVERAGE(E311:E313)</f>
        <v>70465881.33</v>
      </c>
      <c r="G313" s="32">
        <f>STDEV(E311:E313)/F313*100</f>
        <v>7.291537714</v>
      </c>
      <c r="H313" s="32">
        <f>F313-$F$291</f>
        <v>70465881.33</v>
      </c>
    </row>
    <row r="314" ht="15.75" customHeight="1">
      <c r="A314" s="32" t="s">
        <v>41</v>
      </c>
      <c r="B314" s="32" t="s">
        <v>51</v>
      </c>
      <c r="C314" s="40">
        <v>15.0</v>
      </c>
      <c r="D314" s="40"/>
      <c r="E314" s="45">
        <v>7.133452E7</v>
      </c>
    </row>
    <row r="315" ht="15.75" customHeight="1">
      <c r="A315" s="32" t="s">
        <v>41</v>
      </c>
      <c r="B315" s="32" t="s">
        <v>51</v>
      </c>
      <c r="C315" s="40">
        <v>15.0</v>
      </c>
      <c r="D315" s="40"/>
      <c r="E315" s="45">
        <v>6.2282996E7</v>
      </c>
    </row>
    <row r="316" ht="15.75" customHeight="1">
      <c r="A316" s="32" t="s">
        <v>41</v>
      </c>
      <c r="B316" s="32" t="s">
        <v>51</v>
      </c>
      <c r="C316" s="40">
        <v>15.0</v>
      </c>
      <c r="D316" s="40" t="str">
        <f>CONCATENATE(A316,B316,C316)</f>
        <v>Sem ABAP1BP3_315</v>
      </c>
      <c r="E316" s="45">
        <v>7.0894344E7</v>
      </c>
      <c r="F316" s="32">
        <f>AVERAGE(E314:E316)</f>
        <v>68170620</v>
      </c>
      <c r="G316" s="32">
        <f>STDEV(E314:E316)/F316*100</f>
        <v>7.486479842</v>
      </c>
      <c r="H316" s="32">
        <f>F316-$F$291</f>
        <v>68170620</v>
      </c>
    </row>
    <row r="317" ht="15.75" customHeight="1">
      <c r="A317" s="32" t="s">
        <v>41</v>
      </c>
      <c r="B317" s="32" t="s">
        <v>52</v>
      </c>
      <c r="C317" s="40">
        <v>15.0</v>
      </c>
      <c r="D317" s="40"/>
      <c r="E317" s="45">
        <v>6.676702E7</v>
      </c>
    </row>
    <row r="318" ht="15.75" customHeight="1">
      <c r="A318" s="32" t="s">
        <v>41</v>
      </c>
      <c r="B318" s="32" t="s">
        <v>52</v>
      </c>
      <c r="C318" s="40">
        <v>15.0</v>
      </c>
      <c r="D318" s="40"/>
      <c r="E318" s="45">
        <v>6.4097628E7</v>
      </c>
    </row>
    <row r="319" ht="15.75" customHeight="1">
      <c r="A319" s="32" t="s">
        <v>41</v>
      </c>
      <c r="B319" s="32" t="s">
        <v>52</v>
      </c>
      <c r="C319" s="40">
        <v>15.0</v>
      </c>
      <c r="D319" s="40" t="str">
        <f>CONCATENATE(A319,B319,C319)</f>
        <v>Sem ABAP1BP3_415</v>
      </c>
      <c r="E319" s="45">
        <v>6.8539472E7</v>
      </c>
      <c r="F319" s="32">
        <f>AVERAGE(E317:E319)</f>
        <v>66468040</v>
      </c>
      <c r="G319" s="32">
        <f>STDEV(E317:E319)/F319*100</f>
        <v>3.363969046</v>
      </c>
      <c r="H319" s="32">
        <f>F319-$F$291</f>
        <v>66468040</v>
      </c>
    </row>
    <row r="320" ht="15.75" customHeight="1">
      <c r="A320" s="32" t="s">
        <v>41</v>
      </c>
      <c r="B320" s="32" t="s">
        <v>53</v>
      </c>
      <c r="C320" s="40">
        <v>15.0</v>
      </c>
      <c r="D320" s="40"/>
      <c r="E320" s="45">
        <v>4.8505296E7</v>
      </c>
    </row>
    <row r="321" ht="15.75" customHeight="1">
      <c r="A321" s="32" t="s">
        <v>41</v>
      </c>
      <c r="B321" s="32" t="s">
        <v>53</v>
      </c>
      <c r="C321" s="40">
        <v>15.0</v>
      </c>
      <c r="D321" s="40"/>
      <c r="E321" s="45">
        <v>4.9694096E7</v>
      </c>
    </row>
    <row r="322" ht="15.75" customHeight="1">
      <c r="A322" s="32" t="s">
        <v>41</v>
      </c>
      <c r="B322" s="32" t="s">
        <v>53</v>
      </c>
      <c r="C322" s="40">
        <v>15.0</v>
      </c>
      <c r="D322" s="40" t="str">
        <f>CONCATENATE(A322,B322,C322)</f>
        <v>Sem ABAP1BP3_515</v>
      </c>
      <c r="E322" s="45">
        <v>5.4564896E7</v>
      </c>
      <c r="F322" s="32">
        <f>AVERAGE(E320:E322)</f>
        <v>50921429.33</v>
      </c>
      <c r="G322" s="32">
        <f>STDEV(E320:E322)/F322*100</f>
        <v>6.305465133</v>
      </c>
      <c r="H322" s="32">
        <f>F322-$F$291</f>
        <v>50921429.33</v>
      </c>
    </row>
    <row r="323" ht="15.75" customHeight="1">
      <c r="A323" s="32" t="s">
        <v>41</v>
      </c>
      <c r="B323" s="32" t="s">
        <v>54</v>
      </c>
      <c r="C323" s="40">
        <v>15.0</v>
      </c>
      <c r="D323" s="40"/>
      <c r="E323" s="46">
        <v>8.9277896E7</v>
      </c>
    </row>
    <row r="324" ht="15.75" customHeight="1">
      <c r="A324" s="32" t="s">
        <v>41</v>
      </c>
      <c r="B324" s="32" t="s">
        <v>54</v>
      </c>
      <c r="C324" s="40">
        <v>15.0</v>
      </c>
      <c r="D324" s="40"/>
      <c r="E324" s="46">
        <v>8.2062328E7</v>
      </c>
    </row>
    <row r="325" ht="15.75" customHeight="1">
      <c r="A325" s="32" t="s">
        <v>41</v>
      </c>
      <c r="B325" s="32" t="s">
        <v>54</v>
      </c>
      <c r="C325" s="40">
        <v>15.0</v>
      </c>
      <c r="D325" s="40" t="str">
        <f>CONCATENATE(A325,B325,C325)</f>
        <v>Sem ABAP10BP3_115</v>
      </c>
      <c r="E325" s="46">
        <v>8.7443704E7</v>
      </c>
      <c r="F325" s="32">
        <f>AVERAGE(E323:E325)</f>
        <v>86261309.33</v>
      </c>
      <c r="G325" s="32">
        <f>STDEV(E323:E325)/F325*100</f>
        <v>4.347588104</v>
      </c>
      <c r="H325" s="32">
        <f>F325-$F$291</f>
        <v>86261309.33</v>
      </c>
    </row>
    <row r="326" ht="15.75" customHeight="1">
      <c r="A326" s="32" t="s">
        <v>41</v>
      </c>
      <c r="B326" s="32" t="s">
        <v>55</v>
      </c>
      <c r="C326" s="40">
        <v>15.0</v>
      </c>
      <c r="D326" s="40"/>
      <c r="E326" s="46">
        <v>8.7973672E7</v>
      </c>
    </row>
    <row r="327" ht="15.75" customHeight="1">
      <c r="A327" s="32" t="s">
        <v>41</v>
      </c>
      <c r="B327" s="47" t="s">
        <v>55</v>
      </c>
      <c r="C327" s="40">
        <v>15.0</v>
      </c>
      <c r="D327" s="40"/>
      <c r="E327" s="46">
        <v>7.56008E7</v>
      </c>
    </row>
    <row r="328" ht="15.75" customHeight="1">
      <c r="A328" s="32" t="s">
        <v>41</v>
      </c>
      <c r="B328" s="47" t="s">
        <v>55</v>
      </c>
      <c r="C328" s="40">
        <v>15.0</v>
      </c>
      <c r="D328" s="40" t="str">
        <f>CONCATENATE(A328,B328,C328)</f>
        <v>Sem ABAP10BP3_215</v>
      </c>
      <c r="F328" s="32">
        <f>AVERAGE(E326:E328)</f>
        <v>81787236</v>
      </c>
      <c r="G328" s="42">
        <f>STDEV(E326:E328)/F328*100</f>
        <v>10.69719692</v>
      </c>
      <c r="H328" s="32">
        <f>F328-$F$291</f>
        <v>81787236</v>
      </c>
      <c r="I328" s="46">
        <v>6.4673352E7</v>
      </c>
      <c r="J328" s="50"/>
      <c r="K328" s="51"/>
    </row>
    <row r="329" ht="15.75" customHeight="1">
      <c r="A329" s="32" t="s">
        <v>41</v>
      </c>
      <c r="B329" s="47" t="s">
        <v>56</v>
      </c>
      <c r="C329" s="40">
        <v>15.0</v>
      </c>
      <c r="D329" s="40"/>
      <c r="E329" s="46">
        <v>1.00101352E8</v>
      </c>
    </row>
    <row r="330" ht="15.75" customHeight="1">
      <c r="A330" s="32" t="s">
        <v>41</v>
      </c>
      <c r="B330" s="47" t="s">
        <v>56</v>
      </c>
      <c r="C330" s="40">
        <v>15.0</v>
      </c>
      <c r="D330" s="40"/>
      <c r="E330" s="46">
        <v>9.8678856E7</v>
      </c>
    </row>
    <row r="331" ht="15.75" customHeight="1">
      <c r="A331" s="32" t="s">
        <v>41</v>
      </c>
      <c r="B331" s="47" t="s">
        <v>56</v>
      </c>
      <c r="C331" s="40">
        <v>15.0</v>
      </c>
      <c r="D331" s="40" t="str">
        <f>CONCATENATE(A331,B331,C331)</f>
        <v>Sem ABAP10BP3_315</v>
      </c>
      <c r="E331" s="46">
        <v>1.029558E8</v>
      </c>
      <c r="F331" s="32">
        <f>AVERAGE(E329:E331)</f>
        <v>100578669.3</v>
      </c>
      <c r="G331" s="32">
        <f>STDEV(E329:E331)/F331*100</f>
        <v>2.165526697</v>
      </c>
      <c r="H331" s="32">
        <f>F331-$F$291</f>
        <v>100578669.3</v>
      </c>
    </row>
    <row r="332" ht="15.75" customHeight="1">
      <c r="A332" s="32" t="s">
        <v>41</v>
      </c>
      <c r="B332" s="47" t="s">
        <v>57</v>
      </c>
      <c r="C332" s="40">
        <v>15.0</v>
      </c>
      <c r="D332" s="40"/>
      <c r="E332" s="46">
        <v>5.074982E7</v>
      </c>
    </row>
    <row r="333" ht="15.75" customHeight="1">
      <c r="A333" s="32" t="s">
        <v>41</v>
      </c>
      <c r="B333" s="47" t="s">
        <v>57</v>
      </c>
      <c r="C333" s="40">
        <v>15.0</v>
      </c>
      <c r="D333" s="40"/>
      <c r="E333" s="46">
        <v>4.8909324E7</v>
      </c>
    </row>
    <row r="334" ht="15.75" customHeight="1">
      <c r="A334" s="32" t="s">
        <v>41</v>
      </c>
      <c r="B334" s="47" t="s">
        <v>57</v>
      </c>
      <c r="C334" s="40">
        <v>15.0</v>
      </c>
      <c r="D334" s="40" t="str">
        <f>CONCATENATE(A334,B334,C334)</f>
        <v>Sem ABAP10BP3_415</v>
      </c>
      <c r="E334" s="46">
        <v>5.4718356E7</v>
      </c>
      <c r="F334" s="32">
        <f>AVERAGE(E332:E334)</f>
        <v>51459166.67</v>
      </c>
      <c r="G334" s="32">
        <f>STDEV(E332:E334)/F334*100</f>
        <v>5.769175357</v>
      </c>
      <c r="H334" s="32">
        <f>F334-$F$291</f>
        <v>51459166.67</v>
      </c>
    </row>
    <row r="335" ht="15.75" customHeight="1">
      <c r="A335" s="32" t="s">
        <v>41</v>
      </c>
      <c r="B335" s="47" t="s">
        <v>58</v>
      </c>
      <c r="C335" s="40">
        <v>15.0</v>
      </c>
      <c r="D335" s="40"/>
      <c r="E335" s="46">
        <v>6.4656092E7</v>
      </c>
    </row>
    <row r="336" ht="15.75" customHeight="1">
      <c r="A336" s="32" t="s">
        <v>41</v>
      </c>
      <c r="B336" s="47" t="s">
        <v>58</v>
      </c>
      <c r="C336" s="40">
        <v>15.0</v>
      </c>
      <c r="D336" s="40"/>
      <c r="E336" s="46">
        <v>7.0386904E7</v>
      </c>
    </row>
    <row r="337" ht="15.75" customHeight="1">
      <c r="A337" s="32" t="s">
        <v>41</v>
      </c>
      <c r="B337" s="47" t="s">
        <v>58</v>
      </c>
      <c r="C337" s="40">
        <v>15.0</v>
      </c>
      <c r="D337" s="40" t="str">
        <f>CONCATENATE(A337,B337,C337)</f>
        <v>Sem ABAP10BP3_515</v>
      </c>
      <c r="E337" s="46">
        <v>7.3588952E7</v>
      </c>
      <c r="F337" s="32">
        <f>AVERAGE(E335:E337)</f>
        <v>69543982.67</v>
      </c>
      <c r="G337" s="32">
        <f>STDEV(E335:E337)/F337*100</f>
        <v>6.507668098</v>
      </c>
      <c r="H337" s="32">
        <f>F337-$F$291</f>
        <v>69543982.67</v>
      </c>
    </row>
    <row r="338" ht="15.75" hidden="1" customHeight="1">
      <c r="A338" s="48" t="s">
        <v>59</v>
      </c>
      <c r="B338" s="48" t="s">
        <v>42</v>
      </c>
      <c r="C338" s="40">
        <v>15.0</v>
      </c>
      <c r="D338" s="40"/>
      <c r="E338" s="41">
        <v>4053413.0</v>
      </c>
    </row>
    <row r="339" ht="15.75" hidden="1" customHeight="1">
      <c r="A339" s="48" t="s">
        <v>59</v>
      </c>
      <c r="B339" s="48" t="s">
        <v>42</v>
      </c>
      <c r="C339" s="40">
        <v>15.0</v>
      </c>
      <c r="D339" s="40"/>
      <c r="E339" s="41">
        <v>3846060.0</v>
      </c>
    </row>
    <row r="340" ht="15.75" hidden="1" customHeight="1">
      <c r="A340" s="48" t="s">
        <v>59</v>
      </c>
      <c r="B340" s="48" t="s">
        <v>42</v>
      </c>
      <c r="C340" s="40">
        <v>15.0</v>
      </c>
      <c r="D340" s="40" t="str">
        <f>CONCATENATE(A340,B340,C340)</f>
        <v>Com ABAPbranco15</v>
      </c>
      <c r="E340" s="41">
        <v>4695490.0</v>
      </c>
      <c r="F340" s="32">
        <f>AVERAGE(E338:E340)</f>
        <v>4198321</v>
      </c>
      <c r="G340" s="32">
        <f>STDEV(E338:E340)/F340*100</f>
        <v>10.54868004</v>
      </c>
      <c r="H340" s="32" t="s">
        <v>43</v>
      </c>
    </row>
    <row r="341" ht="15.75" hidden="1" customHeight="1">
      <c r="A341" s="48" t="s">
        <v>59</v>
      </c>
      <c r="B341" s="48" t="s">
        <v>44</v>
      </c>
      <c r="C341" s="40">
        <v>15.0</v>
      </c>
      <c r="D341" s="40"/>
      <c r="E341" s="44">
        <v>8.6596728E7</v>
      </c>
    </row>
    <row r="342" ht="15.75" hidden="1" customHeight="1">
      <c r="A342" s="48" t="s">
        <v>59</v>
      </c>
      <c r="B342" s="48" t="s">
        <v>44</v>
      </c>
      <c r="C342" s="40">
        <v>15.0</v>
      </c>
      <c r="D342" s="40"/>
      <c r="E342" s="44">
        <v>9.1727144E7</v>
      </c>
    </row>
    <row r="343" ht="15.75" hidden="1" customHeight="1">
      <c r="A343" s="48" t="s">
        <v>59</v>
      </c>
      <c r="B343" s="48" t="s">
        <v>44</v>
      </c>
      <c r="C343" s="40">
        <v>15.0</v>
      </c>
      <c r="D343" s="40" t="str">
        <f>CONCATENATE(A343,B343,C343)</f>
        <v>Com ABAPC115</v>
      </c>
      <c r="E343" s="44">
        <v>8.8814272E7</v>
      </c>
      <c r="F343" s="32">
        <f>AVERAGE(E341:E343)</f>
        <v>89046048</v>
      </c>
      <c r="G343" s="32">
        <f>STDEV(E341:E343)/F343*100</f>
        <v>2.889571468</v>
      </c>
      <c r="H343" s="32">
        <f>F343-$F$340</f>
        <v>84847727</v>
      </c>
    </row>
    <row r="344" ht="15.75" hidden="1" customHeight="1">
      <c r="A344" s="48" t="s">
        <v>59</v>
      </c>
      <c r="B344" s="48" t="s">
        <v>45</v>
      </c>
      <c r="C344" s="40">
        <v>15.0</v>
      </c>
      <c r="D344" s="40"/>
      <c r="E344" s="44">
        <v>8.5345816E7</v>
      </c>
    </row>
    <row r="345" ht="15.75" hidden="1" customHeight="1">
      <c r="A345" s="48" t="s">
        <v>59</v>
      </c>
      <c r="B345" s="48" t="s">
        <v>45</v>
      </c>
      <c r="C345" s="40">
        <v>15.0</v>
      </c>
      <c r="D345" s="40"/>
      <c r="E345" s="44">
        <v>8.464052E7</v>
      </c>
    </row>
    <row r="346" ht="15.75" hidden="1" customHeight="1">
      <c r="A346" s="48" t="s">
        <v>59</v>
      </c>
      <c r="B346" s="48" t="s">
        <v>45</v>
      </c>
      <c r="C346" s="40">
        <v>15.0</v>
      </c>
      <c r="D346" s="40" t="str">
        <f>CONCATENATE(A346,B346,C346)</f>
        <v>Com ABAPC215</v>
      </c>
      <c r="E346" s="44">
        <v>8.695492E7</v>
      </c>
      <c r="F346" s="32">
        <f>AVERAGE(E344:E346)</f>
        <v>85647085.33</v>
      </c>
      <c r="G346" s="32">
        <f>STDEV(E344:E346)/F346*100</f>
        <v>1.385041845</v>
      </c>
      <c r="H346" s="32">
        <f>F346-$F$340</f>
        <v>81448764.33</v>
      </c>
    </row>
    <row r="347" ht="15.75" hidden="1" customHeight="1">
      <c r="A347" s="48" t="s">
        <v>59</v>
      </c>
      <c r="B347" s="48" t="s">
        <v>46</v>
      </c>
      <c r="C347" s="40">
        <v>15.0</v>
      </c>
      <c r="D347" s="40"/>
      <c r="E347" s="44">
        <v>7.46724E7</v>
      </c>
    </row>
    <row r="348" ht="15.75" hidden="1" customHeight="1">
      <c r="A348" s="48" t="s">
        <v>59</v>
      </c>
      <c r="B348" s="48" t="s">
        <v>46</v>
      </c>
      <c r="C348" s="40">
        <v>15.0</v>
      </c>
      <c r="D348" s="40"/>
      <c r="E348" s="44">
        <v>7.0502448E7</v>
      </c>
    </row>
    <row r="349" ht="15.75" hidden="1" customHeight="1">
      <c r="A349" s="48" t="s">
        <v>59</v>
      </c>
      <c r="B349" s="48" t="s">
        <v>46</v>
      </c>
      <c r="C349" s="40">
        <v>15.0</v>
      </c>
      <c r="D349" s="40" t="str">
        <f>CONCATENATE(A349,B349,C349)</f>
        <v>Com ABAPC315</v>
      </c>
      <c r="E349" s="44">
        <v>7.6410208E7</v>
      </c>
      <c r="F349" s="32">
        <f>AVERAGE(E347:E349)</f>
        <v>73861685.33</v>
      </c>
      <c r="G349" s="32">
        <f>STDEV(E347:E349)/F349*100</f>
        <v>4.110620669</v>
      </c>
      <c r="H349" s="32">
        <f>F349-$F$340</f>
        <v>69663364.33</v>
      </c>
    </row>
    <row r="350" ht="15.75" hidden="1" customHeight="1">
      <c r="A350" s="48" t="s">
        <v>59</v>
      </c>
      <c r="B350" s="48" t="s">
        <v>47</v>
      </c>
      <c r="C350" s="40">
        <v>15.0</v>
      </c>
      <c r="D350" s="40"/>
      <c r="E350" s="44">
        <v>1.00770864E8</v>
      </c>
    </row>
    <row r="351" ht="15.75" hidden="1" customHeight="1">
      <c r="A351" s="48" t="s">
        <v>59</v>
      </c>
      <c r="B351" s="48" t="s">
        <v>47</v>
      </c>
      <c r="C351" s="40">
        <v>15.0</v>
      </c>
      <c r="D351" s="40"/>
      <c r="E351" s="44">
        <v>9.788244E7</v>
      </c>
    </row>
    <row r="352" ht="15.75" hidden="1" customHeight="1">
      <c r="A352" s="48" t="s">
        <v>59</v>
      </c>
      <c r="B352" s="48" t="s">
        <v>47</v>
      </c>
      <c r="C352" s="40">
        <v>15.0</v>
      </c>
      <c r="D352" s="40" t="str">
        <f>CONCATENATE(A352,B352,C352)</f>
        <v>Com ABAPC415</v>
      </c>
      <c r="E352" s="44">
        <v>9.5084888E7</v>
      </c>
      <c r="F352" s="32">
        <f>AVERAGE(E350:E352)</f>
        <v>97912730.67</v>
      </c>
      <c r="G352" s="32">
        <f>STDEV(E350:E352)/F352*100</f>
        <v>2.903717425</v>
      </c>
      <c r="H352" s="32">
        <f>F352-$F$340</f>
        <v>93714409.67</v>
      </c>
    </row>
    <row r="353" ht="15.75" hidden="1" customHeight="1">
      <c r="A353" s="48" t="s">
        <v>59</v>
      </c>
      <c r="B353" s="48" t="s">
        <v>48</v>
      </c>
      <c r="C353" s="40">
        <v>15.0</v>
      </c>
      <c r="D353" s="40"/>
      <c r="E353" s="44">
        <v>1.01060152E8</v>
      </c>
    </row>
    <row r="354" ht="15.75" hidden="1" customHeight="1">
      <c r="A354" s="48" t="s">
        <v>59</v>
      </c>
      <c r="B354" s="48" t="s">
        <v>48</v>
      </c>
      <c r="C354" s="40">
        <v>15.0</v>
      </c>
      <c r="D354" s="40"/>
      <c r="E354" s="44">
        <v>9.7862424E7</v>
      </c>
    </row>
    <row r="355" ht="15.75" hidden="1" customHeight="1">
      <c r="A355" s="48" t="s">
        <v>59</v>
      </c>
      <c r="B355" s="48" t="s">
        <v>48</v>
      </c>
      <c r="C355" s="40">
        <v>15.0</v>
      </c>
      <c r="D355" s="40" t="str">
        <f>CONCATENATE(A355,B355,C355)</f>
        <v>Com ABAPC515</v>
      </c>
      <c r="E355" s="44">
        <v>9.3441776E7</v>
      </c>
      <c r="F355" s="32">
        <f>AVERAGE(E353:E355)</f>
        <v>97454784</v>
      </c>
      <c r="G355" s="32">
        <f>STDEV(E353:E355)/F355*100</f>
        <v>3.925422338</v>
      </c>
      <c r="H355" s="32">
        <f>F355-$F$340</f>
        <v>93256463</v>
      </c>
    </row>
    <row r="356" ht="15.75" hidden="1" customHeight="1">
      <c r="A356" s="48" t="s">
        <v>59</v>
      </c>
      <c r="B356" s="48" t="s">
        <v>49</v>
      </c>
      <c r="C356" s="40">
        <v>15.0</v>
      </c>
      <c r="D356" s="40"/>
      <c r="E356" s="45">
        <v>8.8466656E7</v>
      </c>
    </row>
    <row r="357" ht="15.75" hidden="1" customHeight="1">
      <c r="A357" s="48" t="s">
        <v>59</v>
      </c>
      <c r="B357" s="48" t="s">
        <v>49</v>
      </c>
      <c r="C357" s="40">
        <v>15.0</v>
      </c>
      <c r="D357" s="40"/>
      <c r="E357" s="45">
        <v>7.9438048E7</v>
      </c>
    </row>
    <row r="358" ht="15.75" hidden="1" customHeight="1">
      <c r="A358" s="48" t="s">
        <v>59</v>
      </c>
      <c r="B358" s="48" t="s">
        <v>49</v>
      </c>
      <c r="C358" s="40">
        <v>15.0</v>
      </c>
      <c r="D358" s="40" t="str">
        <f>CONCATENATE(A358,B358,C358)</f>
        <v>Com ABAP1BP3_115</v>
      </c>
      <c r="E358" s="45">
        <v>8.3670024E7</v>
      </c>
      <c r="F358" s="32">
        <f>AVERAGE(E356:E358)</f>
        <v>83858242.67</v>
      </c>
      <c r="G358" s="32">
        <f>STDEV(E356:E358)/F358*100</f>
        <v>5.386764297</v>
      </c>
      <c r="H358" s="32">
        <f>F358-$F$340</f>
        <v>79659921.67</v>
      </c>
    </row>
    <row r="359" ht="15.75" hidden="1" customHeight="1">
      <c r="A359" s="48" t="s">
        <v>59</v>
      </c>
      <c r="B359" s="48" t="s">
        <v>50</v>
      </c>
      <c r="C359" s="40">
        <v>15.0</v>
      </c>
      <c r="D359" s="40"/>
      <c r="E359" s="45">
        <v>8.6229416E7</v>
      </c>
    </row>
    <row r="360" ht="15.75" hidden="1" customHeight="1">
      <c r="A360" s="48" t="s">
        <v>59</v>
      </c>
      <c r="B360" s="48" t="s">
        <v>50</v>
      </c>
      <c r="C360" s="40">
        <v>15.0</v>
      </c>
      <c r="D360" s="40"/>
      <c r="E360" s="45">
        <v>7.50926E7</v>
      </c>
    </row>
    <row r="361" ht="15.75" hidden="1" customHeight="1">
      <c r="A361" s="48" t="s">
        <v>59</v>
      </c>
      <c r="B361" s="48" t="s">
        <v>50</v>
      </c>
      <c r="C361" s="40">
        <v>15.0</v>
      </c>
      <c r="D361" s="40" t="str">
        <f>CONCATENATE(A361,B361,C361)</f>
        <v>Com ABAP1BP3_215</v>
      </c>
      <c r="E361" s="45">
        <v>8.6859856E7</v>
      </c>
      <c r="F361" s="32">
        <f>AVERAGE(E359:E361)</f>
        <v>82727290.67</v>
      </c>
      <c r="G361" s="32">
        <f>STDEV(E359:E361)/F361*100</f>
        <v>8.001405368</v>
      </c>
      <c r="H361" s="32">
        <f>F361-$F$340</f>
        <v>78528969.67</v>
      </c>
    </row>
    <row r="362" ht="15.75" hidden="1" customHeight="1">
      <c r="A362" s="48" t="s">
        <v>59</v>
      </c>
      <c r="B362" s="48" t="s">
        <v>51</v>
      </c>
      <c r="C362" s="40">
        <v>15.0</v>
      </c>
      <c r="D362" s="40"/>
      <c r="I362" s="45">
        <v>1.04937864E8</v>
      </c>
      <c r="J362" s="50"/>
    </row>
    <row r="363" ht="15.75" hidden="1" customHeight="1">
      <c r="A363" s="48" t="s">
        <v>59</v>
      </c>
      <c r="B363" s="48" t="s">
        <v>51</v>
      </c>
      <c r="C363" s="40">
        <v>15.0</v>
      </c>
      <c r="D363" s="40"/>
      <c r="E363" s="45">
        <v>8.132164E7</v>
      </c>
    </row>
    <row r="364" ht="15.75" hidden="1" customHeight="1">
      <c r="A364" s="48" t="s">
        <v>59</v>
      </c>
      <c r="B364" s="48" t="s">
        <v>51</v>
      </c>
      <c r="C364" s="40">
        <v>15.0</v>
      </c>
      <c r="D364" s="40" t="str">
        <f>CONCATENATE(A364,B364,C364)</f>
        <v>Com ABAP1BP3_315</v>
      </c>
      <c r="E364" s="45">
        <v>8.1666248E7</v>
      </c>
      <c r="F364" s="32">
        <f>AVERAGE(E362:E364)</f>
        <v>81493944</v>
      </c>
      <c r="G364" s="42">
        <f>STDEV(E362:E364)/F364*100</f>
        <v>0.2990095235</v>
      </c>
      <c r="H364" s="32">
        <f>F364-$F$340</f>
        <v>77295623</v>
      </c>
    </row>
    <row r="365" ht="15.75" hidden="1" customHeight="1">
      <c r="A365" s="48" t="s">
        <v>59</v>
      </c>
      <c r="B365" s="48" t="s">
        <v>52</v>
      </c>
      <c r="C365" s="40">
        <v>15.0</v>
      </c>
      <c r="D365" s="40"/>
      <c r="I365" s="45">
        <v>9.8528544E7</v>
      </c>
      <c r="J365" s="50"/>
    </row>
    <row r="366" ht="15.75" hidden="1" customHeight="1">
      <c r="A366" s="48" t="s">
        <v>59</v>
      </c>
      <c r="B366" s="48" t="s">
        <v>52</v>
      </c>
      <c r="C366" s="40">
        <v>15.0</v>
      </c>
      <c r="D366" s="40"/>
      <c r="E366" s="45">
        <v>7.8055192E7</v>
      </c>
    </row>
    <row r="367" ht="15.75" hidden="1" customHeight="1">
      <c r="A367" s="48" t="s">
        <v>59</v>
      </c>
      <c r="B367" s="48" t="s">
        <v>52</v>
      </c>
      <c r="C367" s="40">
        <v>15.0</v>
      </c>
      <c r="D367" s="40" t="str">
        <f>CONCATENATE(A367,B367,C367)</f>
        <v>Com ABAP1BP3_415</v>
      </c>
      <c r="E367" s="45">
        <v>8.3325104E7</v>
      </c>
      <c r="F367" s="32">
        <f>AVERAGE(E365:E367)</f>
        <v>80690148</v>
      </c>
      <c r="G367" s="42">
        <f>STDEV(E365:E367)/F367*100</f>
        <v>4.618148069</v>
      </c>
      <c r="H367" s="32">
        <f>F367-$F$340</f>
        <v>76491827</v>
      </c>
    </row>
    <row r="368" ht="15.75" hidden="1" customHeight="1">
      <c r="A368" s="48" t="s">
        <v>59</v>
      </c>
      <c r="B368" s="48" t="s">
        <v>53</v>
      </c>
      <c r="C368" s="40">
        <v>15.0</v>
      </c>
      <c r="D368" s="40"/>
      <c r="E368" s="45">
        <v>6.8295904E7</v>
      </c>
    </row>
    <row r="369" ht="15.75" hidden="1" customHeight="1">
      <c r="A369" s="48" t="s">
        <v>59</v>
      </c>
      <c r="B369" s="48" t="s">
        <v>53</v>
      </c>
      <c r="C369" s="40">
        <v>15.0</v>
      </c>
      <c r="D369" s="40"/>
      <c r="E369" s="45">
        <v>6.1263364E7</v>
      </c>
    </row>
    <row r="370" ht="15.75" hidden="1" customHeight="1">
      <c r="A370" s="48" t="s">
        <v>59</v>
      </c>
      <c r="B370" s="48" t="s">
        <v>53</v>
      </c>
      <c r="C370" s="40">
        <v>15.0</v>
      </c>
      <c r="D370" s="40" t="str">
        <f>CONCATENATE(A370,B370,C370)</f>
        <v>Com ABAP1BP3_515</v>
      </c>
      <c r="E370" s="45">
        <v>6.9726952E7</v>
      </c>
      <c r="F370" s="32">
        <f>AVERAGE(E368:E370)</f>
        <v>66428740</v>
      </c>
      <c r="G370" s="32">
        <f>STDEV(E368:E370)/F370*100</f>
        <v>6.819654304</v>
      </c>
      <c r="H370" s="32">
        <f>F370-$F$340</f>
        <v>62230419</v>
      </c>
    </row>
    <row r="371" ht="15.75" hidden="1" customHeight="1">
      <c r="A371" s="48" t="s">
        <v>59</v>
      </c>
      <c r="B371" s="48" t="s">
        <v>54</v>
      </c>
      <c r="C371" s="40">
        <v>15.0</v>
      </c>
      <c r="D371" s="40"/>
      <c r="E371" s="46">
        <v>1.1031812E8</v>
      </c>
    </row>
    <row r="372" ht="15.75" hidden="1" customHeight="1">
      <c r="A372" s="48" t="s">
        <v>59</v>
      </c>
      <c r="B372" s="48" t="s">
        <v>54</v>
      </c>
      <c r="C372" s="40">
        <v>15.0</v>
      </c>
      <c r="D372" s="40"/>
      <c r="E372" s="46">
        <v>1.10520568E8</v>
      </c>
    </row>
    <row r="373" ht="15.75" hidden="1" customHeight="1">
      <c r="A373" s="48" t="s">
        <v>59</v>
      </c>
      <c r="B373" s="48" t="s">
        <v>54</v>
      </c>
      <c r="C373" s="40">
        <v>15.0</v>
      </c>
      <c r="D373" s="40" t="str">
        <f>CONCATENATE(A373,B373,C373)</f>
        <v>Com ABAP10BP3_115</v>
      </c>
      <c r="E373" s="46">
        <v>1.15441304E8</v>
      </c>
      <c r="F373" s="32">
        <f>AVERAGE(E371:E373)</f>
        <v>112093330.7</v>
      </c>
      <c r="G373" s="32">
        <f>STDEV(E371:E373)/F373*100</f>
        <v>2.588197133</v>
      </c>
      <c r="H373" s="32">
        <f>F373-$F$340</f>
        <v>107895009.7</v>
      </c>
    </row>
    <row r="374" ht="15.75" hidden="1" customHeight="1">
      <c r="A374" s="48" t="s">
        <v>59</v>
      </c>
      <c r="B374" s="48" t="s">
        <v>55</v>
      </c>
      <c r="C374" s="40">
        <v>15.0</v>
      </c>
      <c r="D374" s="40"/>
      <c r="E374" s="46">
        <v>9.9417296E7</v>
      </c>
    </row>
    <row r="375" ht="15.75" hidden="1" customHeight="1">
      <c r="A375" s="48" t="s">
        <v>59</v>
      </c>
      <c r="B375" s="49" t="s">
        <v>55</v>
      </c>
      <c r="C375" s="40">
        <v>15.0</v>
      </c>
      <c r="D375" s="40"/>
      <c r="E375" s="46">
        <v>1.02945912E8</v>
      </c>
    </row>
    <row r="376" ht="15.75" hidden="1" customHeight="1">
      <c r="A376" s="48" t="s">
        <v>59</v>
      </c>
      <c r="B376" s="49" t="s">
        <v>55</v>
      </c>
      <c r="C376" s="40">
        <v>15.0</v>
      </c>
      <c r="D376" s="40" t="str">
        <f>CONCATENATE(A376,B376,C376)</f>
        <v>Com ABAP10BP3_215</v>
      </c>
      <c r="E376" s="46">
        <v>9.5800088E7</v>
      </c>
      <c r="F376" s="32">
        <f>AVERAGE(E374:E376)</f>
        <v>99387765.33</v>
      </c>
      <c r="G376" s="32">
        <f>STDEV(E374:E376)/F376*100</f>
        <v>3.595013446</v>
      </c>
      <c r="H376" s="32">
        <f>F376-$F$340</f>
        <v>95189444.33</v>
      </c>
    </row>
    <row r="377" ht="15.75" hidden="1" customHeight="1">
      <c r="A377" s="48" t="s">
        <v>59</v>
      </c>
      <c r="B377" s="49" t="s">
        <v>56</v>
      </c>
      <c r="C377" s="40">
        <v>15.0</v>
      </c>
      <c r="D377" s="40"/>
      <c r="E377" s="46">
        <v>1.16090976E8</v>
      </c>
    </row>
    <row r="378" ht="15.75" hidden="1" customHeight="1">
      <c r="A378" s="48" t="s">
        <v>59</v>
      </c>
      <c r="B378" s="49" t="s">
        <v>56</v>
      </c>
      <c r="C378" s="40">
        <v>15.0</v>
      </c>
      <c r="D378" s="40"/>
      <c r="E378" s="46">
        <v>1.13069248E8</v>
      </c>
    </row>
    <row r="379" ht="15.75" hidden="1" customHeight="1">
      <c r="A379" s="48" t="s">
        <v>59</v>
      </c>
      <c r="B379" s="49" t="s">
        <v>56</v>
      </c>
      <c r="C379" s="40">
        <v>15.0</v>
      </c>
      <c r="D379" s="40" t="str">
        <f>CONCATENATE(A379,B379,C379)</f>
        <v>Com ABAP10BP3_315</v>
      </c>
      <c r="E379" s="46">
        <v>1.25937704E8</v>
      </c>
      <c r="F379" s="32">
        <f>AVERAGE(E377:E379)</f>
        <v>118365976</v>
      </c>
      <c r="G379" s="32">
        <f>STDEV(E377:E379)/F379*100</f>
        <v>5.685009084</v>
      </c>
      <c r="H379" s="32">
        <f>F379-$F$340</f>
        <v>114167655</v>
      </c>
    </row>
    <row r="380" ht="15.75" hidden="1" customHeight="1">
      <c r="A380" s="48" t="s">
        <v>59</v>
      </c>
      <c r="B380" s="49" t="s">
        <v>57</v>
      </c>
      <c r="C380" s="40">
        <v>15.0</v>
      </c>
      <c r="D380" s="40"/>
      <c r="E380" s="46">
        <v>7.09568E7</v>
      </c>
    </row>
    <row r="381" ht="15.75" hidden="1" customHeight="1">
      <c r="A381" s="48" t="s">
        <v>59</v>
      </c>
      <c r="B381" s="49" t="s">
        <v>57</v>
      </c>
      <c r="C381" s="40">
        <v>15.0</v>
      </c>
      <c r="D381" s="40"/>
      <c r="E381" s="46">
        <v>7.0550144E7</v>
      </c>
    </row>
    <row r="382" ht="15.75" hidden="1" customHeight="1">
      <c r="A382" s="48" t="s">
        <v>59</v>
      </c>
      <c r="B382" s="49" t="s">
        <v>57</v>
      </c>
      <c r="C382" s="40">
        <v>15.0</v>
      </c>
      <c r="D382" s="40" t="str">
        <f>CONCATENATE(A382,B382,C382)</f>
        <v>Com ABAP10BP3_415</v>
      </c>
      <c r="E382" s="46">
        <v>7.2997032E7</v>
      </c>
      <c r="F382" s="32">
        <f>AVERAGE(E380:E382)</f>
        <v>71501325.33</v>
      </c>
      <c r="G382" s="32">
        <f>STDEV(E380:E382)/F382*100</f>
        <v>1.833785848</v>
      </c>
      <c r="H382" s="32">
        <f>F382-$F$340</f>
        <v>67303004.33</v>
      </c>
    </row>
    <row r="383" ht="15.75" hidden="1" customHeight="1">
      <c r="A383" s="48" t="s">
        <v>59</v>
      </c>
      <c r="B383" s="49" t="s">
        <v>58</v>
      </c>
      <c r="C383" s="40">
        <v>15.0</v>
      </c>
      <c r="D383" s="40"/>
      <c r="E383" s="46">
        <v>8.3772176E7</v>
      </c>
    </row>
    <row r="384" ht="15.75" hidden="1" customHeight="1">
      <c r="A384" s="48" t="s">
        <v>59</v>
      </c>
      <c r="B384" s="49" t="s">
        <v>58</v>
      </c>
      <c r="C384" s="40">
        <v>15.0</v>
      </c>
      <c r="D384" s="40"/>
      <c r="E384" s="46">
        <v>8.3417408E7</v>
      </c>
    </row>
    <row r="385" ht="15.75" hidden="1" customHeight="1">
      <c r="A385" s="48" t="s">
        <v>59</v>
      </c>
      <c r="B385" s="49" t="s">
        <v>58</v>
      </c>
      <c r="C385" s="40">
        <v>15.0</v>
      </c>
      <c r="D385" s="40" t="str">
        <f>CONCATENATE(A385,B385,C385)</f>
        <v>Com ABAP10BP3_515</v>
      </c>
      <c r="E385" s="46">
        <v>9.521756E7</v>
      </c>
      <c r="F385" s="32">
        <f>AVERAGE(E383:E385)</f>
        <v>87469048</v>
      </c>
      <c r="G385" s="32">
        <f>STDEV(E383:E385)/F385*100</f>
        <v>7.674431672</v>
      </c>
      <c r="H385" s="32">
        <f>F385-$F$340</f>
        <v>83270727</v>
      </c>
    </row>
    <row r="386" ht="15.75" customHeight="1">
      <c r="A386" s="32" t="s">
        <v>41</v>
      </c>
      <c r="B386" s="32" t="s">
        <v>42</v>
      </c>
      <c r="C386" s="40">
        <v>20.0</v>
      </c>
      <c r="D386" s="40"/>
      <c r="I386" s="41">
        <v>1780485.0</v>
      </c>
      <c r="J386" s="50"/>
    </row>
    <row r="387" ht="15.75" customHeight="1">
      <c r="A387" s="32" t="s">
        <v>41</v>
      </c>
      <c r="B387" s="32" t="s">
        <v>42</v>
      </c>
      <c r="C387" s="40">
        <v>20.0</v>
      </c>
      <c r="D387" s="40"/>
      <c r="E387" s="41">
        <v>2971034.0</v>
      </c>
    </row>
    <row r="388" ht="15.75" customHeight="1">
      <c r="A388" s="32" t="s">
        <v>41</v>
      </c>
      <c r="B388" s="32" t="s">
        <v>42</v>
      </c>
      <c r="C388" s="40">
        <v>20.0</v>
      </c>
      <c r="D388" s="40" t="str">
        <f>CONCATENATE(A388,B388,C388)</f>
        <v>Sem ABAPbranco20</v>
      </c>
      <c r="E388" s="41">
        <v>2543150.0</v>
      </c>
      <c r="F388" s="32">
        <f>AVERAGE(E386:E388)</f>
        <v>2757092</v>
      </c>
      <c r="G388" s="42">
        <f>STDEV(E386:E388)/F388*100</f>
        <v>10.9738695</v>
      </c>
      <c r="H388" s="32" t="s">
        <v>43</v>
      </c>
    </row>
    <row r="389" ht="15.75" customHeight="1">
      <c r="A389" s="32" t="s">
        <v>41</v>
      </c>
      <c r="B389" s="32" t="s">
        <v>44</v>
      </c>
      <c r="C389" s="40">
        <v>20.0</v>
      </c>
      <c r="D389" s="40"/>
      <c r="I389" s="44">
        <v>6.3767244E7</v>
      </c>
      <c r="J389" s="50"/>
    </row>
    <row r="390" ht="15.75" customHeight="1">
      <c r="A390" s="32" t="s">
        <v>41</v>
      </c>
      <c r="B390" s="32" t="s">
        <v>44</v>
      </c>
      <c r="C390" s="40">
        <v>20.0</v>
      </c>
      <c r="D390" s="40"/>
      <c r="E390" s="44">
        <v>8.7177632E7</v>
      </c>
    </row>
    <row r="391" ht="15.75" customHeight="1">
      <c r="A391" s="32" t="s">
        <v>41</v>
      </c>
      <c r="B391" s="32" t="s">
        <v>44</v>
      </c>
      <c r="C391" s="40">
        <v>20.0</v>
      </c>
      <c r="D391" s="40" t="str">
        <f>CONCATENATE(A391,B391,C391)</f>
        <v>Sem ABAPC120</v>
      </c>
      <c r="E391" s="44">
        <v>8.6691752E7</v>
      </c>
      <c r="F391" s="32">
        <f>AVERAGE(E389:E391)</f>
        <v>86934692</v>
      </c>
      <c r="G391" s="42">
        <f>STDEV(E389:E391)/F391*100</f>
        <v>0.395203612</v>
      </c>
      <c r="H391" s="32">
        <f>F391-$F$388</f>
        <v>84177600</v>
      </c>
    </row>
    <row r="392" ht="15.75" customHeight="1">
      <c r="A392" s="32" t="s">
        <v>41</v>
      </c>
      <c r="B392" s="32" t="s">
        <v>45</v>
      </c>
      <c r="C392" s="40">
        <v>20.0</v>
      </c>
      <c r="D392" s="40"/>
      <c r="E392" s="44">
        <v>8.8099632E7</v>
      </c>
    </row>
    <row r="393" ht="15.75" customHeight="1">
      <c r="A393" s="32" t="s">
        <v>41</v>
      </c>
      <c r="B393" s="32" t="s">
        <v>45</v>
      </c>
      <c r="C393" s="40">
        <v>20.0</v>
      </c>
      <c r="D393" s="40"/>
      <c r="E393" s="44">
        <v>8.164836E7</v>
      </c>
    </row>
    <row r="394" ht="15.75" customHeight="1">
      <c r="A394" s="32" t="s">
        <v>41</v>
      </c>
      <c r="B394" s="32" t="s">
        <v>45</v>
      </c>
      <c r="C394" s="40">
        <v>20.0</v>
      </c>
      <c r="D394" s="40" t="str">
        <f>CONCATENATE(A394,B394,C394)</f>
        <v>Sem ABAPC220</v>
      </c>
      <c r="E394" s="44">
        <v>9.4978168E7</v>
      </c>
      <c r="F394" s="32">
        <f>AVERAGE(E392:E394)</f>
        <v>88242053.33</v>
      </c>
      <c r="G394" s="32">
        <f>STDEV(E392:E394)/F394*100</f>
        <v>7.554272502</v>
      </c>
      <c r="H394" s="32">
        <f>F394-$F$388</f>
        <v>85484961.33</v>
      </c>
    </row>
    <row r="395" ht="15.75" customHeight="1">
      <c r="A395" s="32" t="s">
        <v>41</v>
      </c>
      <c r="B395" s="32" t="s">
        <v>46</v>
      </c>
      <c r="C395" s="40">
        <v>20.0</v>
      </c>
      <c r="D395" s="40"/>
      <c r="E395" s="44">
        <v>8.0806952E7</v>
      </c>
    </row>
    <row r="396" ht="15.75" customHeight="1">
      <c r="A396" s="32" t="s">
        <v>41</v>
      </c>
      <c r="B396" s="32" t="s">
        <v>46</v>
      </c>
      <c r="C396" s="40">
        <v>20.0</v>
      </c>
      <c r="D396" s="40"/>
      <c r="E396" s="44">
        <v>7.0982528E7</v>
      </c>
    </row>
    <row r="397" ht="15.75" customHeight="1">
      <c r="A397" s="32" t="s">
        <v>41</v>
      </c>
      <c r="B397" s="32" t="s">
        <v>46</v>
      </c>
      <c r="C397" s="40">
        <v>20.0</v>
      </c>
      <c r="D397" s="40" t="str">
        <f>CONCATENATE(A397,B397,C397)</f>
        <v>Sem ABAPC320</v>
      </c>
      <c r="E397" s="44">
        <v>8.4833872E7</v>
      </c>
      <c r="F397" s="32">
        <f>AVERAGE(E395:E397)</f>
        <v>78874450.67</v>
      </c>
      <c r="G397" s="32">
        <f>STDEV(E395:E397)/F397*100</f>
        <v>9.033363769</v>
      </c>
      <c r="H397" s="32">
        <f>F397-$F$388</f>
        <v>76117358.67</v>
      </c>
    </row>
    <row r="398" ht="15.75" customHeight="1">
      <c r="A398" s="32" t="s">
        <v>41</v>
      </c>
      <c r="B398" s="32" t="s">
        <v>47</v>
      </c>
      <c r="C398" s="40">
        <v>20.0</v>
      </c>
      <c r="D398" s="40"/>
      <c r="E398" s="44">
        <v>9.146688E7</v>
      </c>
    </row>
    <row r="399" ht="15.75" customHeight="1">
      <c r="A399" s="32" t="s">
        <v>41</v>
      </c>
      <c r="B399" s="32" t="s">
        <v>47</v>
      </c>
      <c r="C399" s="40">
        <v>20.0</v>
      </c>
      <c r="D399" s="40"/>
      <c r="E399" s="44">
        <v>9.7790616E7</v>
      </c>
    </row>
    <row r="400" ht="15.75" customHeight="1">
      <c r="A400" s="32" t="s">
        <v>41</v>
      </c>
      <c r="B400" s="32" t="s">
        <v>47</v>
      </c>
      <c r="C400" s="40">
        <v>20.0</v>
      </c>
      <c r="D400" s="40" t="str">
        <f>CONCATENATE(A400,B400,C400)</f>
        <v>Sem ABAPC420</v>
      </c>
      <c r="E400" s="44">
        <v>1.04257784E8</v>
      </c>
      <c r="F400" s="32">
        <f>AVERAGE(E398:E400)</f>
        <v>97838426.67</v>
      </c>
      <c r="G400" s="32">
        <f>STDEV(E398:E400)/F400*100</f>
        <v>6.536885607</v>
      </c>
      <c r="H400" s="32">
        <f>F400-$F$388</f>
        <v>95081334.67</v>
      </c>
    </row>
    <row r="401" ht="15.75" customHeight="1">
      <c r="A401" s="32" t="s">
        <v>41</v>
      </c>
      <c r="B401" s="32" t="s">
        <v>48</v>
      </c>
      <c r="C401" s="40">
        <v>20.0</v>
      </c>
      <c r="D401" s="40"/>
      <c r="E401" s="44">
        <v>9.6887528E7</v>
      </c>
    </row>
    <row r="402" ht="15.75" customHeight="1">
      <c r="A402" s="32" t="s">
        <v>41</v>
      </c>
      <c r="B402" s="32" t="s">
        <v>48</v>
      </c>
      <c r="C402" s="40">
        <v>20.0</v>
      </c>
      <c r="D402" s="40"/>
      <c r="E402" s="44">
        <v>9.05322E7</v>
      </c>
    </row>
    <row r="403" ht="15.75" customHeight="1">
      <c r="A403" s="32" t="s">
        <v>41</v>
      </c>
      <c r="B403" s="32" t="s">
        <v>48</v>
      </c>
      <c r="C403" s="40">
        <v>20.0</v>
      </c>
      <c r="D403" s="40" t="str">
        <f>CONCATENATE(A403,B403,C403)</f>
        <v>Sem ABAPC520</v>
      </c>
      <c r="E403" s="44">
        <v>9.3688064E7</v>
      </c>
      <c r="F403" s="32">
        <f>AVERAGE(E401:E403)</f>
        <v>93702597.33</v>
      </c>
      <c r="G403" s="32">
        <f>STDEV(E401:E403)/F403*100</f>
        <v>3.391249567</v>
      </c>
      <c r="H403" s="32">
        <f>F403-$F$388</f>
        <v>90945505.33</v>
      </c>
    </row>
    <row r="404" ht="15.75" customHeight="1">
      <c r="A404" s="32" t="s">
        <v>41</v>
      </c>
      <c r="B404" s="32" t="s">
        <v>49</v>
      </c>
      <c r="C404" s="40">
        <v>20.0</v>
      </c>
      <c r="D404" s="40"/>
      <c r="E404" s="45">
        <v>9.1285064E7</v>
      </c>
    </row>
    <row r="405" ht="15.75" customHeight="1">
      <c r="A405" s="32" t="s">
        <v>41</v>
      </c>
      <c r="B405" s="32" t="s">
        <v>49</v>
      </c>
      <c r="C405" s="40">
        <v>20.0</v>
      </c>
      <c r="D405" s="40"/>
      <c r="E405" s="45">
        <v>9.0092064E7</v>
      </c>
    </row>
    <row r="406" ht="15.75" customHeight="1">
      <c r="A406" s="32" t="s">
        <v>41</v>
      </c>
      <c r="B406" s="32" t="s">
        <v>49</v>
      </c>
      <c r="C406" s="40">
        <v>20.0</v>
      </c>
      <c r="D406" s="40" t="str">
        <f>CONCATENATE(A406,B406,C406)</f>
        <v>Sem ABAP1BP3_120</v>
      </c>
      <c r="E406" s="45">
        <v>9.5069136E7</v>
      </c>
      <c r="F406" s="32">
        <f>AVERAGE(E404:E406)</f>
        <v>92148754.67</v>
      </c>
      <c r="G406" s="32">
        <f>STDEV(E404:E406)/F406*100</f>
        <v>2.819913812</v>
      </c>
      <c r="H406" s="32">
        <f>F406-$F$388</f>
        <v>89391662.67</v>
      </c>
    </row>
    <row r="407" ht="15.75" customHeight="1">
      <c r="A407" s="32" t="s">
        <v>41</v>
      </c>
      <c r="B407" s="32" t="s">
        <v>50</v>
      </c>
      <c r="C407" s="40">
        <v>20.0</v>
      </c>
      <c r="D407" s="40"/>
      <c r="E407" s="45">
        <v>8.213496E7</v>
      </c>
    </row>
    <row r="408" ht="15.75" customHeight="1">
      <c r="A408" s="32" t="s">
        <v>41</v>
      </c>
      <c r="B408" s="32" t="s">
        <v>50</v>
      </c>
      <c r="C408" s="40">
        <v>20.0</v>
      </c>
      <c r="D408" s="40"/>
      <c r="E408" s="45">
        <v>7.5538544E7</v>
      </c>
    </row>
    <row r="409" ht="15.75" customHeight="1">
      <c r="A409" s="32" t="s">
        <v>41</v>
      </c>
      <c r="B409" s="32" t="s">
        <v>50</v>
      </c>
      <c r="C409" s="40">
        <v>20.0</v>
      </c>
      <c r="D409" s="40" t="str">
        <f>CONCATENATE(A409,B409,C409)</f>
        <v>Sem ABAP1BP3_220</v>
      </c>
      <c r="E409" s="45">
        <v>8.5552432E7</v>
      </c>
      <c r="F409" s="32">
        <f>AVERAGE(E407:E409)</f>
        <v>81075312</v>
      </c>
      <c r="G409" s="32">
        <f>STDEV(E407:E409)/F409*100</f>
        <v>6.278540886</v>
      </c>
      <c r="H409" s="32">
        <f>F409-$F$388</f>
        <v>78318220</v>
      </c>
    </row>
    <row r="410" ht="15.75" customHeight="1">
      <c r="A410" s="32" t="s">
        <v>41</v>
      </c>
      <c r="B410" s="32" t="s">
        <v>51</v>
      </c>
      <c r="C410" s="40">
        <v>20.0</v>
      </c>
      <c r="D410" s="40"/>
      <c r="E410" s="45">
        <v>8.6012416E7</v>
      </c>
    </row>
    <row r="411" ht="15.75" customHeight="1">
      <c r="A411" s="32" t="s">
        <v>41</v>
      </c>
      <c r="B411" s="32" t="s">
        <v>51</v>
      </c>
      <c r="C411" s="40">
        <v>20.0</v>
      </c>
      <c r="D411" s="40"/>
      <c r="E411" s="45">
        <v>7.58426E7</v>
      </c>
    </row>
    <row r="412" ht="15.75" customHeight="1">
      <c r="A412" s="32" t="s">
        <v>41</v>
      </c>
      <c r="B412" s="32" t="s">
        <v>51</v>
      </c>
      <c r="C412" s="40">
        <v>20.0</v>
      </c>
      <c r="D412" s="40" t="str">
        <f>CONCATENATE(A412,B412,C412)</f>
        <v>Sem ABAP1BP3_320</v>
      </c>
      <c r="E412" s="45">
        <v>8.4591928E7</v>
      </c>
      <c r="F412" s="32">
        <f>AVERAGE(E410:E412)</f>
        <v>82148981.33</v>
      </c>
      <c r="G412" s="32">
        <f>STDEV(E410:E412)/F412*100</f>
        <v>6.704252314</v>
      </c>
      <c r="H412" s="32">
        <f>F412-$F$388</f>
        <v>79391889.33</v>
      </c>
    </row>
    <row r="413" ht="15.75" customHeight="1">
      <c r="A413" s="32" t="s">
        <v>41</v>
      </c>
      <c r="B413" s="32" t="s">
        <v>52</v>
      </c>
      <c r="C413" s="40">
        <v>20.0</v>
      </c>
      <c r="D413" s="40"/>
      <c r="E413" s="45">
        <v>7.6991872E7</v>
      </c>
    </row>
    <row r="414" ht="15.75" customHeight="1">
      <c r="A414" s="32" t="s">
        <v>41</v>
      </c>
      <c r="B414" s="32" t="s">
        <v>52</v>
      </c>
      <c r="C414" s="40">
        <v>20.0</v>
      </c>
      <c r="D414" s="40"/>
      <c r="E414" s="45">
        <v>7.444324E7</v>
      </c>
    </row>
    <row r="415" ht="15.75" customHeight="1">
      <c r="A415" s="32" t="s">
        <v>41</v>
      </c>
      <c r="B415" s="32" t="s">
        <v>52</v>
      </c>
      <c r="C415" s="40">
        <v>20.0</v>
      </c>
      <c r="D415" s="40" t="str">
        <f>CONCATENATE(A415,B415,C415)</f>
        <v>Sem ABAP1BP3_420</v>
      </c>
      <c r="E415" s="45">
        <v>7.8821472E7</v>
      </c>
      <c r="F415" s="32">
        <f>AVERAGE(E413:E415)</f>
        <v>76752194.67</v>
      </c>
      <c r="G415" s="32">
        <f>STDEV(E413:E415)/F415*100</f>
        <v>2.864979268</v>
      </c>
      <c r="H415" s="32">
        <f>F415-$F$388</f>
        <v>73995102.67</v>
      </c>
    </row>
    <row r="416" ht="15.75" customHeight="1">
      <c r="A416" s="32" t="s">
        <v>41</v>
      </c>
      <c r="B416" s="32" t="s">
        <v>53</v>
      </c>
      <c r="C416" s="40">
        <v>20.0</v>
      </c>
      <c r="D416" s="40"/>
      <c r="E416" s="45">
        <v>6.0452036E7</v>
      </c>
    </row>
    <row r="417" ht="15.75" customHeight="1">
      <c r="A417" s="32" t="s">
        <v>41</v>
      </c>
      <c r="B417" s="32" t="s">
        <v>53</v>
      </c>
      <c r="C417" s="40">
        <v>20.0</v>
      </c>
      <c r="D417" s="40"/>
      <c r="E417" s="45">
        <v>6.1626372E7</v>
      </c>
    </row>
    <row r="418" ht="15.75" customHeight="1">
      <c r="A418" s="32" t="s">
        <v>41</v>
      </c>
      <c r="B418" s="32" t="s">
        <v>53</v>
      </c>
      <c r="C418" s="40">
        <v>20.0</v>
      </c>
      <c r="D418" s="40" t="str">
        <f>CONCATENATE(A418,B418,C418)</f>
        <v>Sem ABAP1BP3_520</v>
      </c>
      <c r="E418" s="45">
        <v>6.6745864E7</v>
      </c>
      <c r="F418" s="32">
        <f>AVERAGE(E416:E418)</f>
        <v>62941424</v>
      </c>
      <c r="G418" s="32">
        <f>STDEV(E416:E418)/F418*100</f>
        <v>5.317091984</v>
      </c>
      <c r="H418" s="32">
        <f>F418-$F$388</f>
        <v>60184332</v>
      </c>
    </row>
    <row r="419" ht="15.75" customHeight="1">
      <c r="A419" s="32" t="s">
        <v>41</v>
      </c>
      <c r="B419" s="32" t="s">
        <v>54</v>
      </c>
      <c r="C419" s="40">
        <v>20.0</v>
      </c>
      <c r="D419" s="40"/>
      <c r="E419" s="46">
        <v>1.01042416E8</v>
      </c>
    </row>
    <row r="420" ht="15.75" customHeight="1">
      <c r="A420" s="32" t="s">
        <v>41</v>
      </c>
      <c r="B420" s="32" t="s">
        <v>54</v>
      </c>
      <c r="C420" s="40">
        <v>20.0</v>
      </c>
      <c r="D420" s="40"/>
      <c r="E420" s="46">
        <v>9.3973904E7</v>
      </c>
    </row>
    <row r="421" ht="15.75" customHeight="1">
      <c r="A421" s="32" t="s">
        <v>41</v>
      </c>
      <c r="B421" s="32" t="s">
        <v>54</v>
      </c>
      <c r="C421" s="40">
        <v>20.0</v>
      </c>
      <c r="D421" s="40" t="str">
        <f>CONCATENATE(A421,B421,C421)</f>
        <v>Sem ABAP10BP3_120</v>
      </c>
      <c r="E421" s="46">
        <v>9.9798896E7</v>
      </c>
      <c r="F421" s="32">
        <f>AVERAGE(E419:E421)</f>
        <v>98271738.67</v>
      </c>
      <c r="G421" s="32">
        <f>STDEV(E419:E421)/F421*100</f>
        <v>3.839973476</v>
      </c>
      <c r="H421" s="32">
        <f>F421-$F$388</f>
        <v>95514646.67</v>
      </c>
    </row>
    <row r="422" ht="15.75" customHeight="1">
      <c r="A422" s="32" t="s">
        <v>41</v>
      </c>
      <c r="B422" s="32" t="s">
        <v>55</v>
      </c>
      <c r="C422" s="40">
        <v>20.0</v>
      </c>
      <c r="D422" s="40"/>
      <c r="I422" s="46">
        <v>9.9281448E7</v>
      </c>
      <c r="J422" s="50"/>
    </row>
    <row r="423" ht="15.75" customHeight="1">
      <c r="A423" s="32" t="s">
        <v>41</v>
      </c>
      <c r="B423" s="47" t="s">
        <v>55</v>
      </c>
      <c r="C423" s="40">
        <v>20.0</v>
      </c>
      <c r="D423" s="40"/>
      <c r="E423" s="46">
        <v>8.4675256E7</v>
      </c>
    </row>
    <row r="424" ht="15.75" customHeight="1">
      <c r="A424" s="32" t="s">
        <v>41</v>
      </c>
      <c r="B424" s="47" t="s">
        <v>55</v>
      </c>
      <c r="C424" s="40">
        <v>20.0</v>
      </c>
      <c r="D424" s="40" t="str">
        <f>CONCATENATE(A424,B424,C424)</f>
        <v>Sem ABAP10BP3_220</v>
      </c>
      <c r="E424" s="46">
        <v>7.3455816E7</v>
      </c>
      <c r="F424" s="32">
        <f>AVERAGE(E422:E424)</f>
        <v>79065536</v>
      </c>
      <c r="G424" s="42">
        <f>STDEV(E422:E424)/F424*100</f>
        <v>10.03388139</v>
      </c>
      <c r="H424" s="32">
        <f>F424-$F$388</f>
        <v>76308444</v>
      </c>
    </row>
    <row r="425" ht="15.75" customHeight="1">
      <c r="A425" s="32" t="s">
        <v>41</v>
      </c>
      <c r="B425" s="47" t="s">
        <v>56</v>
      </c>
      <c r="C425" s="40">
        <v>20.0</v>
      </c>
      <c r="D425" s="40"/>
      <c r="E425" s="46">
        <v>1.14472128E8</v>
      </c>
    </row>
    <row r="426" ht="15.75" customHeight="1">
      <c r="A426" s="32" t="s">
        <v>41</v>
      </c>
      <c r="B426" s="47" t="s">
        <v>56</v>
      </c>
      <c r="C426" s="40">
        <v>20.0</v>
      </c>
      <c r="D426" s="40"/>
      <c r="E426" s="46">
        <v>1.13437008E8</v>
      </c>
    </row>
    <row r="427" ht="15.75" customHeight="1">
      <c r="A427" s="32" t="s">
        <v>41</v>
      </c>
      <c r="B427" s="47" t="s">
        <v>56</v>
      </c>
      <c r="C427" s="40">
        <v>20.0</v>
      </c>
      <c r="D427" s="40" t="str">
        <f>CONCATENATE(A427,B427,C427)</f>
        <v>Sem ABAP10BP3_320</v>
      </c>
      <c r="E427" s="46">
        <v>1.16952072E8</v>
      </c>
      <c r="F427" s="32">
        <f>AVERAGE(E425:E427)</f>
        <v>114953736</v>
      </c>
      <c r="G427" s="32">
        <f>STDEV(E425:E427)/F427*100</f>
        <v>1.571366015</v>
      </c>
      <c r="H427" s="32">
        <f>F427-$F$388</f>
        <v>112196644</v>
      </c>
    </row>
    <row r="428" ht="15.75" customHeight="1">
      <c r="A428" s="32" t="s">
        <v>41</v>
      </c>
      <c r="B428" s="47" t="s">
        <v>57</v>
      </c>
      <c r="C428" s="40">
        <v>20.0</v>
      </c>
      <c r="D428" s="40"/>
      <c r="E428" s="46">
        <v>6.1797908E7</v>
      </c>
    </row>
    <row r="429" ht="15.75" customHeight="1">
      <c r="A429" s="32" t="s">
        <v>41</v>
      </c>
      <c r="B429" s="47" t="s">
        <v>57</v>
      </c>
      <c r="C429" s="40">
        <v>20.0</v>
      </c>
      <c r="D429" s="40"/>
      <c r="E429" s="46">
        <v>5.9914376E7</v>
      </c>
    </row>
    <row r="430" ht="15.75" customHeight="1">
      <c r="A430" s="32" t="s">
        <v>41</v>
      </c>
      <c r="B430" s="47" t="s">
        <v>57</v>
      </c>
      <c r="C430" s="40">
        <v>20.0</v>
      </c>
      <c r="D430" s="40" t="str">
        <f>CONCATENATE(A430,B430,C430)</f>
        <v>Sem ABAP10BP3_420</v>
      </c>
      <c r="E430" s="46">
        <v>6.5772652E7</v>
      </c>
      <c r="F430" s="32">
        <f>AVERAGE(E428:E430)</f>
        <v>62494978.67</v>
      </c>
      <c r="G430" s="32">
        <f>STDEV(E428:E430)/F430*100</f>
        <v>4.785502753</v>
      </c>
      <c r="H430" s="32">
        <f>F430-$F$388</f>
        <v>59737886.67</v>
      </c>
    </row>
    <row r="431" ht="15.75" customHeight="1">
      <c r="A431" s="32" t="s">
        <v>41</v>
      </c>
      <c r="B431" s="47" t="s">
        <v>58</v>
      </c>
      <c r="C431" s="40">
        <v>20.0</v>
      </c>
      <c r="D431" s="40"/>
      <c r="E431" s="46">
        <v>7.5099368E7</v>
      </c>
    </row>
    <row r="432" ht="15.75" customHeight="1">
      <c r="A432" s="32" t="s">
        <v>41</v>
      </c>
      <c r="B432" s="47" t="s">
        <v>58</v>
      </c>
      <c r="C432" s="40">
        <v>20.0</v>
      </c>
      <c r="D432" s="40"/>
      <c r="E432" s="46">
        <v>8.068656E7</v>
      </c>
    </row>
    <row r="433" ht="15.75" customHeight="1">
      <c r="A433" s="32" t="s">
        <v>41</v>
      </c>
      <c r="B433" s="47" t="s">
        <v>58</v>
      </c>
      <c r="C433" s="40">
        <v>20.0</v>
      </c>
      <c r="D433" s="40" t="str">
        <f>CONCATENATE(A433,B433,C433)</f>
        <v>Sem ABAP10BP3_520</v>
      </c>
      <c r="E433" s="46">
        <v>8.4953536E7</v>
      </c>
      <c r="F433" s="32">
        <f>AVERAGE(E431:E433)</f>
        <v>80246488</v>
      </c>
      <c r="G433" s="32">
        <f>STDEV(E431:E433)/F433*100</f>
        <v>6.158277883</v>
      </c>
      <c r="H433" s="32">
        <f>F433-$F$388</f>
        <v>77489396</v>
      </c>
    </row>
    <row r="434" ht="15.75" hidden="1" customHeight="1">
      <c r="A434" s="48" t="s">
        <v>59</v>
      </c>
      <c r="B434" s="48" t="s">
        <v>42</v>
      </c>
      <c r="C434" s="40">
        <v>20.0</v>
      </c>
      <c r="D434" s="40"/>
      <c r="E434" s="41">
        <v>4083665.0</v>
      </c>
    </row>
    <row r="435" ht="15.75" hidden="1" customHeight="1">
      <c r="A435" s="48" t="s">
        <v>59</v>
      </c>
      <c r="B435" s="48" t="s">
        <v>42</v>
      </c>
      <c r="C435" s="40">
        <v>20.0</v>
      </c>
      <c r="D435" s="40"/>
      <c r="E435" s="41">
        <v>3877829.0</v>
      </c>
    </row>
    <row r="436" ht="15.75" hidden="1" customHeight="1">
      <c r="A436" s="48" t="s">
        <v>59</v>
      </c>
      <c r="B436" s="48" t="s">
        <v>42</v>
      </c>
      <c r="C436" s="40">
        <v>20.0</v>
      </c>
      <c r="D436" s="40" t="str">
        <f>CONCATENATE(A436,B436,C436)</f>
        <v>Com ABAPbranco20</v>
      </c>
      <c r="F436" s="32">
        <f>AVERAGE(E434:E436)</f>
        <v>3980747</v>
      </c>
      <c r="G436" s="42">
        <f>STDEV(E434:E436)/F436*100</f>
        <v>3.656299469</v>
      </c>
      <c r="H436" s="32" t="s">
        <v>43</v>
      </c>
      <c r="I436" s="41">
        <v>4815492.0</v>
      </c>
      <c r="J436" s="50"/>
    </row>
    <row r="437" ht="15.75" hidden="1" customHeight="1">
      <c r="A437" s="48" t="s">
        <v>59</v>
      </c>
      <c r="B437" s="48" t="s">
        <v>44</v>
      </c>
      <c r="C437" s="40">
        <v>20.0</v>
      </c>
      <c r="D437" s="40"/>
      <c r="E437" s="44">
        <v>1.0220672E8</v>
      </c>
    </row>
    <row r="438" ht="15.75" hidden="1" customHeight="1">
      <c r="A438" s="48" t="s">
        <v>59</v>
      </c>
      <c r="B438" s="48" t="s">
        <v>44</v>
      </c>
      <c r="C438" s="40">
        <v>20.0</v>
      </c>
      <c r="D438" s="40"/>
      <c r="E438" s="44">
        <v>1.08870112E8</v>
      </c>
    </row>
    <row r="439" ht="15.75" hidden="1" customHeight="1">
      <c r="A439" s="48" t="s">
        <v>59</v>
      </c>
      <c r="B439" s="48" t="s">
        <v>44</v>
      </c>
      <c r="C439" s="40">
        <v>20.0</v>
      </c>
      <c r="D439" s="40" t="str">
        <f>CONCATENATE(A439,B439,C439)</f>
        <v>Com ABAPC120</v>
      </c>
      <c r="E439" s="44">
        <v>1.05393968E8</v>
      </c>
      <c r="F439" s="32">
        <f>AVERAGE(E437:E439)</f>
        <v>105490266.7</v>
      </c>
      <c r="G439" s="32">
        <f>STDEV(E437:E439)/F439*100</f>
        <v>3.159286364</v>
      </c>
      <c r="H439" s="32">
        <f>F439-$F$435</f>
        <v>105490266.7</v>
      </c>
    </row>
    <row r="440" ht="15.75" hidden="1" customHeight="1">
      <c r="A440" s="48" t="s">
        <v>59</v>
      </c>
      <c r="B440" s="48" t="s">
        <v>45</v>
      </c>
      <c r="C440" s="40">
        <v>20.0</v>
      </c>
      <c r="D440" s="40"/>
      <c r="E440" s="44">
        <v>9.9690936E7</v>
      </c>
    </row>
    <row r="441" ht="15.75" hidden="1" customHeight="1">
      <c r="A441" s="48" t="s">
        <v>59</v>
      </c>
      <c r="B441" s="48" t="s">
        <v>45</v>
      </c>
      <c r="C441" s="40">
        <v>20.0</v>
      </c>
      <c r="D441" s="40"/>
      <c r="E441" s="44">
        <v>9.832044E7</v>
      </c>
    </row>
    <row r="442" ht="15.75" hidden="1" customHeight="1">
      <c r="A442" s="48" t="s">
        <v>59</v>
      </c>
      <c r="B442" s="48" t="s">
        <v>45</v>
      </c>
      <c r="C442" s="40">
        <v>20.0</v>
      </c>
      <c r="D442" s="40" t="str">
        <f>CONCATENATE(A442,B442,C442)</f>
        <v>Com ABAPC220</v>
      </c>
      <c r="E442" s="44">
        <v>1.0028732E8</v>
      </c>
      <c r="F442" s="32">
        <f>AVERAGE(E440:E442)</f>
        <v>99432898.67</v>
      </c>
      <c r="G442" s="32">
        <f>STDEV(E440:E442)/F442*100</f>
        <v>1.014261525</v>
      </c>
      <c r="H442" s="32">
        <f>F442-$F$435</f>
        <v>99432898.67</v>
      </c>
    </row>
    <row r="443" ht="15.75" hidden="1" customHeight="1">
      <c r="A443" s="48" t="s">
        <v>59</v>
      </c>
      <c r="B443" s="48" t="s">
        <v>46</v>
      </c>
      <c r="C443" s="40">
        <v>20.0</v>
      </c>
      <c r="D443" s="40"/>
      <c r="E443" s="44">
        <v>9.0986872E7</v>
      </c>
    </row>
    <row r="444" ht="15.75" hidden="1" customHeight="1">
      <c r="A444" s="48" t="s">
        <v>59</v>
      </c>
      <c r="B444" s="48" t="s">
        <v>46</v>
      </c>
      <c r="C444" s="40">
        <v>20.0</v>
      </c>
      <c r="D444" s="40"/>
      <c r="E444" s="44">
        <v>8.6841288E7</v>
      </c>
    </row>
    <row r="445" ht="15.75" hidden="1" customHeight="1">
      <c r="A445" s="48" t="s">
        <v>59</v>
      </c>
      <c r="B445" s="48" t="s">
        <v>46</v>
      </c>
      <c r="C445" s="40">
        <v>20.0</v>
      </c>
      <c r="D445" s="40" t="str">
        <f>CONCATENATE(A445,B445,C445)</f>
        <v>Com ABAPC320</v>
      </c>
      <c r="E445" s="44">
        <v>9.30186E7</v>
      </c>
      <c r="F445" s="32">
        <f>AVERAGE(E443:E445)</f>
        <v>90282253.33</v>
      </c>
      <c r="G445" s="32">
        <f>STDEV(E443:E445)/F445*100</f>
        <v>3.487239653</v>
      </c>
      <c r="H445" s="32">
        <f>F445-$F$435</f>
        <v>90282253.33</v>
      </c>
    </row>
    <row r="446" ht="15.75" hidden="1" customHeight="1">
      <c r="A446" s="48" t="s">
        <v>59</v>
      </c>
      <c r="B446" s="48" t="s">
        <v>47</v>
      </c>
      <c r="C446" s="40">
        <v>20.0</v>
      </c>
      <c r="D446" s="40"/>
      <c r="E446" s="44">
        <v>1.1703272E8</v>
      </c>
    </row>
    <row r="447" ht="15.75" hidden="1" customHeight="1">
      <c r="A447" s="48" t="s">
        <v>59</v>
      </c>
      <c r="B447" s="48" t="s">
        <v>47</v>
      </c>
      <c r="C447" s="40">
        <v>20.0</v>
      </c>
      <c r="D447" s="40"/>
      <c r="E447" s="44">
        <v>1.13519096E8</v>
      </c>
    </row>
    <row r="448" ht="15.75" hidden="1" customHeight="1">
      <c r="A448" s="48" t="s">
        <v>59</v>
      </c>
      <c r="B448" s="48" t="s">
        <v>47</v>
      </c>
      <c r="C448" s="40">
        <v>20.0</v>
      </c>
      <c r="D448" s="40" t="str">
        <f>CONCATENATE(A448,B448,C448)</f>
        <v>Com ABAPC420</v>
      </c>
      <c r="E448" s="44">
        <v>1.09572752E8</v>
      </c>
      <c r="F448" s="32">
        <f>AVERAGE(E446:E448)</f>
        <v>113374856</v>
      </c>
      <c r="G448" s="32">
        <f>STDEV(E446:E448)/F448*100</f>
        <v>3.291801399</v>
      </c>
      <c r="H448" s="32">
        <f>F448-$F$435</f>
        <v>113374856</v>
      </c>
    </row>
    <row r="449" ht="15.75" hidden="1" customHeight="1">
      <c r="A449" s="48" t="s">
        <v>59</v>
      </c>
      <c r="B449" s="48" t="s">
        <v>48</v>
      </c>
      <c r="C449" s="40">
        <v>20.0</v>
      </c>
      <c r="D449" s="40"/>
      <c r="E449" s="44">
        <v>1.164324E8</v>
      </c>
    </row>
    <row r="450" ht="15.75" hidden="1" customHeight="1">
      <c r="A450" s="48" t="s">
        <v>59</v>
      </c>
      <c r="B450" s="48" t="s">
        <v>48</v>
      </c>
      <c r="C450" s="40">
        <v>20.0</v>
      </c>
      <c r="D450" s="40"/>
      <c r="E450" s="44">
        <v>1.12667704E8</v>
      </c>
    </row>
    <row r="451" ht="15.75" hidden="1" customHeight="1">
      <c r="A451" s="48" t="s">
        <v>59</v>
      </c>
      <c r="B451" s="48" t="s">
        <v>48</v>
      </c>
      <c r="C451" s="40">
        <v>20.0</v>
      </c>
      <c r="D451" s="40" t="str">
        <f>CONCATENATE(A451,B451,C451)</f>
        <v>Com ABAPC520</v>
      </c>
      <c r="E451" s="44">
        <v>1.07384376E8</v>
      </c>
      <c r="F451" s="32">
        <f>AVERAGE(E449:E451)</f>
        <v>112161493.3</v>
      </c>
      <c r="G451" s="32">
        <f>STDEV(E449:E451)/F451*100</f>
        <v>4.052373944</v>
      </c>
      <c r="H451" s="32">
        <f>F451-$F$435</f>
        <v>112161493.3</v>
      </c>
    </row>
    <row r="452" ht="15.75" hidden="1" customHeight="1">
      <c r="A452" s="48" t="s">
        <v>59</v>
      </c>
      <c r="B452" s="48" t="s">
        <v>49</v>
      </c>
      <c r="C452" s="40">
        <v>20.0</v>
      </c>
      <c r="D452" s="40"/>
      <c r="E452" s="45">
        <v>1.07508224E8</v>
      </c>
    </row>
    <row r="453" ht="15.75" hidden="1" customHeight="1">
      <c r="A453" s="48" t="s">
        <v>59</v>
      </c>
      <c r="B453" s="48" t="s">
        <v>49</v>
      </c>
      <c r="C453" s="40">
        <v>20.0</v>
      </c>
      <c r="D453" s="40"/>
      <c r="E453" s="45">
        <v>1.00128512E8</v>
      </c>
    </row>
    <row r="454" ht="15.75" hidden="1" customHeight="1">
      <c r="A454" s="48" t="s">
        <v>59</v>
      </c>
      <c r="B454" s="48" t="s">
        <v>49</v>
      </c>
      <c r="C454" s="40">
        <v>20.0</v>
      </c>
      <c r="D454" s="40" t="str">
        <f>CONCATENATE(A454,B454,C454)</f>
        <v>Com ABAP1BP3_120</v>
      </c>
      <c r="E454" s="45">
        <v>1.0234E8</v>
      </c>
      <c r="F454" s="32">
        <f>AVERAGE(E452:E454)</f>
        <v>103325578.7</v>
      </c>
      <c r="G454" s="32">
        <f>STDEV(E452:E454)/F454*100</f>
        <v>3.66539388</v>
      </c>
      <c r="H454" s="32">
        <f>F454-$F$435</f>
        <v>103325578.7</v>
      </c>
    </row>
    <row r="455" ht="15.75" hidden="1" customHeight="1">
      <c r="A455" s="48" t="s">
        <v>59</v>
      </c>
      <c r="B455" s="48" t="s">
        <v>50</v>
      </c>
      <c r="C455" s="40">
        <v>20.0</v>
      </c>
      <c r="D455" s="40"/>
      <c r="E455" s="45">
        <v>1.01305928E8</v>
      </c>
    </row>
    <row r="456" ht="15.75" hidden="1" customHeight="1">
      <c r="A456" s="48" t="s">
        <v>59</v>
      </c>
      <c r="B456" s="48" t="s">
        <v>50</v>
      </c>
      <c r="C456" s="40">
        <v>20.0</v>
      </c>
      <c r="D456" s="40"/>
      <c r="E456" s="45">
        <v>8.9886496E7</v>
      </c>
    </row>
    <row r="457" ht="15.75" hidden="1" customHeight="1">
      <c r="A457" s="48" t="s">
        <v>59</v>
      </c>
      <c r="B457" s="48" t="s">
        <v>50</v>
      </c>
      <c r="C457" s="40">
        <v>20.0</v>
      </c>
      <c r="D457" s="40" t="str">
        <f>CONCATENATE(A457,B457,C457)</f>
        <v>Com ABAP1BP3_220</v>
      </c>
      <c r="E457" s="45">
        <v>1.01591832E8</v>
      </c>
      <c r="F457" s="32">
        <f>AVERAGE(E455:E457)</f>
        <v>97594752</v>
      </c>
      <c r="G457" s="32">
        <f>STDEV(E455:E457)/F457*100</f>
        <v>6.841634217</v>
      </c>
      <c r="H457" s="32">
        <f>F457-$F$435</f>
        <v>97594752</v>
      </c>
    </row>
    <row r="458" ht="15.75" hidden="1" customHeight="1">
      <c r="A458" s="48" t="s">
        <v>59</v>
      </c>
      <c r="B458" s="48" t="s">
        <v>51</v>
      </c>
      <c r="C458" s="40">
        <v>20.0</v>
      </c>
      <c r="D458" s="40"/>
      <c r="I458" s="45">
        <v>1.26810744E8</v>
      </c>
      <c r="J458" s="50"/>
    </row>
    <row r="459" ht="15.75" hidden="1" customHeight="1">
      <c r="A459" s="48" t="s">
        <v>59</v>
      </c>
      <c r="B459" s="48" t="s">
        <v>51</v>
      </c>
      <c r="C459" s="40">
        <v>20.0</v>
      </c>
      <c r="D459" s="40"/>
      <c r="E459" s="45">
        <v>1.00100752E8</v>
      </c>
    </row>
    <row r="460" ht="15.75" hidden="1" customHeight="1">
      <c r="A460" s="48" t="s">
        <v>59</v>
      </c>
      <c r="B460" s="48" t="s">
        <v>51</v>
      </c>
      <c r="C460" s="40">
        <v>20.0</v>
      </c>
      <c r="D460" s="40" t="str">
        <f>CONCATENATE(A460,B460,C460)</f>
        <v>Com ABAP1BP3_320</v>
      </c>
      <c r="E460" s="45">
        <v>9.9073216E7</v>
      </c>
      <c r="F460" s="32">
        <f>AVERAGE(E458:E460)</f>
        <v>99586984</v>
      </c>
      <c r="G460" s="42">
        <f>STDEV(E458:E460)/F460*100</f>
        <v>0.7295910011</v>
      </c>
      <c r="H460" s="32">
        <f>F460-$F$435</f>
        <v>99586984</v>
      </c>
    </row>
    <row r="461" ht="15.75" hidden="1" customHeight="1">
      <c r="A461" s="48" t="s">
        <v>59</v>
      </c>
      <c r="B461" s="48" t="s">
        <v>52</v>
      </c>
      <c r="C461" s="40">
        <v>20.0</v>
      </c>
      <c r="D461" s="40"/>
      <c r="I461" s="45">
        <v>1.15341096E8</v>
      </c>
      <c r="J461" s="50"/>
    </row>
    <row r="462" ht="15.75" hidden="1" customHeight="1">
      <c r="A462" s="48" t="s">
        <v>59</v>
      </c>
      <c r="B462" s="48" t="s">
        <v>52</v>
      </c>
      <c r="C462" s="40">
        <v>20.0</v>
      </c>
      <c r="D462" s="40"/>
      <c r="E462" s="45">
        <v>9.3215992E7</v>
      </c>
    </row>
    <row r="463" ht="15.75" hidden="1" customHeight="1">
      <c r="A463" s="48" t="s">
        <v>59</v>
      </c>
      <c r="B463" s="48" t="s">
        <v>52</v>
      </c>
      <c r="C463" s="40">
        <v>20.0</v>
      </c>
      <c r="D463" s="40" t="str">
        <f>CONCATENATE(A463,B463,C463)</f>
        <v>Com ABAP1BP3_420</v>
      </c>
      <c r="E463" s="45">
        <v>9.8403224E7</v>
      </c>
      <c r="F463" s="32">
        <f>AVERAGE(E461:E463)</f>
        <v>95809608</v>
      </c>
      <c r="G463" s="42">
        <f>STDEV(E461:E463)/F463*100</f>
        <v>3.828349786</v>
      </c>
      <c r="H463" s="32">
        <f>F463-$F$435</f>
        <v>95809608</v>
      </c>
    </row>
    <row r="464" ht="15.75" hidden="1" customHeight="1">
      <c r="A464" s="48" t="s">
        <v>59</v>
      </c>
      <c r="B464" s="48" t="s">
        <v>53</v>
      </c>
      <c r="C464" s="40">
        <v>20.0</v>
      </c>
      <c r="D464" s="40"/>
      <c r="E464" s="45">
        <v>8.6697384E7</v>
      </c>
    </row>
    <row r="465" ht="15.75" hidden="1" customHeight="1">
      <c r="A465" s="48" t="s">
        <v>59</v>
      </c>
      <c r="B465" s="48" t="s">
        <v>53</v>
      </c>
      <c r="C465" s="40">
        <v>20.0</v>
      </c>
      <c r="D465" s="40"/>
      <c r="E465" s="45">
        <v>7.9064368E7</v>
      </c>
    </row>
    <row r="466" ht="15.75" hidden="1" customHeight="1">
      <c r="A466" s="48" t="s">
        <v>59</v>
      </c>
      <c r="B466" s="48" t="s">
        <v>53</v>
      </c>
      <c r="C466" s="40">
        <v>20.0</v>
      </c>
      <c r="D466" s="40" t="str">
        <f>CONCATENATE(A466,B466,C466)</f>
        <v>Com ABAP1BP3_520</v>
      </c>
      <c r="E466" s="45">
        <v>8.7821976E7</v>
      </c>
      <c r="F466" s="32">
        <f>AVERAGE(E464:E466)</f>
        <v>84527909.33</v>
      </c>
      <c r="G466" s="32">
        <f>STDEV(E464:E466)/F466*100</f>
        <v>5.637025595</v>
      </c>
      <c r="H466" s="32">
        <f>F466-$F$435</f>
        <v>84527909.33</v>
      </c>
    </row>
    <row r="467" ht="15.75" hidden="1" customHeight="1">
      <c r="A467" s="48" t="s">
        <v>59</v>
      </c>
      <c r="B467" s="48" t="s">
        <v>54</v>
      </c>
      <c r="C467" s="40">
        <v>20.0</v>
      </c>
      <c r="D467" s="40"/>
      <c r="E467" s="46">
        <v>1.27698992E8</v>
      </c>
    </row>
    <row r="468" ht="15.75" hidden="1" customHeight="1">
      <c r="A468" s="48" t="s">
        <v>59</v>
      </c>
      <c r="B468" s="48" t="s">
        <v>54</v>
      </c>
      <c r="C468" s="40">
        <v>20.0</v>
      </c>
      <c r="D468" s="40"/>
      <c r="E468" s="46">
        <v>1.29942072E8</v>
      </c>
    </row>
    <row r="469" ht="15.75" hidden="1" customHeight="1">
      <c r="A469" s="48" t="s">
        <v>59</v>
      </c>
      <c r="B469" s="48" t="s">
        <v>54</v>
      </c>
      <c r="C469" s="40">
        <v>20.0</v>
      </c>
      <c r="D469" s="40" t="str">
        <f>CONCATENATE(A469,B469,C469)</f>
        <v>Com ABAP10BP3_120</v>
      </c>
      <c r="E469" s="46">
        <v>1.3362428E8</v>
      </c>
      <c r="F469" s="32">
        <f>AVERAGE(E467:E469)</f>
        <v>130421781.3</v>
      </c>
      <c r="G469" s="32">
        <f>STDEV(E467:E469)/F469*100</f>
        <v>2.293811664</v>
      </c>
      <c r="H469" s="32">
        <f>F469-$F$435</f>
        <v>130421781.3</v>
      </c>
    </row>
    <row r="470" ht="15.75" hidden="1" customHeight="1">
      <c r="A470" s="48" t="s">
        <v>59</v>
      </c>
      <c r="B470" s="48" t="s">
        <v>55</v>
      </c>
      <c r="C470" s="40">
        <v>20.0</v>
      </c>
      <c r="D470" s="40"/>
      <c r="E470" s="46">
        <v>1.16124024E8</v>
      </c>
    </row>
    <row r="471" ht="15.75" hidden="1" customHeight="1">
      <c r="A471" s="48" t="s">
        <v>59</v>
      </c>
      <c r="B471" s="49" t="s">
        <v>55</v>
      </c>
      <c r="C471" s="40">
        <v>20.0</v>
      </c>
      <c r="D471" s="40"/>
      <c r="E471" s="46">
        <v>1.19176696E8</v>
      </c>
    </row>
    <row r="472" ht="15.75" hidden="1" customHeight="1">
      <c r="A472" s="48" t="s">
        <v>59</v>
      </c>
      <c r="B472" s="49" t="s">
        <v>55</v>
      </c>
      <c r="C472" s="40">
        <v>20.0</v>
      </c>
      <c r="D472" s="40" t="str">
        <f>CONCATENATE(A472,B472,C472)</f>
        <v>Com ABAP10BP3_220</v>
      </c>
      <c r="E472" s="46">
        <v>1.11470784E8</v>
      </c>
      <c r="F472" s="32">
        <f>AVERAGE(E470:E472)</f>
        <v>115590501.3</v>
      </c>
      <c r="G472" s="32">
        <f>STDEV(E470:E472)/F472*100</f>
        <v>3.357162652</v>
      </c>
      <c r="H472" s="32">
        <f>F472-$F$435</f>
        <v>115590501.3</v>
      </c>
    </row>
    <row r="473" ht="15.75" hidden="1" customHeight="1">
      <c r="A473" s="48" t="s">
        <v>59</v>
      </c>
      <c r="B473" s="49" t="s">
        <v>56</v>
      </c>
      <c r="C473" s="40">
        <v>20.0</v>
      </c>
      <c r="D473" s="40"/>
      <c r="E473" s="46">
        <v>1.35918528E8</v>
      </c>
    </row>
    <row r="474" ht="15.75" hidden="1" customHeight="1">
      <c r="A474" s="48" t="s">
        <v>59</v>
      </c>
      <c r="B474" s="49" t="s">
        <v>56</v>
      </c>
      <c r="C474" s="40">
        <v>20.0</v>
      </c>
      <c r="D474" s="40"/>
      <c r="E474" s="46">
        <v>1.33622544E8</v>
      </c>
    </row>
    <row r="475" ht="15.75" hidden="1" customHeight="1">
      <c r="A475" s="48" t="s">
        <v>59</v>
      </c>
      <c r="B475" s="49" t="s">
        <v>56</v>
      </c>
      <c r="C475" s="40">
        <v>20.0</v>
      </c>
      <c r="D475" s="40" t="str">
        <f>CONCATENATE(A475,B475,C475)</f>
        <v>Com ABAP10BP3_320</v>
      </c>
      <c r="E475" s="46">
        <v>1.48548256E8</v>
      </c>
      <c r="F475" s="32">
        <f>AVERAGE(E473:E475)</f>
        <v>139363109.3</v>
      </c>
      <c r="G475" s="32">
        <f>STDEV(E473:E475)/F475*100</f>
        <v>5.766936282</v>
      </c>
      <c r="H475" s="32">
        <f>F475-$F$435</f>
        <v>139363109.3</v>
      </c>
    </row>
    <row r="476" ht="15.75" hidden="1" customHeight="1">
      <c r="A476" s="48" t="s">
        <v>59</v>
      </c>
      <c r="B476" s="49" t="s">
        <v>57</v>
      </c>
      <c r="C476" s="40">
        <v>20.0</v>
      </c>
      <c r="D476" s="40"/>
      <c r="E476" s="46">
        <v>8.9178976E7</v>
      </c>
    </row>
    <row r="477" ht="15.75" hidden="1" customHeight="1">
      <c r="A477" s="48" t="s">
        <v>59</v>
      </c>
      <c r="B477" s="49" t="s">
        <v>57</v>
      </c>
      <c r="C477" s="40">
        <v>20.0</v>
      </c>
      <c r="D477" s="40"/>
      <c r="E477" s="46">
        <v>8.6938312E7</v>
      </c>
    </row>
    <row r="478" ht="15.75" hidden="1" customHeight="1">
      <c r="A478" s="48" t="s">
        <v>59</v>
      </c>
      <c r="B478" s="49" t="s">
        <v>57</v>
      </c>
      <c r="C478" s="40">
        <v>20.0</v>
      </c>
      <c r="D478" s="40" t="str">
        <f>CONCATENATE(A478,B478,C478)</f>
        <v>Com ABAP10BP3_420</v>
      </c>
      <c r="E478" s="46">
        <v>9.0690032E7</v>
      </c>
      <c r="F478" s="32">
        <f>AVERAGE(E476:E478)</f>
        <v>88935773.33</v>
      </c>
      <c r="G478" s="32">
        <f>STDEV(E476:E478)/F478*100</f>
        <v>2.122483429</v>
      </c>
      <c r="H478" s="32">
        <f>F478-$F$435</f>
        <v>88935773.33</v>
      </c>
    </row>
    <row r="479" ht="15.75" hidden="1" customHeight="1">
      <c r="A479" s="48" t="s">
        <v>59</v>
      </c>
      <c r="B479" s="49" t="s">
        <v>58</v>
      </c>
      <c r="C479" s="40">
        <v>20.0</v>
      </c>
      <c r="D479" s="40"/>
      <c r="E479" s="46">
        <v>1.01356384E8</v>
      </c>
    </row>
    <row r="480" ht="15.75" hidden="1" customHeight="1">
      <c r="A480" s="48" t="s">
        <v>59</v>
      </c>
      <c r="B480" s="49" t="s">
        <v>58</v>
      </c>
      <c r="C480" s="40">
        <v>20.0</v>
      </c>
      <c r="D480" s="40"/>
      <c r="E480" s="46">
        <v>1.01664768E8</v>
      </c>
    </row>
    <row r="481" ht="15.75" hidden="1" customHeight="1">
      <c r="A481" s="48" t="s">
        <v>59</v>
      </c>
      <c r="B481" s="49" t="s">
        <v>58</v>
      </c>
      <c r="C481" s="40">
        <v>20.0</v>
      </c>
      <c r="D481" s="40" t="str">
        <f>CONCATENATE(A481,B481,C481)</f>
        <v>Com ABAP10BP3_520</v>
      </c>
      <c r="E481" s="46">
        <v>1.12215552E8</v>
      </c>
      <c r="F481" s="32">
        <f>AVERAGE(E479:E481)</f>
        <v>105078901.3</v>
      </c>
      <c r="G481" s="32">
        <f>STDEV(E479:E481)/F481*100</f>
        <v>5.883620587</v>
      </c>
      <c r="H481" s="32">
        <f>F481-$F$435</f>
        <v>105078901.3</v>
      </c>
    </row>
    <row r="482" ht="15.75" customHeight="1">
      <c r="A482" s="32" t="s">
        <v>41</v>
      </c>
      <c r="B482" s="32" t="s">
        <v>42</v>
      </c>
      <c r="C482" s="40">
        <v>25.0</v>
      </c>
      <c r="D482" s="40"/>
      <c r="I482" s="41">
        <v>1788511.0</v>
      </c>
      <c r="J482" s="50"/>
    </row>
    <row r="483" ht="15.75" customHeight="1">
      <c r="A483" s="32" t="s">
        <v>41</v>
      </c>
      <c r="B483" s="32" t="s">
        <v>42</v>
      </c>
      <c r="C483" s="40">
        <v>25.0</v>
      </c>
      <c r="D483" s="40"/>
      <c r="E483" s="41">
        <v>3000183.0</v>
      </c>
    </row>
    <row r="484" ht="15.75" customHeight="1">
      <c r="A484" s="32" t="s">
        <v>41</v>
      </c>
      <c r="B484" s="32" t="s">
        <v>42</v>
      </c>
      <c r="C484" s="40">
        <v>25.0</v>
      </c>
      <c r="D484" s="40" t="str">
        <f>CONCATENATE(A484,B484,C484)</f>
        <v>Sem ABAPbranco25</v>
      </c>
      <c r="E484" s="41">
        <v>2567361.0</v>
      </c>
      <c r="F484" s="32">
        <f>AVERAGE(E482:E484)</f>
        <v>2783772</v>
      </c>
      <c r="G484" s="42">
        <f>STDEV(E482:E484)/F484*100</f>
        <v>10.99412492</v>
      </c>
      <c r="H484" s="32" t="s">
        <v>43</v>
      </c>
    </row>
    <row r="485" ht="15.75" customHeight="1">
      <c r="A485" s="32" t="s">
        <v>41</v>
      </c>
      <c r="B485" s="32" t="s">
        <v>44</v>
      </c>
      <c r="C485" s="40">
        <v>25.0</v>
      </c>
      <c r="D485" s="40"/>
      <c r="I485" s="44">
        <v>7.0473984E7</v>
      </c>
      <c r="J485" s="50"/>
    </row>
    <row r="486" ht="15.75" customHeight="1">
      <c r="A486" s="32" t="s">
        <v>41</v>
      </c>
      <c r="B486" s="32" t="s">
        <v>44</v>
      </c>
      <c r="C486" s="40">
        <v>25.0</v>
      </c>
      <c r="D486" s="40"/>
      <c r="E486" s="44">
        <v>9.7170976E7</v>
      </c>
    </row>
    <row r="487" ht="15.75" customHeight="1">
      <c r="A487" s="32" t="s">
        <v>41</v>
      </c>
      <c r="B487" s="32" t="s">
        <v>44</v>
      </c>
      <c r="C487" s="40">
        <v>25.0</v>
      </c>
      <c r="D487" s="40" t="str">
        <f>CONCATENATE(A487,B487,C487)</f>
        <v>Sem ABAPC125</v>
      </c>
      <c r="E487" s="44">
        <v>9.61144E7</v>
      </c>
      <c r="F487" s="32">
        <f>AVERAGE(E485:E487)</f>
        <v>96642688</v>
      </c>
      <c r="G487" s="42">
        <f>STDEV(E485:E487)/F487*100</f>
        <v>0.7730663022</v>
      </c>
      <c r="H487" s="32">
        <f>F487-$F$484</f>
        <v>93858916</v>
      </c>
    </row>
    <row r="488" ht="15.75" customHeight="1">
      <c r="A488" s="32" t="s">
        <v>41</v>
      </c>
      <c r="B488" s="32" t="s">
        <v>45</v>
      </c>
      <c r="C488" s="40">
        <v>25.0</v>
      </c>
      <c r="D488" s="40"/>
      <c r="E488" s="44">
        <v>9.6544568E7</v>
      </c>
    </row>
    <row r="489" ht="15.75" customHeight="1">
      <c r="A489" s="32" t="s">
        <v>41</v>
      </c>
      <c r="B489" s="32" t="s">
        <v>45</v>
      </c>
      <c r="C489" s="40">
        <v>25.0</v>
      </c>
      <c r="D489" s="40"/>
      <c r="E489" s="44">
        <v>9.0443552E7</v>
      </c>
    </row>
    <row r="490" ht="15.75" customHeight="1">
      <c r="A490" s="32" t="s">
        <v>41</v>
      </c>
      <c r="B490" s="32" t="s">
        <v>45</v>
      </c>
      <c r="C490" s="40">
        <v>25.0</v>
      </c>
      <c r="D490" s="40" t="str">
        <f>CONCATENATE(A490,B490,C490)</f>
        <v>Sem ABAPC225</v>
      </c>
      <c r="E490" s="44">
        <v>1.03204912E8</v>
      </c>
      <c r="F490" s="32">
        <f>AVERAGE(E488:E490)</f>
        <v>96731010.67</v>
      </c>
      <c r="G490" s="32">
        <f>STDEV(E488:E490)/F490*100</f>
        <v>6.5984244</v>
      </c>
      <c r="H490" s="32">
        <f>F490-$F$484</f>
        <v>93947238.67</v>
      </c>
    </row>
    <row r="491" ht="15.75" customHeight="1">
      <c r="A491" s="32" t="s">
        <v>41</v>
      </c>
      <c r="B491" s="32" t="s">
        <v>46</v>
      </c>
      <c r="C491" s="40">
        <v>25.0</v>
      </c>
      <c r="D491" s="40"/>
      <c r="E491" s="44">
        <v>8.9744712E7</v>
      </c>
    </row>
    <row r="492" ht="15.75" customHeight="1">
      <c r="A492" s="32" t="s">
        <v>41</v>
      </c>
      <c r="B492" s="32" t="s">
        <v>46</v>
      </c>
      <c r="C492" s="40">
        <v>25.0</v>
      </c>
      <c r="D492" s="40"/>
      <c r="E492" s="44">
        <v>8.0554992E7</v>
      </c>
    </row>
    <row r="493" ht="15.75" customHeight="1">
      <c r="A493" s="32" t="s">
        <v>41</v>
      </c>
      <c r="B493" s="32" t="s">
        <v>46</v>
      </c>
      <c r="C493" s="40">
        <v>25.0</v>
      </c>
      <c r="D493" s="40" t="str">
        <f>CONCATENATE(A493,B493,C493)</f>
        <v>Sem ABAPC325</v>
      </c>
      <c r="E493" s="44">
        <v>9.4025032E7</v>
      </c>
      <c r="F493" s="32">
        <f>AVERAGE(E491:E493)</f>
        <v>88108245.33</v>
      </c>
      <c r="G493" s="32">
        <f>STDEV(E491:E493)/F493*100</f>
        <v>7.81143116</v>
      </c>
      <c r="H493" s="32">
        <f>F493-$F$484</f>
        <v>85324473.33</v>
      </c>
    </row>
    <row r="494" ht="15.75" customHeight="1">
      <c r="A494" s="32" t="s">
        <v>41</v>
      </c>
      <c r="B494" s="32" t="s">
        <v>47</v>
      </c>
      <c r="C494" s="40">
        <v>25.0</v>
      </c>
      <c r="D494" s="40"/>
      <c r="E494" s="44">
        <v>9.9688872E7</v>
      </c>
    </row>
    <row r="495" ht="15.75" customHeight="1">
      <c r="A495" s="32" t="s">
        <v>41</v>
      </c>
      <c r="B495" s="32" t="s">
        <v>47</v>
      </c>
      <c r="C495" s="40">
        <v>25.0</v>
      </c>
      <c r="D495" s="40"/>
      <c r="E495" s="44">
        <v>1.06397936E8</v>
      </c>
    </row>
    <row r="496" ht="15.75" customHeight="1">
      <c r="A496" s="32" t="s">
        <v>41</v>
      </c>
      <c r="B496" s="32" t="s">
        <v>47</v>
      </c>
      <c r="C496" s="40">
        <v>25.0</v>
      </c>
      <c r="D496" s="40" t="str">
        <f>CONCATENATE(A496,B496,C496)</f>
        <v>Sem ABAPC425</v>
      </c>
      <c r="E496" s="44">
        <v>1.122726E8</v>
      </c>
      <c r="F496" s="32">
        <f>AVERAGE(E494:E496)</f>
        <v>106119802.7</v>
      </c>
      <c r="G496" s="32">
        <f>STDEV(E494:E496)/F496*100</f>
        <v>5.933362822</v>
      </c>
      <c r="H496" s="32">
        <f>F496-$F$484</f>
        <v>103336030.7</v>
      </c>
    </row>
    <row r="497" ht="15.75" customHeight="1">
      <c r="A497" s="32" t="s">
        <v>41</v>
      </c>
      <c r="B497" s="32" t="s">
        <v>48</v>
      </c>
      <c r="C497" s="40">
        <v>25.0</v>
      </c>
      <c r="D497" s="40"/>
      <c r="E497" s="44">
        <v>1.04988392E8</v>
      </c>
    </row>
    <row r="498" ht="15.75" customHeight="1">
      <c r="A498" s="32" t="s">
        <v>41</v>
      </c>
      <c r="B498" s="32" t="s">
        <v>48</v>
      </c>
      <c r="C498" s="40">
        <v>25.0</v>
      </c>
      <c r="D498" s="40"/>
      <c r="E498" s="44">
        <v>9.8708872E7</v>
      </c>
    </row>
    <row r="499" ht="15.75" customHeight="1">
      <c r="A499" s="32" t="s">
        <v>41</v>
      </c>
      <c r="B499" s="32" t="s">
        <v>48</v>
      </c>
      <c r="C499" s="40">
        <v>25.0</v>
      </c>
      <c r="D499" s="40" t="str">
        <f>CONCATENATE(A499,B499,C499)</f>
        <v>Sem ABAPC525</v>
      </c>
      <c r="E499" s="44">
        <v>1.02029416E8</v>
      </c>
      <c r="F499" s="32">
        <f>AVERAGE(E497:E499)</f>
        <v>101908893.3</v>
      </c>
      <c r="G499" s="32">
        <f>STDEV(E497:E499)/F499*100</f>
        <v>3.082649914</v>
      </c>
      <c r="H499" s="32">
        <f>F499-$F$484</f>
        <v>99125121.33</v>
      </c>
    </row>
    <row r="500" ht="15.75" customHeight="1">
      <c r="A500" s="32" t="s">
        <v>41</v>
      </c>
      <c r="B500" s="32" t="s">
        <v>49</v>
      </c>
      <c r="C500" s="40">
        <v>25.0</v>
      </c>
      <c r="D500" s="40"/>
      <c r="E500" s="45">
        <v>1.01853312E8</v>
      </c>
    </row>
    <row r="501" ht="15.75" customHeight="1">
      <c r="A501" s="32" t="s">
        <v>41</v>
      </c>
      <c r="B501" s="32" t="s">
        <v>49</v>
      </c>
      <c r="C501" s="40">
        <v>25.0</v>
      </c>
      <c r="D501" s="40"/>
      <c r="E501" s="45">
        <v>1.00303944E8</v>
      </c>
    </row>
    <row r="502" ht="15.75" customHeight="1">
      <c r="A502" s="32" t="s">
        <v>41</v>
      </c>
      <c r="B502" s="32" t="s">
        <v>49</v>
      </c>
      <c r="C502" s="40">
        <v>25.0</v>
      </c>
      <c r="D502" s="40" t="str">
        <f>CONCATENATE(A502,B502,C502)</f>
        <v>Sem ABAP1BP3_125</v>
      </c>
      <c r="E502" s="45">
        <v>1.064086E8</v>
      </c>
      <c r="F502" s="32">
        <f>AVERAGE(E500:E502)</f>
        <v>102855285.3</v>
      </c>
      <c r="G502" s="32">
        <f>STDEV(E500:E502)/F502*100</f>
        <v>3.085183409</v>
      </c>
      <c r="H502" s="32">
        <f>F502-$F$484</f>
        <v>100071513.3</v>
      </c>
    </row>
    <row r="503" ht="15.75" customHeight="1">
      <c r="A503" s="32" t="s">
        <v>41</v>
      </c>
      <c r="B503" s="32" t="s">
        <v>50</v>
      </c>
      <c r="C503" s="40">
        <v>25.0</v>
      </c>
      <c r="D503" s="40"/>
      <c r="E503" s="45">
        <v>9.0980352E7</v>
      </c>
    </row>
    <row r="504" ht="15.75" customHeight="1">
      <c r="A504" s="32" t="s">
        <v>41</v>
      </c>
      <c r="B504" s="32" t="s">
        <v>50</v>
      </c>
      <c r="C504" s="40">
        <v>25.0</v>
      </c>
      <c r="D504" s="40"/>
      <c r="E504" s="45">
        <v>8.3977512E7</v>
      </c>
    </row>
    <row r="505" ht="15.75" customHeight="1">
      <c r="A505" s="32" t="s">
        <v>41</v>
      </c>
      <c r="B505" s="32" t="s">
        <v>50</v>
      </c>
      <c r="C505" s="40">
        <v>25.0</v>
      </c>
      <c r="D505" s="40" t="str">
        <f>CONCATENATE(A505,B505,C505)</f>
        <v>Sem ABAP1BP3_225</v>
      </c>
      <c r="E505" s="45">
        <v>9.4702712E7</v>
      </c>
      <c r="F505" s="32">
        <f>AVERAGE(E503:E505)</f>
        <v>89886858.67</v>
      </c>
      <c r="G505" s="32">
        <f>STDEV(E503:E505)/F505*100</f>
        <v>6.058253594</v>
      </c>
      <c r="H505" s="32">
        <f>F505-$F$484</f>
        <v>87103086.67</v>
      </c>
    </row>
    <row r="506" ht="15.75" customHeight="1">
      <c r="A506" s="32" t="s">
        <v>41</v>
      </c>
      <c r="B506" s="32" t="s">
        <v>51</v>
      </c>
      <c r="C506" s="40">
        <v>25.0</v>
      </c>
      <c r="D506" s="40"/>
      <c r="E506" s="45">
        <v>9.6897192E7</v>
      </c>
    </row>
    <row r="507" ht="15.75" customHeight="1">
      <c r="A507" s="32" t="s">
        <v>41</v>
      </c>
      <c r="B507" s="32" t="s">
        <v>51</v>
      </c>
      <c r="C507" s="40">
        <v>25.0</v>
      </c>
      <c r="D507" s="40"/>
      <c r="E507" s="45">
        <v>8.668632E7</v>
      </c>
    </row>
    <row r="508" ht="15.75" customHeight="1">
      <c r="A508" s="32" t="s">
        <v>41</v>
      </c>
      <c r="B508" s="32" t="s">
        <v>51</v>
      </c>
      <c r="C508" s="40">
        <v>25.0</v>
      </c>
      <c r="D508" s="40" t="str">
        <f>CONCATENATE(A508,B508,C508)</f>
        <v>Sem ABAP1BP3_325</v>
      </c>
      <c r="E508" s="45">
        <v>9.6817616E7</v>
      </c>
      <c r="F508" s="32">
        <f>AVERAGE(E506:E508)</f>
        <v>93467042.67</v>
      </c>
      <c r="G508" s="32">
        <f>STDEV(E506:E508)/F508*100</f>
        <v>6.2828701</v>
      </c>
      <c r="H508" s="32">
        <f>F508-$F$484</f>
        <v>90683270.67</v>
      </c>
    </row>
    <row r="509" ht="15.75" customHeight="1">
      <c r="A509" s="32" t="s">
        <v>41</v>
      </c>
      <c r="B509" s="32" t="s">
        <v>52</v>
      </c>
      <c r="C509" s="40">
        <v>25.0</v>
      </c>
      <c r="D509" s="40"/>
      <c r="E509" s="45">
        <v>8.5484976E7</v>
      </c>
    </row>
    <row r="510" ht="15.75" customHeight="1">
      <c r="A510" s="32" t="s">
        <v>41</v>
      </c>
      <c r="B510" s="32" t="s">
        <v>52</v>
      </c>
      <c r="C510" s="40">
        <v>25.0</v>
      </c>
      <c r="D510" s="40"/>
      <c r="E510" s="45">
        <v>8.3023152E7</v>
      </c>
    </row>
    <row r="511" ht="15.75" customHeight="1">
      <c r="A511" s="32" t="s">
        <v>41</v>
      </c>
      <c r="B511" s="32" t="s">
        <v>52</v>
      </c>
      <c r="C511" s="40">
        <v>25.0</v>
      </c>
      <c r="D511" s="40" t="str">
        <f>CONCATENATE(A511,B511,C511)</f>
        <v>Sem ABAP1BP3_425</v>
      </c>
      <c r="E511" s="45">
        <v>8.7229312E7</v>
      </c>
      <c r="F511" s="32">
        <f>AVERAGE(E509:E511)</f>
        <v>85245813.33</v>
      </c>
      <c r="G511" s="32">
        <f>STDEV(E509:E511)/F511*100</f>
        <v>2.479012652</v>
      </c>
      <c r="H511" s="32">
        <f>F511-$F$484</f>
        <v>82462041.33</v>
      </c>
    </row>
    <row r="512" ht="15.75" customHeight="1">
      <c r="A512" s="32" t="s">
        <v>41</v>
      </c>
      <c r="B512" s="32" t="s">
        <v>53</v>
      </c>
      <c r="C512" s="40">
        <v>25.0</v>
      </c>
      <c r="D512" s="40"/>
      <c r="E512" s="45">
        <v>7.0273688E7</v>
      </c>
    </row>
    <row r="513" ht="15.75" customHeight="1">
      <c r="A513" s="32" t="s">
        <v>41</v>
      </c>
      <c r="B513" s="32" t="s">
        <v>53</v>
      </c>
      <c r="C513" s="40">
        <v>25.0</v>
      </c>
      <c r="D513" s="40"/>
      <c r="E513" s="45">
        <v>7.143612E7</v>
      </c>
    </row>
    <row r="514" ht="15.75" customHeight="1">
      <c r="A514" s="32" t="s">
        <v>41</v>
      </c>
      <c r="B514" s="32" t="s">
        <v>53</v>
      </c>
      <c r="C514" s="40">
        <v>25.0</v>
      </c>
      <c r="D514" s="40" t="str">
        <f>CONCATENATE(A514,B514,C514)</f>
        <v>Sem ABAP1BP3_525</v>
      </c>
      <c r="E514" s="45">
        <v>7.6293208E7</v>
      </c>
      <c r="F514" s="32">
        <f>AVERAGE(E512:E514)</f>
        <v>72667672</v>
      </c>
      <c r="G514" s="32">
        <f>STDEV(E512:E514)/F514*100</f>
        <v>4.394179866</v>
      </c>
      <c r="H514" s="32">
        <f>F514-$F$484</f>
        <v>69883900</v>
      </c>
    </row>
    <row r="515" ht="15.75" customHeight="1">
      <c r="A515" s="32" t="s">
        <v>41</v>
      </c>
      <c r="B515" s="32" t="s">
        <v>54</v>
      </c>
      <c r="C515" s="40">
        <v>25.0</v>
      </c>
      <c r="D515" s="40"/>
      <c r="E515" s="46">
        <v>1.10503456E8</v>
      </c>
    </row>
    <row r="516" ht="15.75" customHeight="1">
      <c r="A516" s="32" t="s">
        <v>41</v>
      </c>
      <c r="B516" s="32" t="s">
        <v>54</v>
      </c>
      <c r="C516" s="40">
        <v>25.0</v>
      </c>
      <c r="D516" s="40"/>
      <c r="E516" s="46">
        <v>1.0364732E8</v>
      </c>
    </row>
    <row r="517" ht="15.75" customHeight="1">
      <c r="A517" s="32" t="s">
        <v>41</v>
      </c>
      <c r="B517" s="32" t="s">
        <v>54</v>
      </c>
      <c r="C517" s="40">
        <v>25.0</v>
      </c>
      <c r="D517" s="40" t="str">
        <f>CONCATENATE(A517,B517,C517)</f>
        <v>Sem ABAP10BP3_125</v>
      </c>
      <c r="E517" s="46">
        <v>1.09786008E8</v>
      </c>
      <c r="F517" s="32">
        <f>AVERAGE(E515:E517)</f>
        <v>107978928</v>
      </c>
      <c r="G517" s="32">
        <f>STDEV(E515:E517)/F517*100</f>
        <v>3.489935915</v>
      </c>
      <c r="H517" s="32">
        <f>F517-$F$484</f>
        <v>105195156</v>
      </c>
    </row>
    <row r="518" ht="15.75" customHeight="1">
      <c r="A518" s="32" t="s">
        <v>41</v>
      </c>
      <c r="B518" s="32" t="s">
        <v>55</v>
      </c>
      <c r="C518" s="40">
        <v>25.0</v>
      </c>
      <c r="D518" s="40"/>
      <c r="I518" s="46">
        <v>1.07851352E8</v>
      </c>
      <c r="J518" s="50"/>
    </row>
    <row r="519" ht="15.75" customHeight="1">
      <c r="A519" s="32" t="s">
        <v>41</v>
      </c>
      <c r="B519" s="47" t="s">
        <v>55</v>
      </c>
      <c r="C519" s="40">
        <v>25.0</v>
      </c>
      <c r="D519" s="40"/>
      <c r="E519" s="46">
        <v>9.2491312E7</v>
      </c>
    </row>
    <row r="520" ht="15.75" customHeight="1">
      <c r="A520" s="32" t="s">
        <v>41</v>
      </c>
      <c r="B520" s="47" t="s">
        <v>55</v>
      </c>
      <c r="C520" s="40">
        <v>25.0</v>
      </c>
      <c r="D520" s="40" t="str">
        <f>CONCATENATE(A520,B520,C520)</f>
        <v>Sem ABAP10BP3_225</v>
      </c>
      <c r="E520" s="46">
        <v>8.3259864E7</v>
      </c>
      <c r="F520" s="32">
        <f>AVERAGE(E518:E520)</f>
        <v>87875588</v>
      </c>
      <c r="G520" s="42">
        <f>STDEV(E518:E520)/F520*100</f>
        <v>7.428251269</v>
      </c>
      <c r="H520" s="32">
        <f>F520-$F$484</f>
        <v>85091816</v>
      </c>
    </row>
    <row r="521" ht="15.75" customHeight="1">
      <c r="A521" s="32" t="s">
        <v>41</v>
      </c>
      <c r="B521" s="47" t="s">
        <v>56</v>
      </c>
      <c r="C521" s="40">
        <v>25.0</v>
      </c>
      <c r="D521" s="40"/>
      <c r="E521" s="46">
        <v>1.26692272E8</v>
      </c>
    </row>
    <row r="522" ht="15.75" customHeight="1">
      <c r="A522" s="32" t="s">
        <v>41</v>
      </c>
      <c r="B522" s="47" t="s">
        <v>56</v>
      </c>
      <c r="C522" s="40">
        <v>25.0</v>
      </c>
      <c r="D522" s="40"/>
      <c r="E522" s="46">
        <v>1.27563592E8</v>
      </c>
    </row>
    <row r="523" ht="15.75" customHeight="1">
      <c r="A523" s="32" t="s">
        <v>41</v>
      </c>
      <c r="B523" s="47" t="s">
        <v>56</v>
      </c>
      <c r="C523" s="40">
        <v>25.0</v>
      </c>
      <c r="D523" s="40" t="str">
        <f>CONCATENATE(A523,B523,C523)</f>
        <v>Sem ABAP10BP3_325</v>
      </c>
      <c r="E523" s="46">
        <v>1.30627528E8</v>
      </c>
      <c r="F523" s="32">
        <f>AVERAGE(E521:E523)</f>
        <v>128294464</v>
      </c>
      <c r="G523" s="32">
        <f>STDEV(E521:E523)/F523*100</f>
        <v>1.611081019</v>
      </c>
      <c r="H523" s="32">
        <f>F523-$F$484</f>
        <v>125510692</v>
      </c>
    </row>
    <row r="524" ht="15.75" customHeight="1">
      <c r="A524" s="32" t="s">
        <v>41</v>
      </c>
      <c r="B524" s="47" t="s">
        <v>57</v>
      </c>
      <c r="C524" s="40">
        <v>25.0</v>
      </c>
      <c r="D524" s="40"/>
      <c r="E524" s="46">
        <v>7.076636E7</v>
      </c>
    </row>
    <row r="525" ht="15.75" customHeight="1">
      <c r="A525" s="32" t="s">
        <v>41</v>
      </c>
      <c r="B525" s="47" t="s">
        <v>57</v>
      </c>
      <c r="C525" s="40">
        <v>25.0</v>
      </c>
      <c r="D525" s="40"/>
      <c r="E525" s="46">
        <v>6.8876192E7</v>
      </c>
    </row>
    <row r="526" ht="15.75" customHeight="1">
      <c r="A526" s="32" t="s">
        <v>41</v>
      </c>
      <c r="B526" s="47" t="s">
        <v>57</v>
      </c>
      <c r="C526" s="40">
        <v>25.0</v>
      </c>
      <c r="D526" s="40" t="str">
        <f>CONCATENATE(A526,B526,C526)</f>
        <v>Sem ABAP10BP3_425</v>
      </c>
      <c r="E526" s="46">
        <v>7.4811856E7</v>
      </c>
      <c r="F526" s="32">
        <f>AVERAGE(E524:E526)</f>
        <v>71484802.67</v>
      </c>
      <c r="G526" s="32">
        <f>STDEV(E524:E526)/F526*100</f>
        <v>4.241950614</v>
      </c>
      <c r="H526" s="32">
        <f>F526-$F$484</f>
        <v>68701030.67</v>
      </c>
    </row>
    <row r="527" ht="15.75" customHeight="1">
      <c r="A527" s="32" t="s">
        <v>41</v>
      </c>
      <c r="B527" s="47" t="s">
        <v>58</v>
      </c>
      <c r="C527" s="40">
        <v>25.0</v>
      </c>
      <c r="D527" s="40"/>
      <c r="E527" s="46">
        <v>8.321044E7</v>
      </c>
    </row>
    <row r="528" ht="15.75" customHeight="1">
      <c r="A528" s="32" t="s">
        <v>41</v>
      </c>
      <c r="B528" s="47" t="s">
        <v>58</v>
      </c>
      <c r="C528" s="40">
        <v>25.0</v>
      </c>
      <c r="D528" s="40"/>
      <c r="E528" s="46">
        <v>8.9079456E7</v>
      </c>
    </row>
    <row r="529" ht="15.75" customHeight="1">
      <c r="A529" s="32" t="s">
        <v>41</v>
      </c>
      <c r="B529" s="47" t="s">
        <v>58</v>
      </c>
      <c r="C529" s="40">
        <v>25.0</v>
      </c>
      <c r="D529" s="40" t="str">
        <f>CONCATENATE(A529,B529,C529)</f>
        <v>Sem ABAP10BP3_525</v>
      </c>
      <c r="E529" s="46">
        <v>9.2728752E7</v>
      </c>
      <c r="F529" s="32">
        <f>AVERAGE(E527:E529)</f>
        <v>88339549.33</v>
      </c>
      <c r="G529" s="32">
        <f>STDEV(E527:E529)/F529*100</f>
        <v>5.435956839</v>
      </c>
      <c r="H529" s="32">
        <f>F529-$F$484</f>
        <v>85555777.33</v>
      </c>
    </row>
    <row r="530" ht="15.75" hidden="1" customHeight="1">
      <c r="A530" s="48" t="s">
        <v>59</v>
      </c>
      <c r="B530" s="48" t="s">
        <v>42</v>
      </c>
      <c r="C530" s="40">
        <v>25.0</v>
      </c>
      <c r="D530" s="40"/>
      <c r="E530" s="41">
        <v>4151690.0</v>
      </c>
    </row>
    <row r="531" ht="15.75" hidden="1" customHeight="1">
      <c r="A531" s="48" t="s">
        <v>59</v>
      </c>
      <c r="B531" s="48" t="s">
        <v>42</v>
      </c>
      <c r="C531" s="40">
        <v>25.0</v>
      </c>
      <c r="D531" s="40"/>
      <c r="E531" s="41">
        <v>3936516.0</v>
      </c>
    </row>
    <row r="532" ht="15.75" hidden="1" customHeight="1">
      <c r="A532" s="48" t="s">
        <v>59</v>
      </c>
      <c r="B532" s="48" t="s">
        <v>42</v>
      </c>
      <c r="C532" s="40">
        <v>25.0</v>
      </c>
      <c r="D532" s="40" t="str">
        <f>CONCATENATE(A532,B532,C532)</f>
        <v>Com ABAPbranco25</v>
      </c>
      <c r="F532" s="32">
        <f>AVERAGE(E530:E532)</f>
        <v>4044103</v>
      </c>
      <c r="G532" s="42">
        <f>STDEV(E530:E532)/F532*100</f>
        <v>3.762292764</v>
      </c>
      <c r="H532" s="32" t="s">
        <v>43</v>
      </c>
      <c r="I532" s="41">
        <v>4889160.0</v>
      </c>
      <c r="J532" s="50"/>
    </row>
    <row r="533" ht="15.75" hidden="1" customHeight="1">
      <c r="A533" s="48" t="s">
        <v>59</v>
      </c>
      <c r="B533" s="48" t="s">
        <v>44</v>
      </c>
      <c r="C533" s="40">
        <v>25.0</v>
      </c>
      <c r="D533" s="40"/>
      <c r="E533" s="44">
        <v>1.1707296E8</v>
      </c>
    </row>
    <row r="534" ht="15.75" hidden="1" customHeight="1">
      <c r="A534" s="48" t="s">
        <v>59</v>
      </c>
      <c r="B534" s="48" t="s">
        <v>44</v>
      </c>
      <c r="C534" s="40">
        <v>25.0</v>
      </c>
      <c r="D534" s="40"/>
      <c r="E534" s="44">
        <v>1.24124104E8</v>
      </c>
    </row>
    <row r="535" ht="15.75" hidden="1" customHeight="1">
      <c r="A535" s="48" t="s">
        <v>59</v>
      </c>
      <c r="B535" s="48" t="s">
        <v>44</v>
      </c>
      <c r="C535" s="40">
        <v>25.0</v>
      </c>
      <c r="D535" s="40" t="str">
        <f>CONCATENATE(A535,B535,C535)</f>
        <v>Com ABAPC125</v>
      </c>
      <c r="E535" s="44">
        <v>1.20984072E8</v>
      </c>
      <c r="F535" s="32">
        <f>AVERAGE(E533:E535)</f>
        <v>120727045.3</v>
      </c>
      <c r="G535" s="32">
        <f>STDEV(E533:E535)/F535*100</f>
        <v>2.926098132</v>
      </c>
      <c r="H535" s="32">
        <f>F535-$F$532</f>
        <v>116682942.3</v>
      </c>
    </row>
    <row r="536" ht="15.75" hidden="1" customHeight="1">
      <c r="A536" s="48" t="s">
        <v>59</v>
      </c>
      <c r="B536" s="48" t="s">
        <v>45</v>
      </c>
      <c r="C536" s="40">
        <v>25.0</v>
      </c>
      <c r="D536" s="40"/>
      <c r="E536" s="44">
        <v>1.12067544E8</v>
      </c>
    </row>
    <row r="537" ht="15.75" hidden="1" customHeight="1">
      <c r="A537" s="48" t="s">
        <v>59</v>
      </c>
      <c r="B537" s="48" t="s">
        <v>45</v>
      </c>
      <c r="C537" s="40">
        <v>25.0</v>
      </c>
      <c r="D537" s="40"/>
      <c r="E537" s="44">
        <v>1.11594344E8</v>
      </c>
    </row>
    <row r="538" ht="15.75" hidden="1" customHeight="1">
      <c r="A538" s="48" t="s">
        <v>59</v>
      </c>
      <c r="B538" s="48" t="s">
        <v>45</v>
      </c>
      <c r="C538" s="40">
        <v>25.0</v>
      </c>
      <c r="D538" s="40" t="str">
        <f>CONCATENATE(A538,B538,C538)</f>
        <v>Com ABAPC225</v>
      </c>
      <c r="E538" s="44">
        <v>1.13096856E8</v>
      </c>
      <c r="F538" s="32">
        <f>AVERAGE(E536:E538)</f>
        <v>112252914.7</v>
      </c>
      <c r="G538" s="32">
        <f>STDEV(E536:E538)/F538*100</f>
        <v>0.6843625911</v>
      </c>
      <c r="H538" s="32">
        <f>F538-$F$532</f>
        <v>108208811.7</v>
      </c>
    </row>
    <row r="539" ht="15.75" hidden="1" customHeight="1">
      <c r="A539" s="48" t="s">
        <v>59</v>
      </c>
      <c r="B539" s="48" t="s">
        <v>46</v>
      </c>
      <c r="C539" s="40">
        <v>25.0</v>
      </c>
      <c r="D539" s="40"/>
      <c r="E539" s="44">
        <v>1.05604136E8</v>
      </c>
    </row>
    <row r="540" ht="15.75" hidden="1" customHeight="1">
      <c r="A540" s="48" t="s">
        <v>59</v>
      </c>
      <c r="B540" s="48" t="s">
        <v>46</v>
      </c>
      <c r="C540" s="40">
        <v>25.0</v>
      </c>
      <c r="D540" s="40"/>
      <c r="E540" s="44">
        <v>1.02724232E8</v>
      </c>
    </row>
    <row r="541" ht="15.75" hidden="1" customHeight="1">
      <c r="A541" s="48" t="s">
        <v>59</v>
      </c>
      <c r="B541" s="48" t="s">
        <v>46</v>
      </c>
      <c r="C541" s="40">
        <v>25.0</v>
      </c>
      <c r="D541" s="40" t="str">
        <f>CONCATENATE(A541,B541,C541)</f>
        <v>Com ABAPC325</v>
      </c>
      <c r="E541" s="44">
        <v>1.07694464E8</v>
      </c>
      <c r="F541" s="32">
        <f>AVERAGE(E539:E541)</f>
        <v>105340944</v>
      </c>
      <c r="G541" s="32">
        <f>STDEV(E539:E541)/F541*100</f>
        <v>2.369018874</v>
      </c>
      <c r="H541" s="32">
        <f>F541-$F$532</f>
        <v>101296841</v>
      </c>
    </row>
    <row r="542" ht="15.75" hidden="1" customHeight="1">
      <c r="A542" s="48" t="s">
        <v>59</v>
      </c>
      <c r="B542" s="48" t="s">
        <v>47</v>
      </c>
      <c r="C542" s="40">
        <v>25.0</v>
      </c>
      <c r="D542" s="40"/>
      <c r="E542" s="44">
        <v>1.3258324E8</v>
      </c>
    </row>
    <row r="543" ht="15.75" hidden="1" customHeight="1">
      <c r="A543" s="48" t="s">
        <v>59</v>
      </c>
      <c r="B543" s="48" t="s">
        <v>47</v>
      </c>
      <c r="C543" s="40">
        <v>25.0</v>
      </c>
      <c r="D543" s="40"/>
      <c r="E543" s="44">
        <v>1.28014144E8</v>
      </c>
    </row>
    <row r="544" ht="15.75" hidden="1" customHeight="1">
      <c r="A544" s="48" t="s">
        <v>59</v>
      </c>
      <c r="B544" s="48" t="s">
        <v>47</v>
      </c>
      <c r="C544" s="40">
        <v>25.0</v>
      </c>
      <c r="D544" s="40" t="str">
        <f>CONCATENATE(A544,B544,C544)</f>
        <v>Com ABAPC425</v>
      </c>
      <c r="E544" s="44">
        <v>1.22934048E8</v>
      </c>
      <c r="F544" s="32">
        <f>AVERAGE(E542:E544)</f>
        <v>127843810.7</v>
      </c>
      <c r="G544" s="32">
        <f>STDEV(E542:E544)/F544*100</f>
        <v>3.775584104</v>
      </c>
      <c r="H544" s="32">
        <f>F544-$F$532</f>
        <v>123799707.7</v>
      </c>
    </row>
    <row r="545" ht="15.75" hidden="1" customHeight="1">
      <c r="A545" s="48" t="s">
        <v>59</v>
      </c>
      <c r="B545" s="48" t="s">
        <v>48</v>
      </c>
      <c r="C545" s="40">
        <v>25.0</v>
      </c>
      <c r="D545" s="40"/>
      <c r="E545" s="44">
        <v>1.2968648E8</v>
      </c>
    </row>
    <row r="546" ht="15.75" hidden="1" customHeight="1">
      <c r="A546" s="48" t="s">
        <v>59</v>
      </c>
      <c r="B546" s="48" t="s">
        <v>48</v>
      </c>
      <c r="C546" s="40">
        <v>25.0</v>
      </c>
      <c r="D546" s="40"/>
      <c r="E546" s="44">
        <v>1.264124E8</v>
      </c>
    </row>
    <row r="547" ht="15.75" hidden="1" customHeight="1">
      <c r="A547" s="48" t="s">
        <v>59</v>
      </c>
      <c r="B547" s="48" t="s">
        <v>48</v>
      </c>
      <c r="C547" s="40">
        <v>25.0</v>
      </c>
      <c r="D547" s="40" t="str">
        <f>CONCATENATE(A547,B547,C547)</f>
        <v>Com ABAPC525</v>
      </c>
      <c r="E547" s="44">
        <v>1.20986304E8</v>
      </c>
      <c r="F547" s="32">
        <f>AVERAGE(E545:E547)</f>
        <v>125695061.3</v>
      </c>
      <c r="G547" s="32">
        <f>STDEV(E545:E547)/F547*100</f>
        <v>3.495939344</v>
      </c>
      <c r="H547" s="32">
        <f>F547-$F$532</f>
        <v>121650958.3</v>
      </c>
    </row>
    <row r="548" ht="15.75" hidden="1" customHeight="1">
      <c r="A548" s="48" t="s">
        <v>59</v>
      </c>
      <c r="B548" s="48" t="s">
        <v>49</v>
      </c>
      <c r="C548" s="40">
        <v>25.0</v>
      </c>
      <c r="D548" s="40"/>
      <c r="E548" s="45">
        <v>1.25147168E8</v>
      </c>
    </row>
    <row r="549" ht="15.75" hidden="1" customHeight="1">
      <c r="A549" s="48" t="s">
        <v>59</v>
      </c>
      <c r="B549" s="48" t="s">
        <v>49</v>
      </c>
      <c r="C549" s="40">
        <v>25.0</v>
      </c>
      <c r="D549" s="40"/>
      <c r="E549" s="45">
        <v>1.15526936E8</v>
      </c>
    </row>
    <row r="550" ht="15.75" hidden="1" customHeight="1">
      <c r="A550" s="48" t="s">
        <v>59</v>
      </c>
      <c r="B550" s="48" t="s">
        <v>49</v>
      </c>
      <c r="C550" s="40">
        <v>25.0</v>
      </c>
      <c r="D550" s="40" t="str">
        <f>CONCATENATE(A550,B550,C550)</f>
        <v>Com ABAP1BP3_125</v>
      </c>
      <c r="E550" s="45">
        <v>1.17659904E8</v>
      </c>
      <c r="F550" s="32">
        <f>AVERAGE(E548:E550)</f>
        <v>119444669.3</v>
      </c>
      <c r="G550" s="32">
        <f>STDEV(E548:E550)/F550*100</f>
        <v>4.229867771</v>
      </c>
      <c r="H550" s="32">
        <f>F550-$F$532</f>
        <v>115400566.3</v>
      </c>
    </row>
    <row r="551" ht="15.75" hidden="1" customHeight="1">
      <c r="A551" s="48" t="s">
        <v>59</v>
      </c>
      <c r="B551" s="48" t="s">
        <v>50</v>
      </c>
      <c r="C551" s="40">
        <v>25.0</v>
      </c>
      <c r="D551" s="40"/>
      <c r="E551" s="45">
        <v>1.15877816E8</v>
      </c>
    </row>
    <row r="552" ht="15.75" hidden="1" customHeight="1">
      <c r="A552" s="48" t="s">
        <v>59</v>
      </c>
      <c r="B552" s="48" t="s">
        <v>50</v>
      </c>
      <c r="C552" s="40">
        <v>25.0</v>
      </c>
      <c r="D552" s="40"/>
      <c r="E552" s="45">
        <v>1.03023312E8</v>
      </c>
    </row>
    <row r="553" ht="15.75" hidden="1" customHeight="1">
      <c r="A553" s="48" t="s">
        <v>59</v>
      </c>
      <c r="B553" s="48" t="s">
        <v>50</v>
      </c>
      <c r="C553" s="40">
        <v>25.0</v>
      </c>
      <c r="D553" s="40" t="str">
        <f>CONCATENATE(A553,B553,C553)</f>
        <v>Com ABAP1BP3_225</v>
      </c>
      <c r="E553" s="45">
        <v>1.15950304E8</v>
      </c>
      <c r="F553" s="32">
        <f>AVERAGE(E551:E553)</f>
        <v>111617144</v>
      </c>
      <c r="G553" s="32">
        <f>STDEV(E551:E553)/F553*100</f>
        <v>6.667940795</v>
      </c>
      <c r="H553" s="32">
        <f>F553-$F$532</f>
        <v>107573041</v>
      </c>
    </row>
    <row r="554" ht="15.75" hidden="1" customHeight="1">
      <c r="A554" s="48" t="s">
        <v>59</v>
      </c>
      <c r="B554" s="48" t="s">
        <v>51</v>
      </c>
      <c r="C554" s="40">
        <v>25.0</v>
      </c>
      <c r="D554" s="40"/>
      <c r="I554" s="45">
        <v>1.45393504E8</v>
      </c>
      <c r="J554" s="50"/>
    </row>
    <row r="555" ht="15.75" hidden="1" customHeight="1">
      <c r="A555" s="48" t="s">
        <v>59</v>
      </c>
      <c r="B555" s="48" t="s">
        <v>51</v>
      </c>
      <c r="C555" s="40">
        <v>25.0</v>
      </c>
      <c r="D555" s="40"/>
      <c r="E555" s="45">
        <v>1.15991552E8</v>
      </c>
    </row>
    <row r="556" ht="15.75" hidden="1" customHeight="1">
      <c r="A556" s="48" t="s">
        <v>59</v>
      </c>
      <c r="B556" s="48" t="s">
        <v>51</v>
      </c>
      <c r="C556" s="40">
        <v>25.0</v>
      </c>
      <c r="D556" s="40" t="str">
        <f>CONCATENATE(A556,B556,C556)</f>
        <v>Com ABAP1BP3_325</v>
      </c>
      <c r="E556" s="45">
        <v>1.14828832E8</v>
      </c>
      <c r="F556" s="32">
        <f>AVERAGE(E554:E556)</f>
        <v>115410192</v>
      </c>
      <c r="G556" s="42">
        <f>STDEV(E554:E556)/F556*100</f>
        <v>0.7123869932</v>
      </c>
      <c r="H556" s="32">
        <f>F556-$F$532</f>
        <v>111366089</v>
      </c>
    </row>
    <row r="557" ht="15.75" hidden="1" customHeight="1">
      <c r="A557" s="48" t="s">
        <v>59</v>
      </c>
      <c r="B557" s="48" t="s">
        <v>52</v>
      </c>
      <c r="C557" s="40">
        <v>25.0</v>
      </c>
      <c r="D557" s="40"/>
      <c r="I557" s="45">
        <v>1.33855936E8</v>
      </c>
      <c r="J557" s="50"/>
    </row>
    <row r="558" ht="15.75" hidden="1" customHeight="1">
      <c r="A558" s="48" t="s">
        <v>59</v>
      </c>
      <c r="B558" s="48" t="s">
        <v>52</v>
      </c>
      <c r="C558" s="40">
        <v>25.0</v>
      </c>
      <c r="D558" s="40"/>
      <c r="E558" s="45">
        <v>1.06794992E8</v>
      </c>
    </row>
    <row r="559" ht="15.75" hidden="1" customHeight="1">
      <c r="A559" s="48" t="s">
        <v>59</v>
      </c>
      <c r="B559" s="48" t="s">
        <v>52</v>
      </c>
      <c r="C559" s="40">
        <v>25.0</v>
      </c>
      <c r="D559" s="40" t="str">
        <f>CONCATENATE(A559,B559,C559)</f>
        <v>Com ABAP1BP3_425</v>
      </c>
      <c r="E559" s="45">
        <v>1.12622608E8</v>
      </c>
      <c r="F559" s="32">
        <f>AVERAGE(E557:E559)</f>
        <v>109708800</v>
      </c>
      <c r="G559" s="42">
        <f>STDEV(E557:E559)/F559*100</f>
        <v>3.756076807</v>
      </c>
      <c r="H559" s="32">
        <f>F559-$F$532</f>
        <v>105664697</v>
      </c>
    </row>
    <row r="560" ht="15.75" hidden="1" customHeight="1">
      <c r="A560" s="48" t="s">
        <v>59</v>
      </c>
      <c r="B560" s="48" t="s">
        <v>53</v>
      </c>
      <c r="C560" s="40">
        <v>25.0</v>
      </c>
      <c r="D560" s="40"/>
      <c r="E560" s="45">
        <v>1.02144048E8</v>
      </c>
    </row>
    <row r="561" ht="15.75" hidden="1" customHeight="1">
      <c r="A561" s="48" t="s">
        <v>59</v>
      </c>
      <c r="B561" s="48" t="s">
        <v>53</v>
      </c>
      <c r="C561" s="40">
        <v>25.0</v>
      </c>
      <c r="D561" s="40"/>
      <c r="E561" s="45">
        <v>9.6329608E7</v>
      </c>
    </row>
    <row r="562" ht="15.75" hidden="1" customHeight="1">
      <c r="A562" s="48" t="s">
        <v>59</v>
      </c>
      <c r="B562" s="48" t="s">
        <v>53</v>
      </c>
      <c r="C562" s="40">
        <v>25.0</v>
      </c>
      <c r="D562" s="40" t="str">
        <f>CONCATENATE(A562,B562,C562)</f>
        <v>Com ABAP1BP3_525</v>
      </c>
      <c r="E562" s="45">
        <v>1.05169528E8</v>
      </c>
      <c r="F562" s="32">
        <f>AVERAGE(E560:E562)</f>
        <v>101214394.7</v>
      </c>
      <c r="G562" s="32">
        <f>STDEV(E560:E562)/F562*100</f>
        <v>4.438782815</v>
      </c>
      <c r="H562" s="32">
        <f>F562-$F$532</f>
        <v>97170291.67</v>
      </c>
    </row>
    <row r="563" ht="15.75" hidden="1" customHeight="1">
      <c r="A563" s="48" t="s">
        <v>59</v>
      </c>
      <c r="B563" s="48" t="s">
        <v>54</v>
      </c>
      <c r="C563" s="40">
        <v>25.0</v>
      </c>
      <c r="D563" s="40"/>
      <c r="E563" s="46">
        <v>1.44889504E8</v>
      </c>
    </row>
    <row r="564" ht="15.75" hidden="1" customHeight="1">
      <c r="A564" s="48" t="s">
        <v>59</v>
      </c>
      <c r="B564" s="48" t="s">
        <v>54</v>
      </c>
      <c r="C564" s="40">
        <v>25.0</v>
      </c>
      <c r="D564" s="40"/>
      <c r="E564" s="46">
        <v>1.44423648E8</v>
      </c>
    </row>
    <row r="565" ht="15.75" hidden="1" customHeight="1">
      <c r="A565" s="48" t="s">
        <v>59</v>
      </c>
      <c r="B565" s="48" t="s">
        <v>54</v>
      </c>
      <c r="C565" s="40">
        <v>25.0</v>
      </c>
      <c r="D565" s="40" t="str">
        <f>CONCATENATE(A565,B565,C565)</f>
        <v>Com ABAP10BP3_125</v>
      </c>
      <c r="E565" s="46">
        <v>1.50438032E8</v>
      </c>
      <c r="F565" s="32">
        <f>AVERAGE(E563:E565)</f>
        <v>146583728</v>
      </c>
      <c r="G565" s="32">
        <f>STDEV(E563:E565)/F565*100</f>
        <v>2.282683403</v>
      </c>
      <c r="H565" s="32">
        <f>F565-$F$532</f>
        <v>142539625</v>
      </c>
    </row>
    <row r="566" ht="15.75" hidden="1" customHeight="1">
      <c r="A566" s="48" t="s">
        <v>59</v>
      </c>
      <c r="B566" s="48" t="s">
        <v>55</v>
      </c>
      <c r="C566" s="40">
        <v>25.0</v>
      </c>
      <c r="D566" s="40"/>
      <c r="E566" s="46">
        <v>1.3163292E8</v>
      </c>
    </row>
    <row r="567" ht="15.75" hidden="1" customHeight="1">
      <c r="A567" s="48" t="s">
        <v>59</v>
      </c>
      <c r="B567" s="49" t="s">
        <v>55</v>
      </c>
      <c r="C567" s="40">
        <v>25.0</v>
      </c>
      <c r="D567" s="40"/>
      <c r="E567" s="46">
        <v>1.35139456E8</v>
      </c>
    </row>
    <row r="568" ht="15.75" hidden="1" customHeight="1">
      <c r="A568" s="48" t="s">
        <v>59</v>
      </c>
      <c r="B568" s="49" t="s">
        <v>55</v>
      </c>
      <c r="C568" s="40">
        <v>25.0</v>
      </c>
      <c r="D568" s="40" t="str">
        <f>CONCATENATE(A568,B568,C568)</f>
        <v>Com ABAP10BP3_225</v>
      </c>
      <c r="E568" s="46">
        <v>1.26582144E8</v>
      </c>
      <c r="F568" s="32">
        <f>AVERAGE(E566:E568)</f>
        <v>131118173.3</v>
      </c>
      <c r="G568" s="32">
        <f>STDEV(E566:E568)/F568*100</f>
        <v>3.280869323</v>
      </c>
      <c r="H568" s="32">
        <f>F568-$F$532</f>
        <v>127074070.3</v>
      </c>
    </row>
    <row r="569" ht="15.75" hidden="1" customHeight="1">
      <c r="A569" s="48" t="s">
        <v>59</v>
      </c>
      <c r="B569" s="49" t="s">
        <v>56</v>
      </c>
      <c r="C569" s="40">
        <v>25.0</v>
      </c>
      <c r="D569" s="40"/>
      <c r="E569" s="46">
        <v>1.54714384E8</v>
      </c>
    </row>
    <row r="570" ht="15.75" hidden="1" customHeight="1">
      <c r="A570" s="48" t="s">
        <v>59</v>
      </c>
      <c r="B570" s="49" t="s">
        <v>56</v>
      </c>
      <c r="C570" s="40">
        <v>25.0</v>
      </c>
      <c r="D570" s="40"/>
      <c r="E570" s="46">
        <v>1.5330344E8</v>
      </c>
    </row>
    <row r="571" ht="15.75" hidden="1" customHeight="1">
      <c r="A571" s="48" t="s">
        <v>59</v>
      </c>
      <c r="B571" s="49" t="s">
        <v>56</v>
      </c>
      <c r="C571" s="40">
        <v>25.0</v>
      </c>
      <c r="D571" s="40" t="str">
        <f>CONCATENATE(A571,B571,C571)</f>
        <v>Com ABAP10BP3_325</v>
      </c>
      <c r="E571" s="46">
        <v>1.70435376E8</v>
      </c>
      <c r="F571" s="32">
        <f>AVERAGE(E569:E571)</f>
        <v>159484400</v>
      </c>
      <c r="G571" s="32">
        <f>STDEV(E569:E571)/F571*100</f>
        <v>5.96298205</v>
      </c>
      <c r="H571" s="32">
        <f>F571-$F$532</f>
        <v>155440297</v>
      </c>
    </row>
    <row r="572" ht="15.75" hidden="1" customHeight="1">
      <c r="A572" s="48" t="s">
        <v>59</v>
      </c>
      <c r="B572" s="49" t="s">
        <v>57</v>
      </c>
      <c r="C572" s="40">
        <v>25.0</v>
      </c>
      <c r="D572" s="40"/>
      <c r="E572" s="46">
        <v>1.04914336E8</v>
      </c>
    </row>
    <row r="573" ht="15.75" hidden="1" customHeight="1">
      <c r="A573" s="48" t="s">
        <v>59</v>
      </c>
      <c r="B573" s="49" t="s">
        <v>57</v>
      </c>
      <c r="C573" s="40">
        <v>25.0</v>
      </c>
      <c r="D573" s="40"/>
      <c r="E573" s="46">
        <v>1.01018048E8</v>
      </c>
    </row>
    <row r="574" ht="15.75" hidden="1" customHeight="1">
      <c r="A574" s="48" t="s">
        <v>59</v>
      </c>
      <c r="B574" s="49" t="s">
        <v>57</v>
      </c>
      <c r="C574" s="40">
        <v>25.0</v>
      </c>
      <c r="D574" s="40" t="str">
        <f>CONCATENATE(A574,B574,C574)</f>
        <v>Com ABAP10BP3_425</v>
      </c>
      <c r="E574" s="46">
        <v>1.0738472E8</v>
      </c>
      <c r="F574" s="32">
        <f>AVERAGE(E572:E574)</f>
        <v>104439034.7</v>
      </c>
      <c r="G574" s="32">
        <f>STDEV(E572:E574)/F574*100</f>
        <v>3.07340858</v>
      </c>
      <c r="H574" s="32">
        <f>F574-$F$532</f>
        <v>100394931.7</v>
      </c>
    </row>
    <row r="575" ht="15.75" hidden="1" customHeight="1">
      <c r="A575" s="48" t="s">
        <v>59</v>
      </c>
      <c r="B575" s="49" t="s">
        <v>58</v>
      </c>
      <c r="C575" s="40">
        <v>25.0</v>
      </c>
      <c r="D575" s="40"/>
      <c r="E575" s="46">
        <v>1.15650864E8</v>
      </c>
    </row>
    <row r="576" ht="15.75" hidden="1" customHeight="1">
      <c r="A576" s="48" t="s">
        <v>59</v>
      </c>
      <c r="B576" s="49" t="s">
        <v>58</v>
      </c>
      <c r="C576" s="40">
        <v>25.0</v>
      </c>
      <c r="D576" s="40"/>
      <c r="E576" s="46">
        <v>1.16350784E8</v>
      </c>
    </row>
    <row r="577" ht="15.75" hidden="1" customHeight="1">
      <c r="A577" s="48" t="s">
        <v>59</v>
      </c>
      <c r="B577" s="49" t="s">
        <v>58</v>
      </c>
      <c r="C577" s="40">
        <v>25.0</v>
      </c>
      <c r="D577" s="40" t="str">
        <f>CONCATENATE(A577,B577,C577)</f>
        <v>Com ABAP10BP3_525</v>
      </c>
      <c r="E577" s="46">
        <v>1.27654792E8</v>
      </c>
      <c r="F577" s="32">
        <f>AVERAGE(E575:E577)</f>
        <v>119885480</v>
      </c>
      <c r="G577" s="32">
        <f>STDEV(E575:E577)/F577*100</f>
        <v>5.619960407</v>
      </c>
      <c r="H577" s="32">
        <f>F577-$F$532</f>
        <v>115841377</v>
      </c>
    </row>
    <row r="578" ht="15.75" customHeight="1">
      <c r="A578" s="32" t="s">
        <v>41</v>
      </c>
      <c r="B578" s="32" t="s">
        <v>42</v>
      </c>
      <c r="C578" s="40">
        <v>30.0</v>
      </c>
      <c r="D578" s="40"/>
      <c r="I578" s="41">
        <v>1793389.0</v>
      </c>
      <c r="J578" s="50"/>
      <c r="K578" s="51"/>
    </row>
    <row r="579" ht="15.75" customHeight="1">
      <c r="A579" s="32" t="s">
        <v>41</v>
      </c>
      <c r="B579" s="32" t="s">
        <v>42</v>
      </c>
      <c r="C579" s="40">
        <v>30.0</v>
      </c>
      <c r="D579" s="40"/>
      <c r="E579" s="41">
        <v>3042234.0</v>
      </c>
    </row>
    <row r="580" ht="15.75" customHeight="1">
      <c r="A580" s="32" t="s">
        <v>41</v>
      </c>
      <c r="B580" s="32" t="s">
        <v>42</v>
      </c>
      <c r="C580" s="40">
        <v>30.0</v>
      </c>
      <c r="D580" s="40" t="str">
        <f>CONCATENATE(A580,B580,C580)</f>
        <v>Sem ABAPbranco30</v>
      </c>
      <c r="E580" s="41">
        <v>2591500.0</v>
      </c>
      <c r="F580" s="32">
        <f>AVERAGE(E578:E580)</f>
        <v>2816867</v>
      </c>
      <c r="G580" s="42">
        <f>STDEV(E578:E580)/F580*100</f>
        <v>11.31459412</v>
      </c>
      <c r="H580" s="32" t="s">
        <v>43</v>
      </c>
    </row>
    <row r="581" ht="15.75" customHeight="1">
      <c r="A581" s="32" t="s">
        <v>41</v>
      </c>
      <c r="B581" s="32" t="s">
        <v>44</v>
      </c>
      <c r="C581" s="40">
        <v>30.0</v>
      </c>
      <c r="D581" s="40"/>
      <c r="I581" s="44">
        <v>7.7217488E7</v>
      </c>
      <c r="J581" s="50"/>
    </row>
    <row r="582" ht="15.75" customHeight="1">
      <c r="A582" s="32" t="s">
        <v>41</v>
      </c>
      <c r="B582" s="32" t="s">
        <v>44</v>
      </c>
      <c r="C582" s="40">
        <v>30.0</v>
      </c>
      <c r="D582" s="40"/>
      <c r="E582" s="44">
        <v>1.06360592E8</v>
      </c>
    </row>
    <row r="583" ht="15.75" customHeight="1">
      <c r="A583" s="32" t="s">
        <v>41</v>
      </c>
      <c r="B583" s="32" t="s">
        <v>44</v>
      </c>
      <c r="C583" s="40">
        <v>30.0</v>
      </c>
      <c r="D583" s="40" t="str">
        <f>CONCATENATE(A583,B583,C583)</f>
        <v>Sem ABAPC130</v>
      </c>
      <c r="E583" s="44">
        <v>1.04321928E8</v>
      </c>
      <c r="F583" s="32">
        <f>AVERAGE(E581:E583)</f>
        <v>105341260</v>
      </c>
      <c r="G583" s="42">
        <f>STDEV(E581:E583)/F583*100</f>
        <v>1.368460126</v>
      </c>
      <c r="H583" s="32">
        <f>F583-$F$580</f>
        <v>102524393</v>
      </c>
    </row>
    <row r="584" ht="15.75" customHeight="1">
      <c r="A584" s="32" t="s">
        <v>41</v>
      </c>
      <c r="B584" s="32" t="s">
        <v>45</v>
      </c>
      <c r="C584" s="40">
        <v>30.0</v>
      </c>
      <c r="D584" s="40"/>
      <c r="E584" s="44">
        <v>1.0382212E8</v>
      </c>
    </row>
    <row r="585" ht="15.75" customHeight="1">
      <c r="A585" s="32" t="s">
        <v>41</v>
      </c>
      <c r="B585" s="32" t="s">
        <v>45</v>
      </c>
      <c r="C585" s="40">
        <v>30.0</v>
      </c>
      <c r="D585" s="40"/>
      <c r="E585" s="44">
        <v>9.856124E7</v>
      </c>
    </row>
    <row r="586" ht="15.75" customHeight="1">
      <c r="A586" s="32" t="s">
        <v>41</v>
      </c>
      <c r="B586" s="32" t="s">
        <v>45</v>
      </c>
      <c r="C586" s="40">
        <v>30.0</v>
      </c>
      <c r="D586" s="40" t="str">
        <f>CONCATENATE(A586,B586,C586)</f>
        <v>Sem ABAPC230</v>
      </c>
      <c r="E586" s="44">
        <v>1.10060096E8</v>
      </c>
      <c r="F586" s="32">
        <f>AVERAGE(E584:E586)</f>
        <v>104147818.7</v>
      </c>
      <c r="G586" s="32">
        <f>STDEV(E584:E586)/F586*100</f>
        <v>5.527089132</v>
      </c>
      <c r="H586" s="32">
        <f>F586-$F$580</f>
        <v>101330951.7</v>
      </c>
    </row>
    <row r="587" ht="15.75" customHeight="1">
      <c r="A587" s="32" t="s">
        <v>41</v>
      </c>
      <c r="B587" s="32" t="s">
        <v>46</v>
      </c>
      <c r="C587" s="40">
        <v>30.0</v>
      </c>
      <c r="D587" s="40"/>
      <c r="E587" s="44">
        <v>9.7340872E7</v>
      </c>
    </row>
    <row r="588" ht="15.75" customHeight="1">
      <c r="A588" s="32" t="s">
        <v>41</v>
      </c>
      <c r="B588" s="32" t="s">
        <v>46</v>
      </c>
      <c r="C588" s="40">
        <v>30.0</v>
      </c>
      <c r="D588" s="40"/>
      <c r="E588" s="44">
        <v>8.8779536E7</v>
      </c>
    </row>
    <row r="589" ht="15.75" customHeight="1">
      <c r="A589" s="32" t="s">
        <v>41</v>
      </c>
      <c r="B589" s="32" t="s">
        <v>46</v>
      </c>
      <c r="C589" s="40">
        <v>30.0</v>
      </c>
      <c r="D589" s="40" t="str">
        <f>CONCATENATE(A589,B589,C589)</f>
        <v>Sem ABAPC330</v>
      </c>
      <c r="E589" s="44">
        <v>1.01900928E8</v>
      </c>
      <c r="F589" s="32">
        <f>AVERAGE(E587:E589)</f>
        <v>96007112</v>
      </c>
      <c r="G589" s="32">
        <f>STDEV(E587:E589)/F589*100</f>
        <v>6.93865296</v>
      </c>
      <c r="H589" s="32">
        <f>F589-$F$580</f>
        <v>93190245</v>
      </c>
    </row>
    <row r="590" ht="15.75" customHeight="1">
      <c r="A590" s="32" t="s">
        <v>41</v>
      </c>
      <c r="B590" s="32" t="s">
        <v>47</v>
      </c>
      <c r="C590" s="40">
        <v>30.0</v>
      </c>
      <c r="D590" s="40"/>
      <c r="E590" s="44">
        <v>1.0767292E8</v>
      </c>
    </row>
    <row r="591" ht="15.75" customHeight="1">
      <c r="A591" s="32" t="s">
        <v>41</v>
      </c>
      <c r="B591" s="32" t="s">
        <v>47</v>
      </c>
      <c r="C591" s="40">
        <v>30.0</v>
      </c>
      <c r="D591" s="40"/>
      <c r="E591" s="44">
        <v>1.15214152E8</v>
      </c>
    </row>
    <row r="592" ht="15.75" customHeight="1">
      <c r="A592" s="32" t="s">
        <v>41</v>
      </c>
      <c r="B592" s="32" t="s">
        <v>47</v>
      </c>
      <c r="C592" s="40">
        <v>30.0</v>
      </c>
      <c r="D592" s="40" t="str">
        <f>CONCATENATE(A592,B592,C592)</f>
        <v>Sem ABAPC430</v>
      </c>
      <c r="E592" s="44">
        <v>1.19945472E8</v>
      </c>
      <c r="F592" s="32">
        <f>AVERAGE(E590:E592)</f>
        <v>114277514.7</v>
      </c>
      <c r="G592" s="32">
        <f>STDEV(E590:E592)/F592*100</f>
        <v>5.416338231</v>
      </c>
      <c r="H592" s="32">
        <f>F592-$F$580</f>
        <v>111460647.7</v>
      </c>
    </row>
    <row r="593" ht="15.75" customHeight="1">
      <c r="A593" s="32" t="s">
        <v>41</v>
      </c>
      <c r="B593" s="32" t="s">
        <v>48</v>
      </c>
      <c r="C593" s="40">
        <v>30.0</v>
      </c>
      <c r="D593" s="40"/>
      <c r="E593" s="44">
        <v>1.13317024E8</v>
      </c>
    </row>
    <row r="594" ht="15.75" customHeight="1">
      <c r="A594" s="32" t="s">
        <v>41</v>
      </c>
      <c r="B594" s="32" t="s">
        <v>48</v>
      </c>
      <c r="C594" s="40">
        <v>30.0</v>
      </c>
      <c r="D594" s="40"/>
      <c r="E594" s="44">
        <v>1.0668632E8</v>
      </c>
    </row>
    <row r="595" ht="15.75" customHeight="1">
      <c r="A595" s="32" t="s">
        <v>41</v>
      </c>
      <c r="B595" s="32" t="s">
        <v>48</v>
      </c>
      <c r="C595" s="40">
        <v>30.0</v>
      </c>
      <c r="D595" s="40" t="str">
        <f>CONCATENATE(A595,B595,C595)</f>
        <v>Sem ABAPC530</v>
      </c>
      <c r="E595" s="44">
        <v>1.1011008E8</v>
      </c>
      <c r="F595" s="32">
        <f>AVERAGE(E593:E595)</f>
        <v>110037808</v>
      </c>
      <c r="G595" s="32">
        <f>STDEV(E593:E595)/F595*100</f>
        <v>3.013457655</v>
      </c>
      <c r="H595" s="32">
        <f>F595-$F$580</f>
        <v>107220941</v>
      </c>
    </row>
    <row r="596" ht="15.75" customHeight="1">
      <c r="A596" s="32" t="s">
        <v>41</v>
      </c>
      <c r="B596" s="32" t="s">
        <v>49</v>
      </c>
      <c r="C596" s="40">
        <v>30.0</v>
      </c>
      <c r="D596" s="40"/>
      <c r="E596" s="45">
        <v>1.11148504E8</v>
      </c>
    </row>
    <row r="597" ht="15.75" customHeight="1">
      <c r="A597" s="32" t="s">
        <v>41</v>
      </c>
      <c r="B597" s="32" t="s">
        <v>49</v>
      </c>
      <c r="C597" s="40">
        <v>30.0</v>
      </c>
      <c r="D597" s="40"/>
      <c r="E597" s="45">
        <v>1.08431136E8</v>
      </c>
    </row>
    <row r="598" ht="15.75" customHeight="1">
      <c r="A598" s="32" t="s">
        <v>41</v>
      </c>
      <c r="B598" s="32" t="s">
        <v>49</v>
      </c>
      <c r="C598" s="40">
        <v>30.0</v>
      </c>
      <c r="D598" s="40" t="str">
        <f>CONCATENATE(A598,B598,C598)</f>
        <v>Sem ABAP1BP3_130</v>
      </c>
      <c r="E598" s="45">
        <v>1.13979384E8</v>
      </c>
      <c r="F598" s="32">
        <f>AVERAGE(E596:E598)</f>
        <v>111186341.3</v>
      </c>
      <c r="G598" s="32">
        <f>STDEV(E596:E598)/F598*100</f>
        <v>2.495196343</v>
      </c>
      <c r="H598" s="32">
        <f>F598-$F$580</f>
        <v>108369474.3</v>
      </c>
    </row>
    <row r="599" ht="15.75" customHeight="1">
      <c r="A599" s="32" t="s">
        <v>41</v>
      </c>
      <c r="B599" s="32" t="s">
        <v>50</v>
      </c>
      <c r="C599" s="40">
        <v>30.0</v>
      </c>
      <c r="D599" s="40"/>
      <c r="E599" s="45">
        <v>9.8568208E7</v>
      </c>
    </row>
    <row r="600" ht="15.75" customHeight="1">
      <c r="A600" s="32" t="s">
        <v>41</v>
      </c>
      <c r="B600" s="32" t="s">
        <v>50</v>
      </c>
      <c r="C600" s="40">
        <v>30.0</v>
      </c>
      <c r="D600" s="40"/>
      <c r="E600" s="45">
        <v>9.1818464E7</v>
      </c>
    </row>
    <row r="601" ht="15.75" customHeight="1">
      <c r="A601" s="32" t="s">
        <v>41</v>
      </c>
      <c r="B601" s="32" t="s">
        <v>50</v>
      </c>
      <c r="C601" s="40">
        <v>30.0</v>
      </c>
      <c r="D601" s="40" t="str">
        <f>CONCATENATE(A601,B601,C601)</f>
        <v>Sem ABAP1BP3_230</v>
      </c>
      <c r="E601" s="45">
        <v>1.03008424E8</v>
      </c>
      <c r="F601" s="32">
        <f>AVERAGE(E599:E601)</f>
        <v>97798365.33</v>
      </c>
      <c r="G601" s="32">
        <f>STDEV(E599:E601)/F601*100</f>
        <v>5.761407642</v>
      </c>
      <c r="H601" s="32">
        <f>F601-$F$580</f>
        <v>94981498.33</v>
      </c>
    </row>
    <row r="602" ht="15.75" customHeight="1">
      <c r="A602" s="32" t="s">
        <v>41</v>
      </c>
      <c r="B602" s="32" t="s">
        <v>51</v>
      </c>
      <c r="C602" s="40">
        <v>30.0</v>
      </c>
      <c r="D602" s="40"/>
      <c r="E602" s="45">
        <v>1.06125624E8</v>
      </c>
    </row>
    <row r="603" ht="15.75" customHeight="1">
      <c r="A603" s="32" t="s">
        <v>41</v>
      </c>
      <c r="B603" s="32" t="s">
        <v>51</v>
      </c>
      <c r="C603" s="40">
        <v>30.0</v>
      </c>
      <c r="D603" s="40"/>
      <c r="E603" s="45">
        <v>9.651376E7</v>
      </c>
    </row>
    <row r="604" ht="15.75" customHeight="1">
      <c r="A604" s="32" t="s">
        <v>41</v>
      </c>
      <c r="B604" s="32" t="s">
        <v>51</v>
      </c>
      <c r="C604" s="40">
        <v>30.0</v>
      </c>
      <c r="D604" s="40" t="str">
        <f>CONCATENATE(A604,B604,C604)</f>
        <v>Sem ABAP1BP3_330</v>
      </c>
      <c r="E604" s="45">
        <v>1.06193712E8</v>
      </c>
      <c r="F604" s="32">
        <f>AVERAGE(E602:E604)</f>
        <v>102944365.3</v>
      </c>
      <c r="G604" s="32">
        <f>STDEV(E602:E604)/F604*100</f>
        <v>5.409884861</v>
      </c>
      <c r="H604" s="32">
        <f>F604-$F$580</f>
        <v>100127498.3</v>
      </c>
    </row>
    <row r="605" ht="15.75" customHeight="1">
      <c r="A605" s="32" t="s">
        <v>41</v>
      </c>
      <c r="B605" s="32" t="s">
        <v>52</v>
      </c>
      <c r="C605" s="40">
        <v>30.0</v>
      </c>
      <c r="D605" s="40"/>
      <c r="E605" s="45">
        <v>9.365704E7</v>
      </c>
    </row>
    <row r="606" ht="15.75" customHeight="1">
      <c r="A606" s="32" t="s">
        <v>41</v>
      </c>
      <c r="B606" s="32" t="s">
        <v>52</v>
      </c>
      <c r="C606" s="40">
        <v>30.0</v>
      </c>
      <c r="D606" s="40"/>
      <c r="E606" s="45">
        <v>9.1116488E7</v>
      </c>
    </row>
    <row r="607" ht="15.75" customHeight="1">
      <c r="A607" s="32" t="s">
        <v>41</v>
      </c>
      <c r="B607" s="32" t="s">
        <v>52</v>
      </c>
      <c r="C607" s="40">
        <v>30.0</v>
      </c>
      <c r="D607" s="40" t="str">
        <f>CONCATENATE(A607,B607,C607)</f>
        <v>Sem ABAP1BP3_430</v>
      </c>
      <c r="E607" s="45">
        <v>9.544308E7</v>
      </c>
      <c r="F607" s="32">
        <f>AVERAGE(E605:E607)</f>
        <v>93405536</v>
      </c>
      <c r="G607" s="32">
        <f>STDEV(E605:E607)/F607*100</f>
        <v>2.327734903</v>
      </c>
      <c r="H607" s="32">
        <f>F607-$F$580</f>
        <v>90588669</v>
      </c>
    </row>
    <row r="608" ht="15.75" customHeight="1">
      <c r="A608" s="32" t="s">
        <v>41</v>
      </c>
      <c r="B608" s="32" t="s">
        <v>53</v>
      </c>
      <c r="C608" s="40">
        <v>30.0</v>
      </c>
      <c r="D608" s="40"/>
      <c r="E608" s="45">
        <v>7.8410792E7</v>
      </c>
    </row>
    <row r="609" ht="15.75" customHeight="1">
      <c r="A609" s="32" t="s">
        <v>41</v>
      </c>
      <c r="B609" s="32" t="s">
        <v>53</v>
      </c>
      <c r="C609" s="40">
        <v>30.0</v>
      </c>
      <c r="D609" s="40"/>
      <c r="E609" s="45">
        <v>7.9932896E7</v>
      </c>
    </row>
    <row r="610" ht="15.75" customHeight="1">
      <c r="A610" s="32" t="s">
        <v>41</v>
      </c>
      <c r="B610" s="32" t="s">
        <v>53</v>
      </c>
      <c r="C610" s="40">
        <v>30.0</v>
      </c>
      <c r="D610" s="40" t="str">
        <f>CONCATENATE(A610,B610,C610)</f>
        <v>Sem ABAP1BP3_530</v>
      </c>
      <c r="E610" s="45">
        <v>8.4825784E7</v>
      </c>
      <c r="F610" s="32">
        <f>AVERAGE(E608:E610)</f>
        <v>81056490.67</v>
      </c>
      <c r="G610" s="32">
        <f>STDEV(E608:E610)/F610*100</f>
        <v>4.13519895</v>
      </c>
      <c r="H610" s="32">
        <f>F610-$F$580</f>
        <v>78239623.67</v>
      </c>
    </row>
    <row r="611" ht="15.75" customHeight="1">
      <c r="A611" s="32" t="s">
        <v>41</v>
      </c>
      <c r="B611" s="32" t="s">
        <v>54</v>
      </c>
      <c r="C611" s="40">
        <v>30.0</v>
      </c>
      <c r="D611" s="40"/>
      <c r="E611" s="46">
        <v>1.18614328E8</v>
      </c>
    </row>
    <row r="612" ht="15.75" customHeight="1">
      <c r="A612" s="32" t="s">
        <v>41</v>
      </c>
      <c r="B612" s="32" t="s">
        <v>54</v>
      </c>
      <c r="C612" s="40">
        <v>30.0</v>
      </c>
      <c r="D612" s="40"/>
      <c r="E612" s="46">
        <v>1.1237704E8</v>
      </c>
    </row>
    <row r="613" ht="15.75" customHeight="1">
      <c r="A613" s="32" t="s">
        <v>41</v>
      </c>
      <c r="B613" s="32" t="s">
        <v>54</v>
      </c>
      <c r="C613" s="40">
        <v>30.0</v>
      </c>
      <c r="D613" s="40" t="str">
        <f>CONCATENATE(A613,B613,C613)</f>
        <v>Sem ABAP10BP3_130</v>
      </c>
      <c r="E613" s="46">
        <v>1.187804E8</v>
      </c>
      <c r="F613" s="32">
        <f>AVERAGE(E611:E613)</f>
        <v>116590589.3</v>
      </c>
      <c r="G613" s="32">
        <f>STDEV(E611:E613)/F613*100</f>
        <v>3.130600357</v>
      </c>
      <c r="H613" s="32">
        <f>F613-$F$580</f>
        <v>113773722.3</v>
      </c>
    </row>
    <row r="614" ht="15.75" customHeight="1">
      <c r="A614" s="32" t="s">
        <v>41</v>
      </c>
      <c r="B614" s="32" t="s">
        <v>55</v>
      </c>
      <c r="C614" s="40">
        <v>30.0</v>
      </c>
      <c r="D614" s="40"/>
      <c r="I614" s="46">
        <v>1.15483144E8</v>
      </c>
      <c r="J614" s="50"/>
    </row>
    <row r="615" ht="15.75" customHeight="1">
      <c r="A615" s="32" t="s">
        <v>41</v>
      </c>
      <c r="B615" s="47" t="s">
        <v>55</v>
      </c>
      <c r="C615" s="40">
        <v>30.0</v>
      </c>
      <c r="D615" s="40"/>
      <c r="E615" s="46">
        <v>9.9427968E7</v>
      </c>
    </row>
    <row r="616" ht="15.75" customHeight="1">
      <c r="A616" s="32" t="s">
        <v>41</v>
      </c>
      <c r="B616" s="47" t="s">
        <v>55</v>
      </c>
      <c r="C616" s="40">
        <v>30.0</v>
      </c>
      <c r="D616" s="40" t="str">
        <f>CONCATENATE(A616,B616,C616)</f>
        <v>Sem ABAP10BP3_230</v>
      </c>
      <c r="E616" s="46">
        <v>9.0685088E7</v>
      </c>
      <c r="F616" s="32">
        <f>AVERAGE(E614:E616)</f>
        <v>95056528</v>
      </c>
      <c r="G616" s="42">
        <f>STDEV(E614:E616)/F616*100</f>
        <v>6.503656156</v>
      </c>
      <c r="H616" s="32">
        <f>F616-$F$580</f>
        <v>92239661</v>
      </c>
    </row>
    <row r="617" ht="15.75" customHeight="1">
      <c r="A617" s="32" t="s">
        <v>41</v>
      </c>
      <c r="B617" s="47" t="s">
        <v>56</v>
      </c>
      <c r="C617" s="40">
        <v>30.0</v>
      </c>
      <c r="D617" s="40"/>
      <c r="E617" s="46">
        <v>1.37897072E8</v>
      </c>
    </row>
    <row r="618" ht="15.75" customHeight="1">
      <c r="A618" s="32" t="s">
        <v>41</v>
      </c>
      <c r="B618" s="47" t="s">
        <v>56</v>
      </c>
      <c r="C618" s="40">
        <v>30.0</v>
      </c>
      <c r="D618" s="40"/>
      <c r="E618" s="46">
        <v>1.40643488E8</v>
      </c>
    </row>
    <row r="619" ht="15.75" customHeight="1">
      <c r="A619" s="32" t="s">
        <v>41</v>
      </c>
      <c r="B619" s="47" t="s">
        <v>56</v>
      </c>
      <c r="C619" s="40">
        <v>30.0</v>
      </c>
      <c r="D619" s="40" t="str">
        <f>CONCATENATE(A619,B619,C619)</f>
        <v>Sem ABAP10BP3_330</v>
      </c>
      <c r="E619" s="46">
        <v>1.44556848E8</v>
      </c>
      <c r="F619" s="32">
        <f>AVERAGE(E617:E619)</f>
        <v>141032469.3</v>
      </c>
      <c r="G619" s="32">
        <f>STDEV(E617:E619)/F619*100</f>
        <v>2.373130266</v>
      </c>
      <c r="H619" s="32">
        <f>F619-$F$580</f>
        <v>138215602.3</v>
      </c>
    </row>
    <row r="620" ht="15.75" customHeight="1">
      <c r="A620" s="32" t="s">
        <v>41</v>
      </c>
      <c r="B620" s="47" t="s">
        <v>57</v>
      </c>
      <c r="C620" s="40">
        <v>30.0</v>
      </c>
      <c r="D620" s="40"/>
      <c r="E620" s="46">
        <v>7.8318632E7</v>
      </c>
    </row>
    <row r="621" ht="15.75" customHeight="1">
      <c r="A621" s="32" t="s">
        <v>41</v>
      </c>
      <c r="B621" s="47" t="s">
        <v>57</v>
      </c>
      <c r="C621" s="40">
        <v>30.0</v>
      </c>
      <c r="D621" s="40"/>
      <c r="E621" s="46">
        <v>7.6215552E7</v>
      </c>
    </row>
    <row r="622" ht="15.75" customHeight="1">
      <c r="A622" s="32" t="s">
        <v>41</v>
      </c>
      <c r="B622" s="47" t="s">
        <v>57</v>
      </c>
      <c r="C622" s="40">
        <v>30.0</v>
      </c>
      <c r="D622" s="40" t="str">
        <f>CONCATENATE(A622,B622,C622)</f>
        <v>Sem ABAP10BP3_430</v>
      </c>
      <c r="E622" s="46">
        <v>8.247292E7</v>
      </c>
      <c r="F622" s="32">
        <f>AVERAGE(E620:E622)</f>
        <v>79002368</v>
      </c>
      <c r="G622" s="32">
        <f>STDEV(E620:E622)/F622*100</f>
        <v>4.03054293</v>
      </c>
      <c r="H622" s="32">
        <f>F622-$F$580</f>
        <v>76185501</v>
      </c>
    </row>
    <row r="623" ht="15.75" customHeight="1">
      <c r="A623" s="32" t="s">
        <v>41</v>
      </c>
      <c r="B623" s="47" t="s">
        <v>58</v>
      </c>
      <c r="C623" s="40">
        <v>30.0</v>
      </c>
      <c r="D623" s="40"/>
      <c r="E623" s="46">
        <v>9.046584E7</v>
      </c>
    </row>
    <row r="624" ht="15.75" customHeight="1">
      <c r="A624" s="32" t="s">
        <v>41</v>
      </c>
      <c r="B624" s="47" t="s">
        <v>58</v>
      </c>
      <c r="C624" s="40">
        <v>30.0</v>
      </c>
      <c r="D624" s="40"/>
      <c r="E624" s="46">
        <v>9.5559056E7</v>
      </c>
    </row>
    <row r="625" ht="15.75" customHeight="1">
      <c r="A625" s="32" t="s">
        <v>41</v>
      </c>
      <c r="B625" s="47" t="s">
        <v>58</v>
      </c>
      <c r="C625" s="40">
        <v>30.0</v>
      </c>
      <c r="D625" s="40" t="str">
        <f>CONCATENATE(A625,B625,C625)</f>
        <v>Sem ABAP10BP3_530</v>
      </c>
      <c r="E625" s="46">
        <v>9.9428592E7</v>
      </c>
      <c r="F625" s="32">
        <f>AVERAGE(E623:E625)</f>
        <v>95151162.67</v>
      </c>
      <c r="G625" s="32">
        <f>STDEV(E623:E625)/F625*100</f>
        <v>4.724353</v>
      </c>
      <c r="H625" s="32">
        <f>F625-$F$580</f>
        <v>92334295.67</v>
      </c>
    </row>
    <row r="626" ht="15.75" hidden="1" customHeight="1">
      <c r="A626" s="48" t="s">
        <v>59</v>
      </c>
      <c r="B626" s="48" t="s">
        <v>42</v>
      </c>
      <c r="C626" s="40">
        <v>30.0</v>
      </c>
      <c r="D626" s="40"/>
      <c r="E626" s="41">
        <v>4227735.0</v>
      </c>
    </row>
    <row r="627" ht="15.75" hidden="1" customHeight="1">
      <c r="A627" s="48" t="s">
        <v>59</v>
      </c>
      <c r="B627" s="48" t="s">
        <v>42</v>
      </c>
      <c r="C627" s="40">
        <v>30.0</v>
      </c>
      <c r="D627" s="40"/>
      <c r="E627" s="41">
        <v>4006752.0</v>
      </c>
    </row>
    <row r="628" ht="15.75" hidden="1" customHeight="1">
      <c r="A628" s="48" t="s">
        <v>59</v>
      </c>
      <c r="B628" s="48" t="s">
        <v>42</v>
      </c>
      <c r="C628" s="40">
        <v>30.0</v>
      </c>
      <c r="D628" s="40" t="str">
        <f>CONCATENATE(A628,B628,C628)</f>
        <v>Com ABAPbranco30</v>
      </c>
      <c r="F628" s="32">
        <f>AVERAGE(E626:E628)</f>
        <v>4117243.5</v>
      </c>
      <c r="G628" s="42">
        <f>STDEV(E626:E628)/F628*100</f>
        <v>3.795223135</v>
      </c>
      <c r="H628" s="32" t="s">
        <v>43</v>
      </c>
      <c r="I628" s="41">
        <v>4939472.0</v>
      </c>
      <c r="J628" s="50"/>
    </row>
    <row r="629" ht="15.75" hidden="1" customHeight="1">
      <c r="A629" s="48" t="s">
        <v>59</v>
      </c>
      <c r="B629" s="48" t="s">
        <v>44</v>
      </c>
      <c r="C629" s="40">
        <v>30.0</v>
      </c>
      <c r="D629" s="40"/>
      <c r="E629" s="44">
        <v>1.31905768E8</v>
      </c>
    </row>
    <row r="630" ht="15.75" hidden="1" customHeight="1">
      <c r="A630" s="48" t="s">
        <v>59</v>
      </c>
      <c r="B630" s="48" t="s">
        <v>44</v>
      </c>
      <c r="C630" s="40">
        <v>30.0</v>
      </c>
      <c r="D630" s="40"/>
      <c r="E630" s="44">
        <v>1.39066256E8</v>
      </c>
    </row>
    <row r="631" ht="15.75" hidden="1" customHeight="1">
      <c r="A631" s="48" t="s">
        <v>59</v>
      </c>
      <c r="B631" s="48" t="s">
        <v>44</v>
      </c>
      <c r="C631" s="40">
        <v>30.0</v>
      </c>
      <c r="D631" s="40" t="str">
        <f>CONCATENATE(A631,B631,C631)</f>
        <v>Com ABAPC130</v>
      </c>
      <c r="E631" s="44">
        <v>1.36238656E8</v>
      </c>
      <c r="F631" s="32">
        <f>AVERAGE(E629:E631)</f>
        <v>135736893.3</v>
      </c>
      <c r="G631" s="32">
        <f>STDEV(E629:E631)/F631*100</f>
        <v>2.656991641</v>
      </c>
      <c r="H631" s="32">
        <f>F631-$F$628</f>
        <v>131619649.8</v>
      </c>
    </row>
    <row r="632" ht="15.75" hidden="1" customHeight="1">
      <c r="A632" s="48" t="s">
        <v>59</v>
      </c>
      <c r="B632" s="48" t="s">
        <v>45</v>
      </c>
      <c r="C632" s="40">
        <v>30.0</v>
      </c>
      <c r="D632" s="40"/>
      <c r="E632" s="44">
        <v>1.24187856E8</v>
      </c>
    </row>
    <row r="633" ht="15.75" hidden="1" customHeight="1">
      <c r="A633" s="48" t="s">
        <v>59</v>
      </c>
      <c r="B633" s="48" t="s">
        <v>45</v>
      </c>
      <c r="C633" s="40">
        <v>30.0</v>
      </c>
      <c r="D633" s="40"/>
      <c r="E633" s="44">
        <v>1.2667324E8</v>
      </c>
    </row>
    <row r="634" ht="15.75" hidden="1" customHeight="1">
      <c r="A634" s="48" t="s">
        <v>59</v>
      </c>
      <c r="B634" s="48" t="s">
        <v>45</v>
      </c>
      <c r="C634" s="40">
        <v>30.0</v>
      </c>
      <c r="D634" s="40" t="str">
        <f>CONCATENATE(A634,B634,C634)</f>
        <v>Com ABAPC230</v>
      </c>
      <c r="E634" s="44">
        <v>1.26680864E8</v>
      </c>
      <c r="F634" s="32">
        <f>AVERAGE(E632:E634)</f>
        <v>125847320</v>
      </c>
      <c r="G634" s="32">
        <f>STDEV(E632:E634)/F634*100</f>
        <v>1.141973493</v>
      </c>
      <c r="H634" s="32">
        <f>F634-$F$628</f>
        <v>121730076.5</v>
      </c>
    </row>
    <row r="635" ht="15.75" hidden="1" customHeight="1">
      <c r="A635" s="48" t="s">
        <v>59</v>
      </c>
      <c r="B635" s="48" t="s">
        <v>46</v>
      </c>
      <c r="C635" s="40">
        <v>30.0</v>
      </c>
      <c r="D635" s="40"/>
      <c r="E635" s="44">
        <v>1.18122328E8</v>
      </c>
    </row>
    <row r="636" ht="15.75" hidden="1" customHeight="1">
      <c r="A636" s="48" t="s">
        <v>59</v>
      </c>
      <c r="B636" s="48" t="s">
        <v>46</v>
      </c>
      <c r="C636" s="40">
        <v>30.0</v>
      </c>
      <c r="D636" s="40"/>
      <c r="E636" s="44">
        <v>1.15731184E8</v>
      </c>
    </row>
    <row r="637" ht="15.75" hidden="1" customHeight="1">
      <c r="A637" s="48" t="s">
        <v>59</v>
      </c>
      <c r="B637" s="48" t="s">
        <v>46</v>
      </c>
      <c r="C637" s="40">
        <v>30.0</v>
      </c>
      <c r="D637" s="40" t="str">
        <f>CONCATENATE(A637,B637,C637)</f>
        <v>Com ABAPC330</v>
      </c>
      <c r="E637" s="44">
        <v>1.21752688E8</v>
      </c>
      <c r="F637" s="32">
        <f>AVERAGE(E635:E637)</f>
        <v>118535400</v>
      </c>
      <c r="G637" s="32">
        <f>STDEV(E635:E637)/F637*100</f>
        <v>2.557826529</v>
      </c>
      <c r="H637" s="32">
        <f>F637-$F$628</f>
        <v>114418156.5</v>
      </c>
    </row>
    <row r="638" ht="15.75" hidden="1" customHeight="1">
      <c r="A638" s="48" t="s">
        <v>59</v>
      </c>
      <c r="B638" s="48" t="s">
        <v>47</v>
      </c>
      <c r="C638" s="40">
        <v>30.0</v>
      </c>
      <c r="D638" s="40"/>
      <c r="E638" s="44">
        <v>1.47814112E8</v>
      </c>
    </row>
    <row r="639" ht="15.75" hidden="1" customHeight="1">
      <c r="A639" s="48" t="s">
        <v>59</v>
      </c>
      <c r="B639" s="48" t="s">
        <v>47</v>
      </c>
      <c r="C639" s="40">
        <v>30.0</v>
      </c>
      <c r="D639" s="40"/>
      <c r="E639" s="44">
        <v>1.43420864E8</v>
      </c>
    </row>
    <row r="640" ht="15.75" hidden="1" customHeight="1">
      <c r="A640" s="48" t="s">
        <v>59</v>
      </c>
      <c r="B640" s="48" t="s">
        <v>47</v>
      </c>
      <c r="C640" s="40">
        <v>30.0</v>
      </c>
      <c r="D640" s="40" t="str">
        <f>CONCATENATE(A640,B640,C640)</f>
        <v>Com ABAPC430</v>
      </c>
      <c r="E640" s="44">
        <v>1.36640144E8</v>
      </c>
      <c r="F640" s="32">
        <f>AVERAGE(E638:E640)</f>
        <v>142625040</v>
      </c>
      <c r="G640" s="32">
        <f>STDEV(E638:E640)/F640*100</f>
        <v>3.946945911</v>
      </c>
      <c r="H640" s="32">
        <f>F640-$F$628</f>
        <v>138507796.5</v>
      </c>
    </row>
    <row r="641" ht="15.75" hidden="1" customHeight="1">
      <c r="A641" s="48" t="s">
        <v>59</v>
      </c>
      <c r="B641" s="48" t="s">
        <v>48</v>
      </c>
      <c r="C641" s="40">
        <v>30.0</v>
      </c>
      <c r="D641" s="40"/>
      <c r="E641" s="44">
        <v>1.42814048E8</v>
      </c>
    </row>
    <row r="642" ht="15.75" hidden="1" customHeight="1">
      <c r="A642" s="48" t="s">
        <v>59</v>
      </c>
      <c r="B642" s="48" t="s">
        <v>48</v>
      </c>
      <c r="C642" s="40">
        <v>30.0</v>
      </c>
      <c r="D642" s="40"/>
      <c r="E642" s="44">
        <v>1.39737984E8</v>
      </c>
    </row>
    <row r="643" ht="15.75" hidden="1" customHeight="1">
      <c r="A643" s="48" t="s">
        <v>59</v>
      </c>
      <c r="B643" s="48" t="s">
        <v>48</v>
      </c>
      <c r="C643" s="40">
        <v>30.0</v>
      </c>
      <c r="D643" s="40" t="str">
        <f>CONCATENATE(A643,B643,C643)</f>
        <v>Com ABAPC530</v>
      </c>
      <c r="E643" s="44">
        <v>1.34746816E8</v>
      </c>
      <c r="F643" s="32">
        <f>AVERAGE(E641:E643)</f>
        <v>139099616</v>
      </c>
      <c r="G643" s="32">
        <f>STDEV(E641:E643)/F643*100</f>
        <v>2.926913719</v>
      </c>
      <c r="H643" s="32">
        <f>F643-$F$628</f>
        <v>134982372.5</v>
      </c>
    </row>
    <row r="644" ht="15.75" hidden="1" customHeight="1">
      <c r="A644" s="48" t="s">
        <v>59</v>
      </c>
      <c r="B644" s="48" t="s">
        <v>49</v>
      </c>
      <c r="C644" s="40">
        <v>30.0</v>
      </c>
      <c r="D644" s="40"/>
      <c r="E644" s="45">
        <v>1.3847512E8</v>
      </c>
    </row>
    <row r="645" ht="15.75" hidden="1" customHeight="1">
      <c r="A645" s="48" t="s">
        <v>59</v>
      </c>
      <c r="B645" s="48" t="s">
        <v>49</v>
      </c>
      <c r="C645" s="40">
        <v>30.0</v>
      </c>
      <c r="D645" s="40"/>
      <c r="E645" s="45">
        <v>1.29307064E8</v>
      </c>
    </row>
    <row r="646" ht="15.75" hidden="1" customHeight="1">
      <c r="A646" s="48" t="s">
        <v>59</v>
      </c>
      <c r="B646" s="48" t="s">
        <v>49</v>
      </c>
      <c r="C646" s="40">
        <v>30.0</v>
      </c>
      <c r="D646" s="40" t="str">
        <f>CONCATENATE(A646,B646,C646)</f>
        <v>Com ABAP1BP3_130</v>
      </c>
      <c r="E646" s="45">
        <v>1.31950744E8</v>
      </c>
      <c r="F646" s="32">
        <f>AVERAGE(E644:E646)</f>
        <v>133244309.3</v>
      </c>
      <c r="G646" s="32">
        <f>STDEV(E644:E646)/F646*100</f>
        <v>3.541561797</v>
      </c>
      <c r="H646" s="32">
        <f>F646-$F$628</f>
        <v>129127065.8</v>
      </c>
    </row>
    <row r="647" ht="15.75" hidden="1" customHeight="1">
      <c r="A647" s="48" t="s">
        <v>59</v>
      </c>
      <c r="B647" s="48" t="s">
        <v>50</v>
      </c>
      <c r="C647" s="40">
        <v>30.0</v>
      </c>
      <c r="D647" s="40"/>
      <c r="E647" s="45">
        <v>1.30256232E8</v>
      </c>
    </row>
    <row r="648" ht="15.75" hidden="1" customHeight="1">
      <c r="A648" s="48" t="s">
        <v>59</v>
      </c>
      <c r="B648" s="48" t="s">
        <v>50</v>
      </c>
      <c r="C648" s="40">
        <v>30.0</v>
      </c>
      <c r="D648" s="40"/>
      <c r="E648" s="45">
        <v>1.15820632E8</v>
      </c>
    </row>
    <row r="649" ht="15.75" hidden="1" customHeight="1">
      <c r="A649" s="48" t="s">
        <v>59</v>
      </c>
      <c r="B649" s="48" t="s">
        <v>50</v>
      </c>
      <c r="C649" s="40">
        <v>30.0</v>
      </c>
      <c r="D649" s="40" t="str">
        <f>CONCATENATE(A649,B649,C649)</f>
        <v>Com ABAP1BP3_230</v>
      </c>
      <c r="E649" s="45">
        <v>1.29656864E8</v>
      </c>
      <c r="F649" s="32">
        <f>AVERAGE(E647:E649)</f>
        <v>125244576</v>
      </c>
      <c r="G649" s="32">
        <f>STDEV(E647:E649)/F649*100</f>
        <v>6.520741642</v>
      </c>
      <c r="H649" s="32">
        <f>F649-$F$628</f>
        <v>121127332.5</v>
      </c>
    </row>
    <row r="650" ht="15.75" hidden="1" customHeight="1">
      <c r="A650" s="48" t="s">
        <v>59</v>
      </c>
      <c r="B650" s="48" t="s">
        <v>51</v>
      </c>
      <c r="C650" s="40">
        <v>30.0</v>
      </c>
      <c r="D650" s="40"/>
      <c r="I650" s="45">
        <v>1.6232256E8</v>
      </c>
      <c r="J650" s="50"/>
    </row>
    <row r="651" ht="15.75" hidden="1" customHeight="1">
      <c r="A651" s="48" t="s">
        <v>59</v>
      </c>
      <c r="B651" s="48" t="s">
        <v>51</v>
      </c>
      <c r="C651" s="40">
        <v>30.0</v>
      </c>
      <c r="D651" s="40"/>
      <c r="E651" s="45">
        <v>1.30783184E8</v>
      </c>
    </row>
    <row r="652" ht="15.75" hidden="1" customHeight="1">
      <c r="A652" s="48" t="s">
        <v>59</v>
      </c>
      <c r="B652" s="48" t="s">
        <v>51</v>
      </c>
      <c r="C652" s="40">
        <v>30.0</v>
      </c>
      <c r="D652" s="40" t="str">
        <f>CONCATENATE(A652,B652,C652)</f>
        <v>Com ABAP1BP3_330</v>
      </c>
      <c r="E652" s="45">
        <v>1.2659172E8</v>
      </c>
      <c r="F652" s="32">
        <f>AVERAGE(E650:E652)</f>
        <v>128687452</v>
      </c>
      <c r="G652" s="42">
        <f>STDEV(E650:E652)/F652*100</f>
        <v>2.303109255</v>
      </c>
      <c r="H652" s="32">
        <f>F652-$F$628</f>
        <v>124570208.5</v>
      </c>
    </row>
    <row r="653" ht="15.75" hidden="1" customHeight="1">
      <c r="A653" s="48" t="s">
        <v>59</v>
      </c>
      <c r="B653" s="48" t="s">
        <v>52</v>
      </c>
      <c r="C653" s="40">
        <v>30.0</v>
      </c>
      <c r="D653" s="40"/>
      <c r="E653" s="45">
        <v>1.46967248E8</v>
      </c>
    </row>
    <row r="654" ht="15.75" hidden="1" customHeight="1">
      <c r="A654" s="48" t="s">
        <v>59</v>
      </c>
      <c r="B654" s="48" t="s">
        <v>52</v>
      </c>
      <c r="C654" s="40">
        <v>30.0</v>
      </c>
      <c r="D654" s="40"/>
      <c r="E654" s="45">
        <v>1.20577112E8</v>
      </c>
    </row>
    <row r="655" ht="15.75" hidden="1" customHeight="1">
      <c r="A655" s="48" t="s">
        <v>59</v>
      </c>
      <c r="B655" s="48" t="s">
        <v>52</v>
      </c>
      <c r="C655" s="40">
        <v>30.0</v>
      </c>
      <c r="D655" s="40" t="str">
        <f>CONCATENATE(A655,B655,C655)</f>
        <v>Com ABAP1BP3_430</v>
      </c>
      <c r="E655" s="45">
        <v>1.25798552E8</v>
      </c>
      <c r="F655" s="32">
        <f>AVERAGE(E653:E655)</f>
        <v>131114304</v>
      </c>
      <c r="G655" s="32">
        <f>STDEV(E653:E655)/F655*100</f>
        <v>10.65869629</v>
      </c>
      <c r="H655" s="32">
        <f>F655-$F$628</f>
        <v>126997060.5</v>
      </c>
    </row>
    <row r="656" ht="15.75" hidden="1" customHeight="1">
      <c r="A656" s="48" t="s">
        <v>59</v>
      </c>
      <c r="B656" s="48" t="s">
        <v>53</v>
      </c>
      <c r="C656" s="40">
        <v>30.0</v>
      </c>
      <c r="D656" s="40"/>
      <c r="E656" s="45">
        <v>1.16113552E8</v>
      </c>
    </row>
    <row r="657" ht="15.75" hidden="1" customHeight="1">
      <c r="A657" s="48" t="s">
        <v>59</v>
      </c>
      <c r="B657" s="48" t="s">
        <v>53</v>
      </c>
      <c r="C657" s="40">
        <v>30.0</v>
      </c>
      <c r="D657" s="40"/>
      <c r="E657" s="45">
        <v>1.09544536E8</v>
      </c>
    </row>
    <row r="658" ht="15.75" hidden="1" customHeight="1">
      <c r="A658" s="48" t="s">
        <v>59</v>
      </c>
      <c r="B658" s="48" t="s">
        <v>53</v>
      </c>
      <c r="C658" s="40">
        <v>30.0</v>
      </c>
      <c r="D658" s="40" t="str">
        <f>CONCATENATE(A658,B658,C658)</f>
        <v>Com ABAP1BP3_530</v>
      </c>
      <c r="E658" s="45">
        <v>1.18806864E8</v>
      </c>
      <c r="F658" s="32">
        <f>AVERAGE(E656:E658)</f>
        <v>114821650.7</v>
      </c>
      <c r="G658" s="32">
        <f>STDEV(E656:E658)/F658*100</f>
        <v>4.149385213</v>
      </c>
      <c r="H658" s="32">
        <f>F658-$F$628</f>
        <v>110704407.2</v>
      </c>
    </row>
    <row r="659" ht="15.75" hidden="1" customHeight="1">
      <c r="A659" s="48" t="s">
        <v>59</v>
      </c>
      <c r="B659" s="48" t="s">
        <v>54</v>
      </c>
      <c r="C659" s="40">
        <v>30.0</v>
      </c>
      <c r="D659" s="40"/>
      <c r="E659" s="46">
        <v>1.59474768E8</v>
      </c>
    </row>
    <row r="660" ht="15.75" hidden="1" customHeight="1">
      <c r="A660" s="48" t="s">
        <v>59</v>
      </c>
      <c r="B660" s="48" t="s">
        <v>54</v>
      </c>
      <c r="C660" s="40">
        <v>30.0</v>
      </c>
      <c r="D660" s="40"/>
      <c r="E660" s="46">
        <v>1.59076352E8</v>
      </c>
    </row>
    <row r="661" ht="15.75" hidden="1" customHeight="1">
      <c r="A661" s="48" t="s">
        <v>59</v>
      </c>
      <c r="B661" s="48" t="s">
        <v>54</v>
      </c>
      <c r="C661" s="40">
        <v>30.0</v>
      </c>
      <c r="D661" s="40" t="str">
        <f>CONCATENATE(A661,B661,C661)</f>
        <v>Com ABAP10BP3_130</v>
      </c>
      <c r="E661" s="46">
        <v>1.68463856E8</v>
      </c>
      <c r="F661" s="32">
        <f>AVERAGE(E659:E661)</f>
        <v>162338325.3</v>
      </c>
      <c r="G661" s="32">
        <f>STDEV(E659:E661)/F661*100</f>
        <v>3.270086817</v>
      </c>
      <c r="H661" s="32">
        <f>F661-$F$628</f>
        <v>158221081.8</v>
      </c>
    </row>
    <row r="662" ht="15.75" hidden="1" customHeight="1">
      <c r="A662" s="48" t="s">
        <v>59</v>
      </c>
      <c r="B662" s="48" t="s">
        <v>55</v>
      </c>
      <c r="C662" s="40">
        <v>30.0</v>
      </c>
      <c r="D662" s="40"/>
      <c r="E662" s="46">
        <v>1.4655688E8</v>
      </c>
    </row>
    <row r="663" ht="15.75" hidden="1" customHeight="1">
      <c r="A663" s="48" t="s">
        <v>59</v>
      </c>
      <c r="B663" s="49" t="s">
        <v>55</v>
      </c>
      <c r="C663" s="40">
        <v>30.0</v>
      </c>
      <c r="D663" s="40"/>
      <c r="E663" s="46">
        <v>1.50617184E8</v>
      </c>
    </row>
    <row r="664" ht="15.75" hidden="1" customHeight="1">
      <c r="A664" s="48" t="s">
        <v>59</v>
      </c>
      <c r="B664" s="49" t="s">
        <v>55</v>
      </c>
      <c r="C664" s="40">
        <v>30.0</v>
      </c>
      <c r="D664" s="40" t="str">
        <f>CONCATENATE(A664,B664,C664)</f>
        <v>Com ABAP10BP3_230</v>
      </c>
      <c r="E664" s="46">
        <v>1.40901904E8</v>
      </c>
      <c r="F664" s="32">
        <f>AVERAGE(E662:E664)</f>
        <v>146025322.7</v>
      </c>
      <c r="G664" s="32">
        <f>STDEV(E662:E664)/F664*100</f>
        <v>3.341477829</v>
      </c>
      <c r="H664" s="32">
        <f>F664-$F$628</f>
        <v>141908079.2</v>
      </c>
    </row>
    <row r="665" ht="15.75" hidden="1" customHeight="1">
      <c r="A665" s="48" t="s">
        <v>59</v>
      </c>
      <c r="B665" s="49" t="s">
        <v>56</v>
      </c>
      <c r="C665" s="40">
        <v>30.0</v>
      </c>
      <c r="D665" s="40"/>
      <c r="E665" s="46">
        <v>1.71290848E8</v>
      </c>
    </row>
    <row r="666" ht="15.75" hidden="1" customHeight="1">
      <c r="A666" s="48" t="s">
        <v>59</v>
      </c>
      <c r="B666" s="49" t="s">
        <v>56</v>
      </c>
      <c r="C666" s="40">
        <v>30.0</v>
      </c>
      <c r="D666" s="40"/>
      <c r="E666" s="46">
        <v>1.72499248E8</v>
      </c>
    </row>
    <row r="667" ht="15.75" hidden="1" customHeight="1">
      <c r="A667" s="48" t="s">
        <v>59</v>
      </c>
      <c r="B667" s="49" t="s">
        <v>56</v>
      </c>
      <c r="C667" s="40">
        <v>30.0</v>
      </c>
      <c r="D667" s="40" t="str">
        <f>CONCATENATE(A667,B667,C667)</f>
        <v>Com ABAP10BP3_330</v>
      </c>
      <c r="E667" s="46">
        <v>1.90633328E8</v>
      </c>
      <c r="F667" s="32">
        <f>AVERAGE(E665:E667)</f>
        <v>178141141.3</v>
      </c>
      <c r="G667" s="32">
        <f>STDEV(E665:E667)/F667*100</f>
        <v>6.082485843</v>
      </c>
      <c r="H667" s="32">
        <f>F667-$F$628</f>
        <v>174023897.8</v>
      </c>
    </row>
    <row r="668" ht="15.75" hidden="1" customHeight="1">
      <c r="A668" s="48" t="s">
        <v>59</v>
      </c>
      <c r="B668" s="49" t="s">
        <v>57</v>
      </c>
      <c r="C668" s="40">
        <v>30.0</v>
      </c>
      <c r="D668" s="40"/>
      <c r="E668" s="46">
        <v>1.18994664E8</v>
      </c>
    </row>
    <row r="669" ht="15.75" hidden="1" customHeight="1">
      <c r="A669" s="48" t="s">
        <v>59</v>
      </c>
      <c r="B669" s="49" t="s">
        <v>57</v>
      </c>
      <c r="C669" s="40">
        <v>30.0</v>
      </c>
      <c r="D669" s="40"/>
      <c r="E669" s="46">
        <v>1.13481648E8</v>
      </c>
    </row>
    <row r="670" ht="15.75" hidden="1" customHeight="1">
      <c r="A670" s="48" t="s">
        <v>59</v>
      </c>
      <c r="B670" s="49" t="s">
        <v>57</v>
      </c>
      <c r="C670" s="40">
        <v>30.0</v>
      </c>
      <c r="D670" s="40" t="str">
        <f>CONCATENATE(A670,B670,C670)</f>
        <v>Com ABAP10BP3_430</v>
      </c>
      <c r="E670" s="46">
        <v>1.21209112E8</v>
      </c>
      <c r="F670" s="32">
        <f>AVERAGE(E668:E670)</f>
        <v>117895141.3</v>
      </c>
      <c r="G670" s="32">
        <f>STDEV(E668:E670)/F670*100</f>
        <v>3.375320464</v>
      </c>
      <c r="H670" s="32">
        <f>F670-$F$628</f>
        <v>113777897.8</v>
      </c>
    </row>
    <row r="671" ht="15.75" hidden="1" customHeight="1">
      <c r="A671" s="48" t="s">
        <v>59</v>
      </c>
      <c r="B671" s="49" t="s">
        <v>58</v>
      </c>
      <c r="C671" s="40">
        <v>30.0</v>
      </c>
      <c r="D671" s="40"/>
      <c r="E671" s="46">
        <v>1.29582504E8</v>
      </c>
    </row>
    <row r="672" ht="15.75" hidden="1" customHeight="1">
      <c r="A672" s="48" t="s">
        <v>59</v>
      </c>
      <c r="B672" s="49" t="s">
        <v>58</v>
      </c>
      <c r="C672" s="40">
        <v>30.0</v>
      </c>
      <c r="D672" s="40"/>
      <c r="E672" s="46">
        <v>1.30469808E8</v>
      </c>
    </row>
    <row r="673" ht="15.75" hidden="1" customHeight="1">
      <c r="A673" s="48" t="s">
        <v>59</v>
      </c>
      <c r="B673" s="49" t="s">
        <v>58</v>
      </c>
      <c r="C673" s="40">
        <v>30.0</v>
      </c>
      <c r="D673" s="40" t="str">
        <f>CONCATENATE(A673,B673,C673)</f>
        <v>Com ABAP10BP3_530</v>
      </c>
      <c r="E673" s="46">
        <v>1.42433008E8</v>
      </c>
      <c r="F673" s="32">
        <f>AVERAGE(E671:E673)</f>
        <v>134161773.3</v>
      </c>
      <c r="G673" s="32">
        <f>STDEV(E671:E673)/F673*100</f>
        <v>5.349381553</v>
      </c>
      <c r="H673" s="32">
        <f>F673-$F$628</f>
        <v>130044529.8</v>
      </c>
    </row>
    <row r="674" ht="15.75" customHeight="1">
      <c r="A674" s="32" t="s">
        <v>41</v>
      </c>
      <c r="B674" s="32" t="s">
        <v>42</v>
      </c>
      <c r="C674" s="40">
        <v>35.0</v>
      </c>
      <c r="D674" s="40"/>
      <c r="I674" s="41">
        <v>1801862.0</v>
      </c>
      <c r="J674" s="50"/>
    </row>
    <row r="675" ht="15.75" customHeight="1">
      <c r="A675" s="32" t="s">
        <v>41</v>
      </c>
      <c r="B675" s="32" t="s">
        <v>42</v>
      </c>
      <c r="C675" s="40">
        <v>35.0</v>
      </c>
      <c r="D675" s="40"/>
      <c r="E675" s="41">
        <v>3071251.0</v>
      </c>
    </row>
    <row r="676" ht="15.75" customHeight="1">
      <c r="A676" s="32" t="s">
        <v>41</v>
      </c>
      <c r="B676" s="32" t="s">
        <v>42</v>
      </c>
      <c r="C676" s="40">
        <v>35.0</v>
      </c>
      <c r="D676" s="40" t="str">
        <f>CONCATENATE(A676,B676,C676)</f>
        <v>Sem ABAPbranco35</v>
      </c>
      <c r="E676" s="41">
        <v>2616320.0</v>
      </c>
      <c r="F676" s="32">
        <f>AVERAGE(E674:E676)</f>
        <v>2843785.5</v>
      </c>
      <c r="G676" s="42">
        <f>STDEV(E674:E676)/F676*100</f>
        <v>11.31185158</v>
      </c>
      <c r="H676" s="32" t="s">
        <v>43</v>
      </c>
    </row>
    <row r="677" ht="15.75" customHeight="1">
      <c r="A677" s="32" t="s">
        <v>41</v>
      </c>
      <c r="B677" s="32" t="s">
        <v>44</v>
      </c>
      <c r="C677" s="40">
        <v>35.0</v>
      </c>
      <c r="D677" s="40"/>
      <c r="I677" s="44">
        <v>8.3441872E7</v>
      </c>
      <c r="J677" s="50"/>
    </row>
    <row r="678" ht="15.75" customHeight="1">
      <c r="A678" s="32" t="s">
        <v>41</v>
      </c>
      <c r="B678" s="32" t="s">
        <v>44</v>
      </c>
      <c r="C678" s="40">
        <v>35.0</v>
      </c>
      <c r="D678" s="40"/>
      <c r="E678" s="44">
        <v>1.14644912E8</v>
      </c>
    </row>
    <row r="679" ht="15.75" customHeight="1">
      <c r="A679" s="32" t="s">
        <v>41</v>
      </c>
      <c r="B679" s="32" t="s">
        <v>44</v>
      </c>
      <c r="C679" s="40">
        <v>35.0</v>
      </c>
      <c r="D679" s="40" t="str">
        <f>CONCATENATE(A679,B679,C679)</f>
        <v>Sem ABAPC135</v>
      </c>
      <c r="E679" s="44">
        <v>1.12710216E8</v>
      </c>
      <c r="F679" s="32">
        <f>AVERAGE(E677:E679)</f>
        <v>113677564</v>
      </c>
      <c r="G679" s="42">
        <f>STDEV(E677:E679)/F679*100</f>
        <v>1.20343594</v>
      </c>
      <c r="H679" s="32">
        <f>F679-$F$676</f>
        <v>110833778.5</v>
      </c>
    </row>
    <row r="680" ht="15.75" customHeight="1">
      <c r="A680" s="32" t="s">
        <v>41</v>
      </c>
      <c r="B680" s="32" t="s">
        <v>45</v>
      </c>
      <c r="C680" s="40">
        <v>35.0</v>
      </c>
      <c r="D680" s="40"/>
      <c r="E680" s="44">
        <v>1.12649536E8</v>
      </c>
    </row>
    <row r="681" ht="15.75" customHeight="1">
      <c r="A681" s="32" t="s">
        <v>41</v>
      </c>
      <c r="B681" s="32" t="s">
        <v>45</v>
      </c>
      <c r="C681" s="40">
        <v>35.0</v>
      </c>
      <c r="D681" s="40"/>
      <c r="E681" s="44">
        <v>1.06383544E8</v>
      </c>
    </row>
    <row r="682" ht="15.75" customHeight="1">
      <c r="A682" s="32" t="s">
        <v>41</v>
      </c>
      <c r="B682" s="32" t="s">
        <v>45</v>
      </c>
      <c r="C682" s="40">
        <v>35.0</v>
      </c>
      <c r="D682" s="40" t="str">
        <f>CONCATENATE(A682,B682,C682)</f>
        <v>Sem ABAPC235</v>
      </c>
      <c r="E682" s="44">
        <v>1.1663184E8</v>
      </c>
      <c r="F682" s="32">
        <f>AVERAGE(E680:E682)</f>
        <v>111888306.7</v>
      </c>
      <c r="G682" s="32">
        <f>STDEV(E680:E682)/F682*100</f>
        <v>4.617445211</v>
      </c>
      <c r="H682" s="32">
        <f>F682-$F$676</f>
        <v>109044521.2</v>
      </c>
    </row>
    <row r="683" ht="15.75" customHeight="1">
      <c r="A683" s="32" t="s">
        <v>41</v>
      </c>
      <c r="B683" s="32" t="s">
        <v>46</v>
      </c>
      <c r="C683" s="40">
        <v>35.0</v>
      </c>
      <c r="D683" s="40"/>
      <c r="E683" s="44">
        <v>1.04136096E8</v>
      </c>
    </row>
    <row r="684" ht="15.75" customHeight="1">
      <c r="A684" s="32" t="s">
        <v>41</v>
      </c>
      <c r="B684" s="32" t="s">
        <v>46</v>
      </c>
      <c r="C684" s="40">
        <v>35.0</v>
      </c>
      <c r="D684" s="40"/>
      <c r="E684" s="44">
        <v>9.6833248E7</v>
      </c>
    </row>
    <row r="685" ht="15.75" customHeight="1">
      <c r="A685" s="32" t="s">
        <v>41</v>
      </c>
      <c r="B685" s="32" t="s">
        <v>46</v>
      </c>
      <c r="C685" s="40">
        <v>35.0</v>
      </c>
      <c r="D685" s="40" t="str">
        <f>CONCATENATE(A685,B685,C685)</f>
        <v>Sem ABAPC335</v>
      </c>
      <c r="E685" s="44">
        <v>1.08640328E8</v>
      </c>
      <c r="F685" s="32">
        <f>AVERAGE(E683:E685)</f>
        <v>103203224</v>
      </c>
      <c r="G685" s="32">
        <f>STDEV(E683:E685)/F685*100</f>
        <v>5.773620916</v>
      </c>
      <c r="H685" s="32">
        <f>F685-$F$676</f>
        <v>100359438.5</v>
      </c>
    </row>
    <row r="686" ht="15.75" customHeight="1">
      <c r="A686" s="32" t="s">
        <v>41</v>
      </c>
      <c r="B686" s="32" t="s">
        <v>47</v>
      </c>
      <c r="C686" s="40">
        <v>35.0</v>
      </c>
      <c r="D686" s="40"/>
      <c r="E686" s="44">
        <v>1.16879344E8</v>
      </c>
    </row>
    <row r="687" ht="15.75" customHeight="1">
      <c r="A687" s="32" t="s">
        <v>41</v>
      </c>
      <c r="B687" s="32" t="s">
        <v>47</v>
      </c>
      <c r="C687" s="40">
        <v>35.0</v>
      </c>
      <c r="D687" s="40"/>
      <c r="E687" s="44">
        <v>1.24304584E8</v>
      </c>
    </row>
    <row r="688" ht="15.75" customHeight="1">
      <c r="A688" s="32" t="s">
        <v>41</v>
      </c>
      <c r="B688" s="32" t="s">
        <v>47</v>
      </c>
      <c r="C688" s="40">
        <v>35.0</v>
      </c>
      <c r="D688" s="40" t="str">
        <f>CONCATENATE(A688,B688,C688)</f>
        <v>Sem ABAPC435</v>
      </c>
      <c r="E688" s="44">
        <v>1.26665856E8</v>
      </c>
      <c r="F688" s="32">
        <f>AVERAGE(E686:E688)</f>
        <v>122616594.7</v>
      </c>
      <c r="G688" s="32">
        <f>STDEV(E686:E688)/F688*100</f>
        <v>4.164974339</v>
      </c>
      <c r="H688" s="32">
        <f>F688-$F$676</f>
        <v>119772809.2</v>
      </c>
    </row>
    <row r="689" ht="15.75" customHeight="1">
      <c r="A689" s="32" t="s">
        <v>41</v>
      </c>
      <c r="B689" s="32" t="s">
        <v>48</v>
      </c>
      <c r="C689" s="40">
        <v>35.0</v>
      </c>
      <c r="D689" s="40"/>
      <c r="E689" s="44">
        <v>1.21255696E8</v>
      </c>
    </row>
    <row r="690" ht="15.75" customHeight="1">
      <c r="A690" s="32" t="s">
        <v>41</v>
      </c>
      <c r="B690" s="32" t="s">
        <v>48</v>
      </c>
      <c r="C690" s="40">
        <v>35.0</v>
      </c>
      <c r="D690" s="40"/>
      <c r="E690" s="44">
        <v>1.13886824E8</v>
      </c>
    </row>
    <row r="691" ht="15.75" customHeight="1">
      <c r="A691" s="32" t="s">
        <v>41</v>
      </c>
      <c r="B691" s="32" t="s">
        <v>48</v>
      </c>
      <c r="C691" s="40">
        <v>35.0</v>
      </c>
      <c r="D691" s="40" t="str">
        <f>CONCATENATE(A691,B691,C691)</f>
        <v>Sem ABAPC535</v>
      </c>
      <c r="E691" s="44">
        <v>1.1795844E8</v>
      </c>
      <c r="F691" s="32">
        <f>AVERAGE(E689:E691)</f>
        <v>117700320</v>
      </c>
      <c r="G691" s="32">
        <f>STDEV(E689:E691)/F691*100</f>
        <v>3.136109506</v>
      </c>
      <c r="H691" s="32">
        <f>F691-$F$676</f>
        <v>114856534.5</v>
      </c>
    </row>
    <row r="692" ht="15.75" customHeight="1">
      <c r="A692" s="32" t="s">
        <v>41</v>
      </c>
      <c r="B692" s="32" t="s">
        <v>49</v>
      </c>
      <c r="C692" s="40">
        <v>35.0</v>
      </c>
      <c r="D692" s="40"/>
      <c r="E692" s="45">
        <v>1.18349296E8</v>
      </c>
    </row>
    <row r="693" ht="15.75" customHeight="1">
      <c r="A693" s="32" t="s">
        <v>41</v>
      </c>
      <c r="B693" s="32" t="s">
        <v>49</v>
      </c>
      <c r="C693" s="40">
        <v>35.0</v>
      </c>
      <c r="D693" s="40"/>
      <c r="E693" s="45">
        <v>1.16280432E8</v>
      </c>
    </row>
    <row r="694" ht="15.75" customHeight="1">
      <c r="A694" s="32" t="s">
        <v>41</v>
      </c>
      <c r="B694" s="32" t="s">
        <v>49</v>
      </c>
      <c r="C694" s="40">
        <v>35.0</v>
      </c>
      <c r="D694" s="40" t="str">
        <f>CONCATENATE(A694,B694,C694)</f>
        <v>Sem ABAP1BP3_135</v>
      </c>
      <c r="E694" s="45">
        <v>1.20635064E8</v>
      </c>
      <c r="F694" s="32">
        <f>AVERAGE(E692:E694)</f>
        <v>118421597.3</v>
      </c>
      <c r="G694" s="32">
        <f>STDEV(E692:E694)/F694*100</f>
        <v>1.839374062</v>
      </c>
      <c r="H694" s="32">
        <f>F694-$F$676</f>
        <v>115577811.8</v>
      </c>
    </row>
    <row r="695" ht="15.75" customHeight="1">
      <c r="A695" s="32" t="s">
        <v>41</v>
      </c>
      <c r="B695" s="32" t="s">
        <v>50</v>
      </c>
      <c r="C695" s="40">
        <v>35.0</v>
      </c>
      <c r="D695" s="40"/>
      <c r="E695" s="45">
        <v>1.04737016E8</v>
      </c>
    </row>
    <row r="696" ht="15.75" customHeight="1">
      <c r="A696" s="32" t="s">
        <v>41</v>
      </c>
      <c r="B696" s="32" t="s">
        <v>50</v>
      </c>
      <c r="C696" s="40">
        <v>35.0</v>
      </c>
      <c r="D696" s="40"/>
      <c r="E696" s="45">
        <v>9.8375216E7</v>
      </c>
    </row>
    <row r="697" ht="15.75" customHeight="1">
      <c r="A697" s="32" t="s">
        <v>41</v>
      </c>
      <c r="B697" s="32" t="s">
        <v>50</v>
      </c>
      <c r="C697" s="40">
        <v>35.0</v>
      </c>
      <c r="D697" s="40" t="str">
        <f>CONCATENATE(A697,B697,C697)</f>
        <v>Sem ABAP1BP3_235</v>
      </c>
      <c r="E697" s="45">
        <v>1.11072856E8</v>
      </c>
      <c r="F697" s="32">
        <f>AVERAGE(E695:E697)</f>
        <v>104728362.7</v>
      </c>
      <c r="G697" s="32">
        <f>STDEV(E695:E697)/F697*100</f>
        <v>6.062182451</v>
      </c>
      <c r="H697" s="32">
        <f>F697-$F$676</f>
        <v>101884577.2</v>
      </c>
    </row>
    <row r="698" ht="15.75" customHeight="1">
      <c r="A698" s="32" t="s">
        <v>41</v>
      </c>
      <c r="B698" s="32" t="s">
        <v>51</v>
      </c>
      <c r="C698" s="40">
        <v>35.0</v>
      </c>
      <c r="D698" s="40"/>
      <c r="E698" s="45">
        <v>1.1374068E8</v>
      </c>
    </row>
    <row r="699" ht="15.75" customHeight="1">
      <c r="A699" s="32" t="s">
        <v>41</v>
      </c>
      <c r="B699" s="32" t="s">
        <v>51</v>
      </c>
      <c r="C699" s="40">
        <v>35.0</v>
      </c>
      <c r="D699" s="40"/>
      <c r="E699" s="45">
        <v>1.04903496E8</v>
      </c>
    </row>
    <row r="700" ht="15.75" customHeight="1">
      <c r="A700" s="32" t="s">
        <v>41</v>
      </c>
      <c r="B700" s="32" t="s">
        <v>51</v>
      </c>
      <c r="C700" s="40">
        <v>35.0</v>
      </c>
      <c r="D700" s="40" t="str">
        <f>CONCATENATE(A700,B700,C700)</f>
        <v>Sem ABAP1BP3_335</v>
      </c>
      <c r="E700" s="45">
        <v>1.14196296E8</v>
      </c>
      <c r="F700" s="32">
        <f>AVERAGE(E698:E700)</f>
        <v>110946824</v>
      </c>
      <c r="G700" s="32">
        <f>STDEV(E698:E700)/F700*100</f>
        <v>4.721749551</v>
      </c>
      <c r="H700" s="32">
        <f>F700-$F$676</f>
        <v>108103038.5</v>
      </c>
    </row>
    <row r="701" ht="15.75" customHeight="1">
      <c r="A701" s="32" t="s">
        <v>41</v>
      </c>
      <c r="B701" s="32" t="s">
        <v>52</v>
      </c>
      <c r="C701" s="40">
        <v>35.0</v>
      </c>
      <c r="D701" s="40"/>
      <c r="E701" s="45">
        <v>1.00820272E8</v>
      </c>
    </row>
    <row r="702" ht="15.75" customHeight="1">
      <c r="A702" s="32" t="s">
        <v>41</v>
      </c>
      <c r="B702" s="32" t="s">
        <v>52</v>
      </c>
      <c r="C702" s="40">
        <v>35.0</v>
      </c>
      <c r="D702" s="40"/>
      <c r="E702" s="45">
        <v>9.8282944E7</v>
      </c>
    </row>
    <row r="703" ht="15.75" customHeight="1">
      <c r="A703" s="32" t="s">
        <v>41</v>
      </c>
      <c r="B703" s="32" t="s">
        <v>52</v>
      </c>
      <c r="C703" s="40">
        <v>35.0</v>
      </c>
      <c r="D703" s="40" t="str">
        <f>CONCATENATE(A703,B703,C703)</f>
        <v>Sem ABAP1BP3_435</v>
      </c>
      <c r="E703" s="45">
        <v>1.03049032E8</v>
      </c>
      <c r="F703" s="32">
        <f>AVERAGE(E701:E703)</f>
        <v>100717416</v>
      </c>
      <c r="G703" s="32">
        <f>STDEV(E701:E703)/F703*100</f>
        <v>2.36772179</v>
      </c>
      <c r="H703" s="32">
        <f>F703-$F$676</f>
        <v>97873630.5</v>
      </c>
    </row>
    <row r="704" ht="15.75" customHeight="1">
      <c r="A704" s="32" t="s">
        <v>41</v>
      </c>
      <c r="B704" s="32" t="s">
        <v>53</v>
      </c>
      <c r="C704" s="40">
        <v>35.0</v>
      </c>
      <c r="D704" s="40"/>
      <c r="E704" s="45">
        <v>8.5806872E7</v>
      </c>
    </row>
    <row r="705" ht="15.75" customHeight="1">
      <c r="A705" s="32" t="s">
        <v>41</v>
      </c>
      <c r="B705" s="32" t="s">
        <v>53</v>
      </c>
      <c r="C705" s="40">
        <v>35.0</v>
      </c>
      <c r="D705" s="40"/>
      <c r="E705" s="45">
        <v>8.6704272E7</v>
      </c>
    </row>
    <row r="706" ht="15.75" customHeight="1">
      <c r="A706" s="32" t="s">
        <v>41</v>
      </c>
      <c r="B706" s="32" t="s">
        <v>53</v>
      </c>
      <c r="C706" s="40">
        <v>35.0</v>
      </c>
      <c r="D706" s="40" t="str">
        <f>CONCATENATE(A706,B706,C706)</f>
        <v>Sem ABAP1BP3_535</v>
      </c>
      <c r="E706" s="45">
        <v>9.2998744E7</v>
      </c>
      <c r="F706" s="32">
        <f>AVERAGE(E704:E706)</f>
        <v>88503296</v>
      </c>
      <c r="G706" s="32">
        <f>STDEV(E704:E706)/F706*100</f>
        <v>4.428020276</v>
      </c>
      <c r="H706" s="32">
        <f>F706-$F$676</f>
        <v>85659510.5</v>
      </c>
    </row>
    <row r="707" ht="15.75" customHeight="1">
      <c r="A707" s="32" t="s">
        <v>41</v>
      </c>
      <c r="B707" s="32" t="s">
        <v>54</v>
      </c>
      <c r="C707" s="40">
        <v>35.0</v>
      </c>
      <c r="D707" s="40"/>
      <c r="E707" s="46">
        <v>1.2696808E8</v>
      </c>
    </row>
    <row r="708" ht="15.75" customHeight="1">
      <c r="A708" s="32" t="s">
        <v>41</v>
      </c>
      <c r="B708" s="32" t="s">
        <v>54</v>
      </c>
      <c r="C708" s="40">
        <v>35.0</v>
      </c>
      <c r="D708" s="40"/>
      <c r="E708" s="46">
        <v>1.20454048E8</v>
      </c>
    </row>
    <row r="709" ht="15.75" customHeight="1">
      <c r="A709" s="32" t="s">
        <v>41</v>
      </c>
      <c r="B709" s="32" t="s">
        <v>54</v>
      </c>
      <c r="C709" s="40">
        <v>35.0</v>
      </c>
      <c r="D709" s="40" t="str">
        <f>CONCATENATE(A709,B709,C709)</f>
        <v>Sem ABAP10BP3_135</v>
      </c>
      <c r="E709" s="46">
        <v>1.26959816E8</v>
      </c>
      <c r="F709" s="32">
        <f>AVERAGE(E707:E709)</f>
        <v>124793981.3</v>
      </c>
      <c r="G709" s="32">
        <f>STDEV(E707:E709)/F709*100</f>
        <v>3.011759661</v>
      </c>
      <c r="H709" s="32">
        <f>F709-$F$676</f>
        <v>121950195.8</v>
      </c>
    </row>
    <row r="710" ht="15.75" customHeight="1">
      <c r="A710" s="32" t="s">
        <v>41</v>
      </c>
      <c r="B710" s="32" t="s">
        <v>55</v>
      </c>
      <c r="C710" s="40">
        <v>35.0</v>
      </c>
      <c r="D710" s="40"/>
      <c r="E710" s="46">
        <v>1.22662664E8</v>
      </c>
    </row>
    <row r="711" ht="15.75" customHeight="1">
      <c r="A711" s="32" t="s">
        <v>41</v>
      </c>
      <c r="B711" s="47" t="s">
        <v>55</v>
      </c>
      <c r="C711" s="40">
        <v>35.0</v>
      </c>
      <c r="D711" s="40"/>
      <c r="E711" s="46">
        <v>1.05960328E8</v>
      </c>
    </row>
    <row r="712" ht="15.75" customHeight="1">
      <c r="A712" s="32" t="s">
        <v>41</v>
      </c>
      <c r="B712" s="47" t="s">
        <v>55</v>
      </c>
      <c r="C712" s="40">
        <v>35.0</v>
      </c>
      <c r="D712" s="40" t="str">
        <f>CONCATENATE(A712,B712,C712)</f>
        <v>Sem ABAP10BP3_235</v>
      </c>
      <c r="F712" s="32">
        <f>AVERAGE(E710:E712)</f>
        <v>114311496</v>
      </c>
      <c r="G712" s="42">
        <f>STDEV(E710:E712)/F712*100</f>
        <v>10.33171244</v>
      </c>
      <c r="H712" s="32">
        <f>F712-$F$676</f>
        <v>111467710.5</v>
      </c>
      <c r="I712" s="46">
        <v>9.7383064E7</v>
      </c>
      <c r="J712" s="50"/>
    </row>
    <row r="713" ht="15.75" customHeight="1">
      <c r="A713" s="32" t="s">
        <v>41</v>
      </c>
      <c r="B713" s="47" t="s">
        <v>56</v>
      </c>
      <c r="C713" s="40">
        <v>35.0</v>
      </c>
      <c r="D713" s="40"/>
      <c r="E713" s="46">
        <v>1.47935856E8</v>
      </c>
    </row>
    <row r="714" ht="15.75" customHeight="1">
      <c r="A714" s="32" t="s">
        <v>41</v>
      </c>
      <c r="B714" s="47" t="s">
        <v>56</v>
      </c>
      <c r="C714" s="40">
        <v>35.0</v>
      </c>
      <c r="D714" s="40"/>
      <c r="E714" s="46">
        <v>1.53045488E8</v>
      </c>
    </row>
    <row r="715" ht="15.75" customHeight="1">
      <c r="A715" s="32" t="s">
        <v>41</v>
      </c>
      <c r="B715" s="47" t="s">
        <v>56</v>
      </c>
      <c r="C715" s="40">
        <v>35.0</v>
      </c>
      <c r="D715" s="40" t="str">
        <f>CONCATENATE(A715,B715,C715)</f>
        <v>Sem ABAP10BP3_335</v>
      </c>
      <c r="E715" s="46">
        <v>1.5502528E8</v>
      </c>
      <c r="F715" s="32">
        <f>AVERAGE(E713:E715)</f>
        <v>152002208</v>
      </c>
      <c r="G715" s="32">
        <f>STDEV(E713:E715)/F715*100</f>
        <v>2.406574926</v>
      </c>
      <c r="H715" s="32">
        <f>F715-$F$676</f>
        <v>149158422.5</v>
      </c>
    </row>
    <row r="716" ht="15.75" customHeight="1">
      <c r="A716" s="32" t="s">
        <v>41</v>
      </c>
      <c r="B716" s="47" t="s">
        <v>57</v>
      </c>
      <c r="C716" s="40">
        <v>35.0</v>
      </c>
      <c r="D716" s="40"/>
      <c r="E716" s="46">
        <v>8.4629136E7</v>
      </c>
    </row>
    <row r="717" ht="15.75" customHeight="1">
      <c r="A717" s="32" t="s">
        <v>41</v>
      </c>
      <c r="B717" s="47" t="s">
        <v>57</v>
      </c>
      <c r="C717" s="40">
        <v>35.0</v>
      </c>
      <c r="D717" s="40"/>
      <c r="E717" s="46">
        <v>8.251468E7</v>
      </c>
    </row>
    <row r="718" ht="15.75" customHeight="1">
      <c r="A718" s="32" t="s">
        <v>41</v>
      </c>
      <c r="B718" s="47" t="s">
        <v>57</v>
      </c>
      <c r="C718" s="40">
        <v>35.0</v>
      </c>
      <c r="D718" s="40" t="str">
        <f>CONCATENATE(A718,B718,C718)</f>
        <v>Sem ABAP10BP3_435</v>
      </c>
      <c r="E718" s="46">
        <v>8.9115696E7</v>
      </c>
      <c r="F718" s="32">
        <f>AVERAGE(E716:E718)</f>
        <v>85419837.33</v>
      </c>
      <c r="G718" s="32">
        <f>STDEV(E716:E718)/F718*100</f>
        <v>3.946150204</v>
      </c>
      <c r="H718" s="32">
        <f>F718-$F$676</f>
        <v>82576051.83</v>
      </c>
    </row>
    <row r="719" ht="15.75" customHeight="1">
      <c r="A719" s="32" t="s">
        <v>41</v>
      </c>
      <c r="B719" s="47" t="s">
        <v>58</v>
      </c>
      <c r="C719" s="40">
        <v>35.0</v>
      </c>
      <c r="D719" s="40"/>
      <c r="E719" s="46">
        <v>9.7333192E7</v>
      </c>
    </row>
    <row r="720" ht="15.75" customHeight="1">
      <c r="A720" s="32" t="s">
        <v>41</v>
      </c>
      <c r="B720" s="47" t="s">
        <v>58</v>
      </c>
      <c r="C720" s="40">
        <v>35.0</v>
      </c>
      <c r="D720" s="40"/>
      <c r="E720" s="46">
        <v>1.01100728E8</v>
      </c>
    </row>
    <row r="721" ht="15.75" customHeight="1">
      <c r="A721" s="32" t="s">
        <v>41</v>
      </c>
      <c r="B721" s="47" t="s">
        <v>58</v>
      </c>
      <c r="C721" s="40">
        <v>35.0</v>
      </c>
      <c r="D721" s="40" t="str">
        <f>CONCATENATE(A721,B721,C721)</f>
        <v>Sem ABAP10BP3_535</v>
      </c>
      <c r="E721" s="46">
        <v>1.05096824E8</v>
      </c>
      <c r="F721" s="32">
        <f>AVERAGE(E719:E721)</f>
        <v>101176914.7</v>
      </c>
      <c r="G721" s="32">
        <f>STDEV(E719:E721)/F721*100</f>
        <v>3.837215933</v>
      </c>
      <c r="H721" s="32">
        <f>F721-$F$676</f>
        <v>98333129.17</v>
      </c>
    </row>
    <row r="722" ht="15.75" hidden="1" customHeight="1">
      <c r="A722" s="48" t="s">
        <v>59</v>
      </c>
      <c r="B722" s="48" t="s">
        <v>42</v>
      </c>
      <c r="C722" s="40">
        <v>35.0</v>
      </c>
      <c r="D722" s="40"/>
      <c r="E722" s="41">
        <v>4296813.0</v>
      </c>
    </row>
    <row r="723" ht="15.75" hidden="1" customHeight="1">
      <c r="A723" s="48" t="s">
        <v>59</v>
      </c>
      <c r="B723" s="48" t="s">
        <v>42</v>
      </c>
      <c r="C723" s="40">
        <v>35.0</v>
      </c>
      <c r="D723" s="40"/>
      <c r="E723" s="41">
        <v>4066252.0</v>
      </c>
    </row>
    <row r="724" ht="15.75" hidden="1" customHeight="1">
      <c r="A724" s="48" t="s">
        <v>59</v>
      </c>
      <c r="B724" s="48" t="s">
        <v>42</v>
      </c>
      <c r="C724" s="40">
        <v>35.0</v>
      </c>
      <c r="D724" s="40" t="str">
        <f>CONCATENATE(A724,B724,C724)</f>
        <v>Com ABAPbranco35</v>
      </c>
      <c r="E724" s="41">
        <v>5006669.0</v>
      </c>
      <c r="F724" s="32">
        <f>AVERAGE(E722:E724)</f>
        <v>4456578</v>
      </c>
      <c r="G724" s="32">
        <f>STDEV(E722:E724)/F724*100</f>
        <v>10.99818077</v>
      </c>
      <c r="H724" s="32" t="s">
        <v>43</v>
      </c>
    </row>
    <row r="725" ht="15.75" hidden="1" customHeight="1">
      <c r="A725" s="48" t="s">
        <v>59</v>
      </c>
      <c r="B725" s="48" t="s">
        <v>44</v>
      </c>
      <c r="C725" s="40">
        <v>35.0</v>
      </c>
      <c r="D725" s="40"/>
      <c r="E725" s="44">
        <v>1.46398352E8</v>
      </c>
    </row>
    <row r="726" ht="15.75" hidden="1" customHeight="1">
      <c r="A726" s="48" t="s">
        <v>59</v>
      </c>
      <c r="B726" s="48" t="s">
        <v>44</v>
      </c>
      <c r="C726" s="40">
        <v>35.0</v>
      </c>
      <c r="D726" s="40"/>
      <c r="E726" s="44">
        <v>1.53118208E8</v>
      </c>
    </row>
    <row r="727" ht="15.75" hidden="1" customHeight="1">
      <c r="A727" s="48" t="s">
        <v>59</v>
      </c>
      <c r="B727" s="48" t="s">
        <v>44</v>
      </c>
      <c r="C727" s="40">
        <v>35.0</v>
      </c>
      <c r="D727" s="40" t="str">
        <f>CONCATENATE(A727,B727,C727)</f>
        <v>Com ABAPC135</v>
      </c>
      <c r="E727" s="44">
        <v>1.49664624E8</v>
      </c>
      <c r="F727" s="32">
        <f>AVERAGE(E725:E727)</f>
        <v>149727061.3</v>
      </c>
      <c r="G727" s="32">
        <f>STDEV(E725:E727)/F727*100</f>
        <v>2.244325804</v>
      </c>
      <c r="H727" s="32">
        <f>F727-$F$724</f>
        <v>145270483.3</v>
      </c>
    </row>
    <row r="728" ht="15.75" hidden="1" customHeight="1">
      <c r="A728" s="48" t="s">
        <v>59</v>
      </c>
      <c r="B728" s="48" t="s">
        <v>45</v>
      </c>
      <c r="C728" s="40">
        <v>35.0</v>
      </c>
      <c r="D728" s="40"/>
      <c r="E728" s="44">
        <v>1.35624432E8</v>
      </c>
    </row>
    <row r="729" ht="15.75" hidden="1" customHeight="1">
      <c r="A729" s="48" t="s">
        <v>59</v>
      </c>
      <c r="B729" s="48" t="s">
        <v>45</v>
      </c>
      <c r="C729" s="40">
        <v>35.0</v>
      </c>
      <c r="D729" s="40"/>
      <c r="E729" s="44">
        <v>1.37359088E8</v>
      </c>
    </row>
    <row r="730" ht="15.75" hidden="1" customHeight="1">
      <c r="A730" s="48" t="s">
        <v>59</v>
      </c>
      <c r="B730" s="48" t="s">
        <v>45</v>
      </c>
      <c r="C730" s="40">
        <v>35.0</v>
      </c>
      <c r="D730" s="40" t="str">
        <f>CONCATENATE(A730,B730,C730)</f>
        <v>Com ABAPC235</v>
      </c>
      <c r="E730" s="44">
        <v>1.37968992E8</v>
      </c>
      <c r="F730" s="32">
        <f>AVERAGE(E728:E730)</f>
        <v>136984170.7</v>
      </c>
      <c r="G730" s="32">
        <f>STDEV(E728:E730)/F730*100</f>
        <v>0.8879959222</v>
      </c>
      <c r="H730" s="32">
        <f>F730-$F$724</f>
        <v>132527592.7</v>
      </c>
    </row>
    <row r="731" ht="15.75" hidden="1" customHeight="1">
      <c r="A731" s="48" t="s">
        <v>59</v>
      </c>
      <c r="B731" s="48" t="s">
        <v>46</v>
      </c>
      <c r="C731" s="40">
        <v>35.0</v>
      </c>
      <c r="D731" s="40"/>
      <c r="E731" s="44">
        <v>1.30284768E8</v>
      </c>
    </row>
    <row r="732" ht="15.75" hidden="1" customHeight="1">
      <c r="A732" s="48" t="s">
        <v>59</v>
      </c>
      <c r="B732" s="48" t="s">
        <v>46</v>
      </c>
      <c r="C732" s="40">
        <v>35.0</v>
      </c>
      <c r="D732" s="40"/>
      <c r="E732" s="44">
        <v>1.27520944E8</v>
      </c>
    </row>
    <row r="733" ht="15.75" hidden="1" customHeight="1">
      <c r="A733" s="48" t="s">
        <v>59</v>
      </c>
      <c r="B733" s="48" t="s">
        <v>46</v>
      </c>
      <c r="C733" s="40">
        <v>35.0</v>
      </c>
      <c r="D733" s="40" t="str">
        <f>CONCATENATE(A733,B733,C733)</f>
        <v>Com ABAPC335</v>
      </c>
      <c r="E733" s="44">
        <v>1.34216992E8</v>
      </c>
      <c r="F733" s="32">
        <f>AVERAGE(E731:E733)</f>
        <v>130674234.7</v>
      </c>
      <c r="G733" s="32">
        <f>STDEV(E731:E733)/F733*100</f>
        <v>2.575083546</v>
      </c>
      <c r="H733" s="32">
        <f>F733-$F$724</f>
        <v>126217656.7</v>
      </c>
    </row>
    <row r="734" ht="15.75" hidden="1" customHeight="1">
      <c r="A734" s="48" t="s">
        <v>59</v>
      </c>
      <c r="B734" s="48" t="s">
        <v>47</v>
      </c>
      <c r="C734" s="40">
        <v>35.0</v>
      </c>
      <c r="D734" s="40"/>
      <c r="E734" s="44">
        <v>1.64900672E8</v>
      </c>
    </row>
    <row r="735" ht="15.75" hidden="1" customHeight="1">
      <c r="A735" s="48" t="s">
        <v>59</v>
      </c>
      <c r="B735" s="48" t="s">
        <v>47</v>
      </c>
      <c r="C735" s="40">
        <v>35.0</v>
      </c>
      <c r="D735" s="40"/>
      <c r="E735" s="44">
        <v>1.59876832E8</v>
      </c>
    </row>
    <row r="736" ht="15.75" hidden="1" customHeight="1">
      <c r="A736" s="48" t="s">
        <v>59</v>
      </c>
      <c r="B736" s="48" t="s">
        <v>47</v>
      </c>
      <c r="C736" s="40">
        <v>35.0</v>
      </c>
      <c r="D736" s="40" t="str">
        <f>CONCATENATE(A736,B736,C736)</f>
        <v>Com ABAPC435</v>
      </c>
      <c r="E736" s="44">
        <v>1.51214704E8</v>
      </c>
      <c r="F736" s="32">
        <f>AVERAGE(E734:E736)</f>
        <v>158664069.3</v>
      </c>
      <c r="G736" s="32">
        <f>STDEV(E734:E736)/F736*100</f>
        <v>4.363379368</v>
      </c>
      <c r="H736" s="32">
        <f>F736-$F$724</f>
        <v>154207491.3</v>
      </c>
    </row>
    <row r="737" ht="15.75" hidden="1" customHeight="1">
      <c r="A737" s="48" t="s">
        <v>59</v>
      </c>
      <c r="B737" s="48" t="s">
        <v>48</v>
      </c>
      <c r="C737" s="40">
        <v>35.0</v>
      </c>
      <c r="D737" s="40"/>
      <c r="E737" s="44">
        <v>1.55214192E8</v>
      </c>
    </row>
    <row r="738" ht="15.75" hidden="1" customHeight="1">
      <c r="A738" s="48" t="s">
        <v>59</v>
      </c>
      <c r="B738" s="48" t="s">
        <v>48</v>
      </c>
      <c r="C738" s="40">
        <v>35.0</v>
      </c>
      <c r="D738" s="40"/>
      <c r="E738" s="44">
        <v>1.52228128E8</v>
      </c>
    </row>
    <row r="739" ht="15.75" hidden="1" customHeight="1">
      <c r="A739" s="48" t="s">
        <v>59</v>
      </c>
      <c r="B739" s="48" t="s">
        <v>48</v>
      </c>
      <c r="C739" s="40">
        <v>35.0</v>
      </c>
      <c r="D739" s="40" t="str">
        <f>CONCATENATE(A739,B739,C739)</f>
        <v>Com ABAPC535</v>
      </c>
      <c r="E739" s="44">
        <v>1.47819008E8</v>
      </c>
      <c r="F739" s="32">
        <f>AVERAGE(E737:E739)</f>
        <v>151753776</v>
      </c>
      <c r="G739" s="32">
        <f>STDEV(E737:E739)/F739*100</f>
        <v>2.451564642</v>
      </c>
      <c r="H739" s="32">
        <f>F739-$F$724</f>
        <v>147297198</v>
      </c>
    </row>
    <row r="740" ht="15.75" hidden="1" customHeight="1">
      <c r="A740" s="48" t="s">
        <v>59</v>
      </c>
      <c r="B740" s="48" t="s">
        <v>49</v>
      </c>
      <c r="C740" s="40">
        <v>35.0</v>
      </c>
      <c r="D740" s="40"/>
      <c r="E740" s="45">
        <v>1.50866848E8</v>
      </c>
    </row>
    <row r="741" ht="15.75" hidden="1" customHeight="1">
      <c r="A741" s="48" t="s">
        <v>59</v>
      </c>
      <c r="B741" s="48" t="s">
        <v>49</v>
      </c>
      <c r="C741" s="40">
        <v>35.0</v>
      </c>
      <c r="D741" s="40"/>
      <c r="E741" s="45">
        <v>1.4110728E8</v>
      </c>
    </row>
    <row r="742" ht="15.75" hidden="1" customHeight="1">
      <c r="A742" s="48" t="s">
        <v>59</v>
      </c>
      <c r="B742" s="48" t="s">
        <v>49</v>
      </c>
      <c r="C742" s="40">
        <v>35.0</v>
      </c>
      <c r="D742" s="40" t="str">
        <f>CONCATENATE(A742,B742,C742)</f>
        <v>Com ABAP1BP3_135</v>
      </c>
      <c r="E742" s="45">
        <v>1.44950384E8</v>
      </c>
      <c r="F742" s="32">
        <f>AVERAGE(E740:E742)</f>
        <v>145641504</v>
      </c>
      <c r="G742" s="32">
        <f>STDEV(E740:E742)/F742*100</f>
        <v>3.375653839</v>
      </c>
      <c r="H742" s="32">
        <f>F742-$F$724</f>
        <v>141184926</v>
      </c>
    </row>
    <row r="743" ht="15.75" hidden="1" customHeight="1">
      <c r="A743" s="48" t="s">
        <v>59</v>
      </c>
      <c r="B743" s="48" t="s">
        <v>50</v>
      </c>
      <c r="C743" s="40">
        <v>35.0</v>
      </c>
      <c r="D743" s="40"/>
      <c r="E743" s="45">
        <v>1.43896016E8</v>
      </c>
    </row>
    <row r="744" ht="15.75" hidden="1" customHeight="1">
      <c r="A744" s="48" t="s">
        <v>59</v>
      </c>
      <c r="B744" s="48" t="s">
        <v>50</v>
      </c>
      <c r="C744" s="40">
        <v>35.0</v>
      </c>
      <c r="D744" s="40"/>
      <c r="E744" s="45">
        <v>1.27230288E8</v>
      </c>
    </row>
    <row r="745" ht="15.75" hidden="1" customHeight="1">
      <c r="A745" s="48" t="s">
        <v>59</v>
      </c>
      <c r="B745" s="48" t="s">
        <v>50</v>
      </c>
      <c r="C745" s="40">
        <v>35.0</v>
      </c>
      <c r="D745" s="40" t="str">
        <f>CONCATENATE(A745,B745,C745)</f>
        <v>Com ABAP1BP3_235</v>
      </c>
      <c r="E745" s="45">
        <v>1.45204256E8</v>
      </c>
      <c r="F745" s="32">
        <f>AVERAGE(E743:E745)</f>
        <v>138776853.3</v>
      </c>
      <c r="G745" s="32">
        <f>STDEV(E743:E745)/F745*100</f>
        <v>7.220937995</v>
      </c>
      <c r="H745" s="32">
        <f>F745-$F$724</f>
        <v>134320275.3</v>
      </c>
    </row>
    <row r="746" ht="15.75" hidden="1" customHeight="1">
      <c r="A746" s="48" t="s">
        <v>59</v>
      </c>
      <c r="B746" s="48" t="s">
        <v>51</v>
      </c>
      <c r="C746" s="40">
        <v>35.0</v>
      </c>
      <c r="D746" s="40"/>
      <c r="I746" s="45">
        <v>1.77014288E8</v>
      </c>
      <c r="J746" s="50"/>
    </row>
    <row r="747" ht="15.75" hidden="1" customHeight="1">
      <c r="A747" s="48" t="s">
        <v>59</v>
      </c>
      <c r="B747" s="48" t="s">
        <v>51</v>
      </c>
      <c r="C747" s="40">
        <v>35.0</v>
      </c>
      <c r="D747" s="40"/>
      <c r="E747" s="45">
        <v>1.4412208E8</v>
      </c>
    </row>
    <row r="748" ht="15.75" hidden="1" customHeight="1">
      <c r="A748" s="48" t="s">
        <v>59</v>
      </c>
      <c r="B748" s="48" t="s">
        <v>51</v>
      </c>
      <c r="C748" s="40">
        <v>35.0</v>
      </c>
      <c r="D748" s="40" t="str">
        <f>CONCATENATE(A748,B748,C748)</f>
        <v>Com ABAP1BP3_335</v>
      </c>
      <c r="E748" s="45">
        <v>1.38148624E8</v>
      </c>
      <c r="F748" s="32">
        <f>AVERAGE(E746:E748)</f>
        <v>141135352</v>
      </c>
      <c r="G748" s="42">
        <f>STDEV(E746:E748)/F748*100</f>
        <v>2.992780466</v>
      </c>
      <c r="H748" s="32">
        <f>F748-$F$724</f>
        <v>136678774</v>
      </c>
    </row>
    <row r="749" ht="15.75" hidden="1" customHeight="1">
      <c r="A749" s="48" t="s">
        <v>59</v>
      </c>
      <c r="B749" s="48" t="s">
        <v>52</v>
      </c>
      <c r="C749" s="40">
        <v>35.0</v>
      </c>
      <c r="D749" s="40"/>
      <c r="E749" s="45">
        <v>1.60679136E8</v>
      </c>
    </row>
    <row r="750" ht="15.75" hidden="1" customHeight="1">
      <c r="A750" s="48" t="s">
        <v>59</v>
      </c>
      <c r="B750" s="48" t="s">
        <v>52</v>
      </c>
      <c r="C750" s="40">
        <v>35.0</v>
      </c>
      <c r="D750" s="40"/>
      <c r="E750" s="45">
        <v>1.36814032E8</v>
      </c>
    </row>
    <row r="751" ht="15.75" hidden="1" customHeight="1">
      <c r="A751" s="48" t="s">
        <v>59</v>
      </c>
      <c r="B751" s="48" t="s">
        <v>52</v>
      </c>
      <c r="C751" s="40">
        <v>35.0</v>
      </c>
      <c r="D751" s="40" t="str">
        <f>CONCATENATE(A751,B751,C751)</f>
        <v>Com ABAP1BP3_435</v>
      </c>
      <c r="E751" s="45">
        <v>1.3804472E8</v>
      </c>
      <c r="F751" s="32">
        <f>AVERAGE(E749:E751)</f>
        <v>145179296</v>
      </c>
      <c r="G751" s="32">
        <f>STDEV(E749:E751)/F751*100</f>
        <v>9.255694408</v>
      </c>
      <c r="H751" s="32">
        <f>F751-$F$724</f>
        <v>140722718</v>
      </c>
    </row>
    <row r="752" ht="15.75" hidden="1" customHeight="1">
      <c r="A752" s="48" t="s">
        <v>59</v>
      </c>
      <c r="B752" s="48" t="s">
        <v>53</v>
      </c>
      <c r="C752" s="40">
        <v>35.0</v>
      </c>
      <c r="D752" s="40"/>
      <c r="E752" s="45">
        <v>1.29490472E8</v>
      </c>
    </row>
    <row r="753" ht="15.75" hidden="1" customHeight="1">
      <c r="A753" s="48" t="s">
        <v>59</v>
      </c>
      <c r="B753" s="48" t="s">
        <v>53</v>
      </c>
      <c r="C753" s="40">
        <v>35.0</v>
      </c>
      <c r="D753" s="40"/>
      <c r="E753" s="45">
        <v>1.2271028E8</v>
      </c>
    </row>
    <row r="754" ht="15.75" hidden="1" customHeight="1">
      <c r="A754" s="48" t="s">
        <v>59</v>
      </c>
      <c r="B754" s="48" t="s">
        <v>53</v>
      </c>
      <c r="C754" s="40">
        <v>35.0</v>
      </c>
      <c r="D754" s="40" t="str">
        <f>CONCATENATE(A754,B754,C754)</f>
        <v>Com ABAP1BP3_535</v>
      </c>
      <c r="E754" s="45">
        <v>1.3168224E8</v>
      </c>
      <c r="F754" s="32">
        <f>AVERAGE(E752:E754)</f>
        <v>127960997.3</v>
      </c>
      <c r="G754" s="32">
        <f>STDEV(E752:E754)/F754*100</f>
        <v>3.655367259</v>
      </c>
      <c r="H754" s="32">
        <f>F754-$F$724</f>
        <v>123504419.3</v>
      </c>
    </row>
    <row r="755" ht="15.75" hidden="1" customHeight="1">
      <c r="A755" s="48" t="s">
        <v>59</v>
      </c>
      <c r="B755" s="48" t="s">
        <v>54</v>
      </c>
      <c r="C755" s="40">
        <v>35.0</v>
      </c>
      <c r="D755" s="40"/>
      <c r="E755" s="46">
        <v>1.73028256E8</v>
      </c>
    </row>
    <row r="756" ht="15.75" hidden="1" customHeight="1">
      <c r="A756" s="48" t="s">
        <v>59</v>
      </c>
      <c r="B756" s="48" t="s">
        <v>54</v>
      </c>
      <c r="C756" s="40">
        <v>35.0</v>
      </c>
      <c r="D756" s="40"/>
      <c r="E756" s="46">
        <v>1.72708608E8</v>
      </c>
    </row>
    <row r="757" ht="15.75" hidden="1" customHeight="1">
      <c r="A757" s="48" t="s">
        <v>59</v>
      </c>
      <c r="B757" s="48" t="s">
        <v>54</v>
      </c>
      <c r="C757" s="40">
        <v>35.0</v>
      </c>
      <c r="D757" s="40" t="str">
        <f>CONCATENATE(A757,B757,C757)</f>
        <v>Com ABAP10BP3_135</v>
      </c>
      <c r="E757" s="46">
        <v>1.87491856E8</v>
      </c>
      <c r="F757" s="32">
        <f>AVERAGE(E755:E757)</f>
        <v>177742906.7</v>
      </c>
      <c r="G757" s="32">
        <f>STDEV(E755:E757)/F757*100</f>
        <v>4.75087898</v>
      </c>
      <c r="H757" s="32">
        <f>F757-$F$724</f>
        <v>173286328.7</v>
      </c>
    </row>
    <row r="758" ht="15.75" hidden="1" customHeight="1">
      <c r="A758" s="48" t="s">
        <v>59</v>
      </c>
      <c r="B758" s="48" t="s">
        <v>55</v>
      </c>
      <c r="C758" s="40">
        <v>35.0</v>
      </c>
      <c r="D758" s="40"/>
      <c r="E758" s="46">
        <v>1.60532368E8</v>
      </c>
    </row>
    <row r="759" ht="15.75" hidden="1" customHeight="1">
      <c r="A759" s="48" t="s">
        <v>59</v>
      </c>
      <c r="B759" s="49" t="s">
        <v>55</v>
      </c>
      <c r="C759" s="40">
        <v>35.0</v>
      </c>
      <c r="D759" s="40"/>
      <c r="E759" s="46">
        <v>1.65256272E8</v>
      </c>
    </row>
    <row r="760" ht="15.75" hidden="1" customHeight="1">
      <c r="A760" s="48" t="s">
        <v>59</v>
      </c>
      <c r="B760" s="49" t="s">
        <v>55</v>
      </c>
      <c r="C760" s="40">
        <v>35.0</v>
      </c>
      <c r="D760" s="40" t="str">
        <f>CONCATENATE(A760,B760,C760)</f>
        <v>Com ABAP10BP3_235</v>
      </c>
      <c r="E760" s="46">
        <v>1.55050832E8</v>
      </c>
      <c r="F760" s="32">
        <f>AVERAGE(E758:E760)</f>
        <v>160279824</v>
      </c>
      <c r="G760" s="32">
        <f>STDEV(E758:E760)/F760*100</f>
        <v>3.186555123</v>
      </c>
      <c r="H760" s="32">
        <f>F760-$F$724</f>
        <v>155823246</v>
      </c>
    </row>
    <row r="761" ht="15.75" hidden="1" customHeight="1">
      <c r="A761" s="48" t="s">
        <v>59</v>
      </c>
      <c r="B761" s="49" t="s">
        <v>56</v>
      </c>
      <c r="C761" s="40">
        <v>35.0</v>
      </c>
      <c r="D761" s="40"/>
      <c r="E761" s="46">
        <v>1.87231296E8</v>
      </c>
    </row>
    <row r="762" ht="15.75" hidden="1" customHeight="1">
      <c r="A762" s="48" t="s">
        <v>59</v>
      </c>
      <c r="B762" s="49" t="s">
        <v>56</v>
      </c>
      <c r="C762" s="40">
        <v>35.0</v>
      </c>
      <c r="D762" s="40"/>
      <c r="E762" s="46">
        <v>1.91476864E8</v>
      </c>
    </row>
    <row r="763" ht="15.75" hidden="1" customHeight="1">
      <c r="A763" s="48" t="s">
        <v>59</v>
      </c>
      <c r="B763" s="49" t="s">
        <v>56</v>
      </c>
      <c r="C763" s="40">
        <v>35.0</v>
      </c>
      <c r="D763" s="40" t="str">
        <f>CONCATENATE(A763,B763,C763)</f>
        <v>Com ABAP10BP3_335</v>
      </c>
      <c r="E763" s="46">
        <v>2.08389856E8</v>
      </c>
      <c r="F763" s="32">
        <f>AVERAGE(E761:E763)</f>
        <v>195699338.7</v>
      </c>
      <c r="G763" s="32">
        <f>STDEV(E761:E763)/F763*100</f>
        <v>5.719713548</v>
      </c>
      <c r="H763" s="32">
        <f>F763-$F$724</f>
        <v>191242760.7</v>
      </c>
    </row>
    <row r="764" ht="15.75" hidden="1" customHeight="1">
      <c r="A764" s="48" t="s">
        <v>59</v>
      </c>
      <c r="B764" s="49" t="s">
        <v>57</v>
      </c>
      <c r="C764" s="40">
        <v>35.0</v>
      </c>
      <c r="D764" s="40"/>
      <c r="E764" s="46">
        <v>1.32552344E8</v>
      </c>
    </row>
    <row r="765" ht="15.75" hidden="1" customHeight="1">
      <c r="A765" s="48" t="s">
        <v>59</v>
      </c>
      <c r="B765" s="49" t="s">
        <v>57</v>
      </c>
      <c r="C765" s="40">
        <v>35.0</v>
      </c>
      <c r="D765" s="40"/>
      <c r="E765" s="46">
        <v>1.25202816E8</v>
      </c>
    </row>
    <row r="766" ht="15.75" hidden="1" customHeight="1">
      <c r="A766" s="48" t="s">
        <v>59</v>
      </c>
      <c r="B766" s="49" t="s">
        <v>57</v>
      </c>
      <c r="C766" s="40">
        <v>35.0</v>
      </c>
      <c r="D766" s="40" t="str">
        <f>CONCATENATE(A766,B766,C766)</f>
        <v>Com ABAP10BP3_435</v>
      </c>
      <c r="E766" s="46">
        <v>1.34870512E8</v>
      </c>
      <c r="F766" s="32">
        <f>AVERAGE(E764:E766)</f>
        <v>130875224</v>
      </c>
      <c r="G766" s="32">
        <f>STDEV(E764:E766)/F766*100</f>
        <v>3.856604218</v>
      </c>
      <c r="H766" s="32">
        <f>F766-$F$724</f>
        <v>126418646</v>
      </c>
    </row>
    <row r="767" ht="15.75" hidden="1" customHeight="1">
      <c r="A767" s="48" t="s">
        <v>59</v>
      </c>
      <c r="B767" s="49" t="s">
        <v>58</v>
      </c>
      <c r="C767" s="40">
        <v>35.0</v>
      </c>
      <c r="D767" s="40"/>
      <c r="E767" s="46">
        <v>1.4269712E8</v>
      </c>
    </row>
    <row r="768" ht="15.75" hidden="1" customHeight="1">
      <c r="A768" s="48" t="s">
        <v>59</v>
      </c>
      <c r="B768" s="49" t="s">
        <v>58</v>
      </c>
      <c r="C768" s="40">
        <v>35.0</v>
      </c>
      <c r="D768" s="40"/>
      <c r="E768" s="46">
        <v>1.43595152E8</v>
      </c>
    </row>
    <row r="769" ht="15.75" hidden="1" customHeight="1">
      <c r="A769" s="48" t="s">
        <v>59</v>
      </c>
      <c r="B769" s="49" t="s">
        <v>58</v>
      </c>
      <c r="C769" s="40">
        <v>35.0</v>
      </c>
      <c r="D769" s="40" t="str">
        <f>CONCATENATE(A769,B769,C769)</f>
        <v>Com ABAP10BP3_535</v>
      </c>
      <c r="E769" s="46">
        <v>1.5617192E8</v>
      </c>
      <c r="F769" s="32">
        <f>AVERAGE(E767:E769)</f>
        <v>147488064</v>
      </c>
      <c r="G769" s="32">
        <f>STDEV(E767:E769)/F769*100</f>
        <v>5.108096386</v>
      </c>
      <c r="H769" s="32">
        <f>F769-$F$724</f>
        <v>143031486</v>
      </c>
    </row>
    <row r="770" ht="15.75" customHeight="1">
      <c r="A770" s="32" t="s">
        <v>41</v>
      </c>
      <c r="B770" s="32" t="s">
        <v>42</v>
      </c>
      <c r="C770" s="40">
        <v>40.0</v>
      </c>
      <c r="D770" s="40"/>
      <c r="I770" s="41">
        <v>1812337.0</v>
      </c>
      <c r="J770" s="50"/>
      <c r="K770" s="51"/>
    </row>
    <row r="771" ht="15.75" customHeight="1">
      <c r="A771" s="32" t="s">
        <v>41</v>
      </c>
      <c r="B771" s="32" t="s">
        <v>42</v>
      </c>
      <c r="C771" s="40">
        <v>40.0</v>
      </c>
      <c r="D771" s="40"/>
      <c r="E771" s="41">
        <v>3121601.0</v>
      </c>
    </row>
    <row r="772" ht="15.75" customHeight="1">
      <c r="A772" s="32" t="s">
        <v>41</v>
      </c>
      <c r="B772" s="32" t="s">
        <v>42</v>
      </c>
      <c r="C772" s="40">
        <v>40.0</v>
      </c>
      <c r="D772" s="40" t="str">
        <f>CONCATENATE(A772,B772,C772)</f>
        <v>Sem ABAPbranco40</v>
      </c>
      <c r="E772" s="41">
        <v>2650395.0</v>
      </c>
      <c r="F772" s="32">
        <f>AVERAGE(E770:E772)</f>
        <v>2885998</v>
      </c>
      <c r="G772" s="42">
        <f>STDEV(E770:E772)/F772*100</f>
        <v>11.54515554</v>
      </c>
      <c r="H772" s="32" t="s">
        <v>43</v>
      </c>
    </row>
    <row r="773" ht="15.75" customHeight="1">
      <c r="A773" s="32" t="s">
        <v>41</v>
      </c>
      <c r="B773" s="32" t="s">
        <v>44</v>
      </c>
      <c r="C773" s="40">
        <v>40.0</v>
      </c>
      <c r="D773" s="40"/>
      <c r="I773" s="44">
        <v>8.9532168E7</v>
      </c>
      <c r="J773" s="50"/>
    </row>
    <row r="774" ht="15.75" customHeight="1">
      <c r="A774" s="32" t="s">
        <v>41</v>
      </c>
      <c r="B774" s="32" t="s">
        <v>44</v>
      </c>
      <c r="C774" s="40">
        <v>40.0</v>
      </c>
      <c r="D774" s="40"/>
      <c r="E774" s="44">
        <v>1.22376816E8</v>
      </c>
    </row>
    <row r="775" ht="15.75" customHeight="1">
      <c r="A775" s="32" t="s">
        <v>41</v>
      </c>
      <c r="B775" s="32" t="s">
        <v>44</v>
      </c>
      <c r="C775" s="40">
        <v>40.0</v>
      </c>
      <c r="D775" s="40" t="str">
        <f>CONCATENATE(A775,B775,C775)</f>
        <v>Sem ABAPC140</v>
      </c>
      <c r="E775" s="44">
        <v>1.20852072E8</v>
      </c>
      <c r="F775" s="32">
        <f>AVERAGE(E773:E775)</f>
        <v>121614444</v>
      </c>
      <c r="G775" s="42">
        <f>STDEV(E773:E775)/F775*100</f>
        <v>0.8865368179</v>
      </c>
      <c r="H775" s="32">
        <f>F775-$F$772</f>
        <v>118728446</v>
      </c>
    </row>
    <row r="776" ht="15.75" customHeight="1">
      <c r="A776" s="32" t="s">
        <v>41</v>
      </c>
      <c r="B776" s="32" t="s">
        <v>45</v>
      </c>
      <c r="C776" s="40">
        <v>40.0</v>
      </c>
      <c r="D776" s="40"/>
      <c r="E776" s="44">
        <v>1.1832432E8</v>
      </c>
    </row>
    <row r="777" ht="15.75" customHeight="1">
      <c r="A777" s="32" t="s">
        <v>41</v>
      </c>
      <c r="B777" s="32" t="s">
        <v>45</v>
      </c>
      <c r="C777" s="40">
        <v>40.0</v>
      </c>
      <c r="D777" s="40"/>
      <c r="E777" s="44">
        <v>1.1430444E8</v>
      </c>
    </row>
    <row r="778" ht="15.75" customHeight="1">
      <c r="A778" s="32" t="s">
        <v>41</v>
      </c>
      <c r="B778" s="32" t="s">
        <v>45</v>
      </c>
      <c r="C778" s="40">
        <v>40.0</v>
      </c>
      <c r="D778" s="40" t="str">
        <f>CONCATENATE(A778,B778,C778)</f>
        <v>Sem ABAPC240</v>
      </c>
      <c r="E778" s="44">
        <v>1.2279928E8</v>
      </c>
      <c r="F778" s="32">
        <f>AVERAGE(E776:E778)</f>
        <v>118476013.3</v>
      </c>
      <c r="G778" s="32">
        <f>STDEV(E776:E778)/F778*100</f>
        <v>3.586760728</v>
      </c>
      <c r="H778" s="32">
        <f>F778-$F$772</f>
        <v>115590015.3</v>
      </c>
    </row>
    <row r="779" ht="15.75" customHeight="1">
      <c r="A779" s="32" t="s">
        <v>41</v>
      </c>
      <c r="B779" s="32" t="s">
        <v>46</v>
      </c>
      <c r="C779" s="40">
        <v>40.0</v>
      </c>
      <c r="D779" s="40"/>
      <c r="E779" s="44">
        <v>1.10120456E8</v>
      </c>
    </row>
    <row r="780" ht="15.75" customHeight="1">
      <c r="A780" s="32" t="s">
        <v>41</v>
      </c>
      <c r="B780" s="32" t="s">
        <v>46</v>
      </c>
      <c r="C780" s="40">
        <v>40.0</v>
      </c>
      <c r="D780" s="40"/>
      <c r="E780" s="44">
        <v>1.03577608E8</v>
      </c>
    </row>
    <row r="781" ht="15.75" customHeight="1">
      <c r="A781" s="32" t="s">
        <v>41</v>
      </c>
      <c r="B781" s="32" t="s">
        <v>46</v>
      </c>
      <c r="C781" s="40">
        <v>40.0</v>
      </c>
      <c r="D781" s="40" t="str">
        <f>CONCATENATE(A781,B781,C781)</f>
        <v>Sem ABAPC340</v>
      </c>
      <c r="E781" s="44">
        <v>1.14775232E8</v>
      </c>
      <c r="F781" s="32">
        <f>AVERAGE(E779:E781)</f>
        <v>109491098.7</v>
      </c>
      <c r="G781" s="32">
        <f>STDEV(E779:E781)/F781*100</f>
        <v>5.137658738</v>
      </c>
      <c r="H781" s="32">
        <f>F781-$F$772</f>
        <v>106605100.7</v>
      </c>
    </row>
    <row r="782" ht="15.75" customHeight="1">
      <c r="A782" s="32" t="s">
        <v>41</v>
      </c>
      <c r="B782" s="32" t="s">
        <v>47</v>
      </c>
      <c r="C782" s="40">
        <v>40.0</v>
      </c>
      <c r="D782" s="40"/>
      <c r="E782" s="44">
        <v>1.23211536E8</v>
      </c>
    </row>
    <row r="783" ht="15.75" customHeight="1">
      <c r="A783" s="32" t="s">
        <v>41</v>
      </c>
      <c r="B783" s="32" t="s">
        <v>47</v>
      </c>
      <c r="C783" s="40">
        <v>40.0</v>
      </c>
      <c r="D783" s="40"/>
      <c r="E783" s="44">
        <v>1.2995984E8</v>
      </c>
    </row>
    <row r="784" ht="15.75" customHeight="1">
      <c r="A784" s="32" t="s">
        <v>41</v>
      </c>
      <c r="B784" s="32" t="s">
        <v>47</v>
      </c>
      <c r="C784" s="40">
        <v>40.0</v>
      </c>
      <c r="D784" s="40" t="str">
        <f>CONCATENATE(A784,B784,C784)</f>
        <v>Sem ABAPC440</v>
      </c>
      <c r="E784" s="44">
        <v>1.33162936E8</v>
      </c>
      <c r="F784" s="32">
        <f>AVERAGE(E782:E784)</f>
        <v>128778104</v>
      </c>
      <c r="G784" s="32">
        <f>STDEV(E782:E784)/F784*100</f>
        <v>3.944660347</v>
      </c>
      <c r="H784" s="32">
        <f>F784-$F$772</f>
        <v>125892106</v>
      </c>
    </row>
    <row r="785" ht="15.75" customHeight="1">
      <c r="A785" s="32" t="s">
        <v>41</v>
      </c>
      <c r="B785" s="32" t="s">
        <v>48</v>
      </c>
      <c r="C785" s="40">
        <v>40.0</v>
      </c>
      <c r="D785" s="40"/>
      <c r="E785" s="44">
        <v>1.29993056E8</v>
      </c>
    </row>
    <row r="786" ht="15.75" customHeight="1">
      <c r="A786" s="32" t="s">
        <v>41</v>
      </c>
      <c r="B786" s="32" t="s">
        <v>48</v>
      </c>
      <c r="C786" s="40">
        <v>40.0</v>
      </c>
      <c r="D786" s="40"/>
      <c r="E786" s="44">
        <v>1.20478928E8</v>
      </c>
    </row>
    <row r="787" ht="15.75" customHeight="1">
      <c r="A787" s="32" t="s">
        <v>41</v>
      </c>
      <c r="B787" s="32" t="s">
        <v>48</v>
      </c>
      <c r="C787" s="40">
        <v>40.0</v>
      </c>
      <c r="D787" s="40" t="str">
        <f>CONCATENATE(A787,B787,C787)</f>
        <v>Sem ABAPC540</v>
      </c>
      <c r="E787" s="44">
        <v>1.25943168E8</v>
      </c>
      <c r="F787" s="32">
        <f>AVERAGE(E785:E787)</f>
        <v>125471717.3</v>
      </c>
      <c r="G787" s="32">
        <f>STDEV(E785:E787)/F787*100</f>
        <v>3.80528233</v>
      </c>
      <c r="H787" s="32">
        <f>F787-$F$772</f>
        <v>122585719.3</v>
      </c>
    </row>
    <row r="788" ht="15.75" customHeight="1">
      <c r="A788" s="32" t="s">
        <v>41</v>
      </c>
      <c r="B788" s="32" t="s">
        <v>49</v>
      </c>
      <c r="C788" s="40">
        <v>40.0</v>
      </c>
      <c r="D788" s="40"/>
      <c r="E788" s="45">
        <v>1.23737848E8</v>
      </c>
    </row>
    <row r="789" ht="15.75" customHeight="1">
      <c r="A789" s="32" t="s">
        <v>41</v>
      </c>
      <c r="B789" s="32" t="s">
        <v>49</v>
      </c>
      <c r="C789" s="40">
        <v>40.0</v>
      </c>
      <c r="D789" s="40"/>
      <c r="E789" s="45">
        <v>1.231738E8</v>
      </c>
    </row>
    <row r="790" ht="15.75" customHeight="1">
      <c r="A790" s="32" t="s">
        <v>41</v>
      </c>
      <c r="B790" s="32" t="s">
        <v>49</v>
      </c>
      <c r="C790" s="40">
        <v>40.0</v>
      </c>
      <c r="D790" s="40" t="str">
        <f>CONCATENATE(A790,B790,C790)</f>
        <v>Sem ABAP1BP3_140</v>
      </c>
      <c r="E790" s="45">
        <v>1.26429376E8</v>
      </c>
      <c r="F790" s="32">
        <f>AVERAGE(E788:E790)</f>
        <v>124447008</v>
      </c>
      <c r="G790" s="32">
        <f>STDEV(E788:E790)/F790*100</f>
        <v>1.398017997</v>
      </c>
      <c r="H790" s="32">
        <f>F790-$F$772</f>
        <v>121561010</v>
      </c>
    </row>
    <row r="791" ht="15.75" customHeight="1">
      <c r="A791" s="32" t="s">
        <v>41</v>
      </c>
      <c r="B791" s="32" t="s">
        <v>50</v>
      </c>
      <c r="C791" s="40">
        <v>40.0</v>
      </c>
      <c r="D791" s="40"/>
      <c r="E791" s="45">
        <v>1.1062392E8</v>
      </c>
    </row>
    <row r="792" ht="15.75" customHeight="1">
      <c r="A792" s="32" t="s">
        <v>41</v>
      </c>
      <c r="B792" s="32" t="s">
        <v>50</v>
      </c>
      <c r="C792" s="40">
        <v>40.0</v>
      </c>
      <c r="D792" s="40"/>
      <c r="E792" s="45">
        <v>1.06986568E8</v>
      </c>
    </row>
    <row r="793" ht="15.75" customHeight="1">
      <c r="A793" s="32" t="s">
        <v>41</v>
      </c>
      <c r="B793" s="32" t="s">
        <v>50</v>
      </c>
      <c r="C793" s="40">
        <v>40.0</v>
      </c>
      <c r="D793" s="40" t="str">
        <f>CONCATENATE(A793,B793,C793)</f>
        <v>Sem ABAP1BP3_240</v>
      </c>
      <c r="E793" s="45">
        <v>1.19206592E8</v>
      </c>
      <c r="F793" s="32">
        <f>AVERAGE(E791:E793)</f>
        <v>112272360</v>
      </c>
      <c r="G793" s="32">
        <f>STDEV(E791:E793)/F793*100</f>
        <v>5.58870651</v>
      </c>
      <c r="H793" s="32">
        <f>F793-$F$772</f>
        <v>109386362</v>
      </c>
    </row>
    <row r="794" ht="15.75" customHeight="1">
      <c r="A794" s="32" t="s">
        <v>41</v>
      </c>
      <c r="B794" s="32" t="s">
        <v>51</v>
      </c>
      <c r="C794" s="40">
        <v>40.0</v>
      </c>
      <c r="D794" s="40"/>
      <c r="E794" s="45">
        <v>1.20810192E8</v>
      </c>
    </row>
    <row r="795" ht="15.75" customHeight="1">
      <c r="A795" s="32" t="s">
        <v>41</v>
      </c>
      <c r="B795" s="32" t="s">
        <v>51</v>
      </c>
      <c r="C795" s="40">
        <v>40.0</v>
      </c>
      <c r="D795" s="40"/>
      <c r="E795" s="45">
        <v>1.12879776E8</v>
      </c>
    </row>
    <row r="796" ht="15.75" customHeight="1">
      <c r="A796" s="32" t="s">
        <v>41</v>
      </c>
      <c r="B796" s="32" t="s">
        <v>51</v>
      </c>
      <c r="C796" s="40">
        <v>40.0</v>
      </c>
      <c r="D796" s="40" t="str">
        <f>CONCATENATE(A796,B796,C796)</f>
        <v>Sem ABAP1BP3_340</v>
      </c>
      <c r="E796" s="45">
        <v>1.21797936E8</v>
      </c>
      <c r="F796" s="32">
        <f>AVERAGE(E794:E796)</f>
        <v>118495968</v>
      </c>
      <c r="G796" s="32">
        <f>STDEV(E794:E796)/F796*100</f>
        <v>4.125688727</v>
      </c>
      <c r="H796" s="32">
        <f>F796-$F$772</f>
        <v>115609970</v>
      </c>
    </row>
    <row r="797" ht="15.75" customHeight="1">
      <c r="A797" s="32" t="s">
        <v>41</v>
      </c>
      <c r="B797" s="32" t="s">
        <v>52</v>
      </c>
      <c r="C797" s="40">
        <v>40.0</v>
      </c>
      <c r="D797" s="40"/>
      <c r="E797" s="45">
        <v>1.06943776E8</v>
      </c>
    </row>
    <row r="798" ht="15.75" customHeight="1">
      <c r="A798" s="32" t="s">
        <v>41</v>
      </c>
      <c r="B798" s="32" t="s">
        <v>52</v>
      </c>
      <c r="C798" s="40">
        <v>40.0</v>
      </c>
      <c r="D798" s="40"/>
      <c r="E798" s="45">
        <v>1.05688488E8</v>
      </c>
    </row>
    <row r="799" ht="15.75" customHeight="1">
      <c r="A799" s="32" t="s">
        <v>41</v>
      </c>
      <c r="B799" s="32" t="s">
        <v>52</v>
      </c>
      <c r="C799" s="40">
        <v>40.0</v>
      </c>
      <c r="D799" s="40" t="str">
        <f>CONCATENATE(A799,B799,C799)</f>
        <v>Sem ABAP1BP3_440</v>
      </c>
      <c r="E799" s="45">
        <v>1.10835544E8</v>
      </c>
      <c r="F799" s="32">
        <f>AVERAGE(E797:E799)</f>
        <v>107822602.7</v>
      </c>
      <c r="G799" s="32">
        <f>STDEV(E797:E799)/F799*100</f>
        <v>2.489004894</v>
      </c>
      <c r="H799" s="32">
        <f>F799-$F$772</f>
        <v>104936604.7</v>
      </c>
    </row>
    <row r="800" ht="15.75" customHeight="1">
      <c r="A800" s="32" t="s">
        <v>41</v>
      </c>
      <c r="B800" s="32" t="s">
        <v>53</v>
      </c>
      <c r="C800" s="40">
        <v>40.0</v>
      </c>
      <c r="D800" s="40"/>
      <c r="E800" s="45">
        <v>9.2439976E7</v>
      </c>
    </row>
    <row r="801" ht="15.75" customHeight="1">
      <c r="A801" s="32" t="s">
        <v>41</v>
      </c>
      <c r="B801" s="32" t="s">
        <v>53</v>
      </c>
      <c r="C801" s="40">
        <v>40.0</v>
      </c>
      <c r="D801" s="40"/>
      <c r="E801" s="45">
        <v>9.3334736E7</v>
      </c>
    </row>
    <row r="802" ht="15.75" customHeight="1">
      <c r="A802" s="32" t="s">
        <v>41</v>
      </c>
      <c r="B802" s="32" t="s">
        <v>53</v>
      </c>
      <c r="C802" s="40">
        <v>40.0</v>
      </c>
      <c r="D802" s="40" t="str">
        <f>CONCATENATE(A802,B802,C802)</f>
        <v>Sem ABAP1BP3_540</v>
      </c>
      <c r="E802" s="45">
        <v>9.9063256E7</v>
      </c>
      <c r="F802" s="32">
        <f>AVERAGE(E800:E802)</f>
        <v>94945989.33</v>
      </c>
      <c r="G802" s="32">
        <f>STDEV(E800:E802)/F802*100</f>
        <v>3.784903553</v>
      </c>
      <c r="H802" s="32">
        <f>F802-$F$772</f>
        <v>92059991.33</v>
      </c>
    </row>
    <row r="803" ht="15.75" customHeight="1">
      <c r="A803" s="32" t="s">
        <v>41</v>
      </c>
      <c r="B803" s="32" t="s">
        <v>54</v>
      </c>
      <c r="C803" s="40">
        <v>40.0</v>
      </c>
      <c r="D803" s="40"/>
      <c r="E803" s="46">
        <v>1.33897584E8</v>
      </c>
    </row>
    <row r="804" ht="15.75" customHeight="1">
      <c r="A804" s="32" t="s">
        <v>41</v>
      </c>
      <c r="B804" s="32" t="s">
        <v>54</v>
      </c>
      <c r="C804" s="40">
        <v>40.0</v>
      </c>
      <c r="D804" s="40"/>
      <c r="E804" s="46">
        <v>1.28716344E8</v>
      </c>
    </row>
    <row r="805" ht="15.75" customHeight="1">
      <c r="A805" s="32" t="s">
        <v>41</v>
      </c>
      <c r="B805" s="32" t="s">
        <v>54</v>
      </c>
      <c r="C805" s="40">
        <v>40.0</v>
      </c>
      <c r="D805" s="40" t="str">
        <f>CONCATENATE(A805,B805,C805)</f>
        <v>Sem ABAP10BP3_140</v>
      </c>
      <c r="E805" s="46">
        <v>1.34590416E8</v>
      </c>
      <c r="F805" s="32">
        <f>AVERAGE(E803:E805)</f>
        <v>132401448</v>
      </c>
      <c r="G805" s="32">
        <f>STDEV(E803:E805)/F805*100</f>
        <v>2.424550387</v>
      </c>
      <c r="H805" s="32">
        <f>F805-$F$772</f>
        <v>129515450</v>
      </c>
    </row>
    <row r="806" ht="15.75" customHeight="1">
      <c r="A806" s="32" t="s">
        <v>41</v>
      </c>
      <c r="B806" s="32" t="s">
        <v>55</v>
      </c>
      <c r="C806" s="40">
        <v>40.0</v>
      </c>
      <c r="D806" s="40"/>
      <c r="I806" s="46">
        <v>1.28980464E8</v>
      </c>
      <c r="J806" s="50"/>
    </row>
    <row r="807" ht="15.75" customHeight="1">
      <c r="A807" s="32" t="s">
        <v>41</v>
      </c>
      <c r="B807" s="47" t="s">
        <v>55</v>
      </c>
      <c r="C807" s="40">
        <v>40.0</v>
      </c>
      <c r="D807" s="40"/>
      <c r="E807" s="46">
        <v>1.11794368E8</v>
      </c>
    </row>
    <row r="808" ht="15.75" customHeight="1">
      <c r="A808" s="32" t="s">
        <v>41</v>
      </c>
      <c r="B808" s="47" t="s">
        <v>55</v>
      </c>
      <c r="C808" s="40">
        <v>40.0</v>
      </c>
      <c r="D808" s="40" t="str">
        <f>CONCATENATE(A808,B808,C808)</f>
        <v>Sem ABAP10BP3_240</v>
      </c>
      <c r="E808" s="46">
        <v>1.04140856E8</v>
      </c>
      <c r="F808" s="32">
        <f>AVERAGE(E806:E808)</f>
        <v>107967612</v>
      </c>
      <c r="G808" s="42">
        <f>STDEV(E806:E808)/F808*100</f>
        <v>5.012475626</v>
      </c>
      <c r="H808" s="32">
        <f>F808-$F$772</f>
        <v>105081614</v>
      </c>
    </row>
    <row r="809" ht="15.75" customHeight="1">
      <c r="A809" s="32" t="s">
        <v>41</v>
      </c>
      <c r="B809" s="47" t="s">
        <v>56</v>
      </c>
      <c r="C809" s="40">
        <v>40.0</v>
      </c>
      <c r="D809" s="40"/>
      <c r="E809" s="46">
        <v>1.57672336E8</v>
      </c>
    </row>
    <row r="810" ht="15.75" customHeight="1">
      <c r="A810" s="32" t="s">
        <v>41</v>
      </c>
      <c r="B810" s="47" t="s">
        <v>56</v>
      </c>
      <c r="C810" s="40">
        <v>40.0</v>
      </c>
      <c r="D810" s="40"/>
      <c r="E810" s="46">
        <v>1.64702928E8</v>
      </c>
    </row>
    <row r="811" ht="15.75" customHeight="1">
      <c r="A811" s="32" t="s">
        <v>41</v>
      </c>
      <c r="B811" s="47" t="s">
        <v>56</v>
      </c>
      <c r="C811" s="40">
        <v>40.0</v>
      </c>
      <c r="D811" s="40" t="str">
        <f>CONCATENATE(A811,B811,C811)</f>
        <v>Sem ABAP10BP3_340</v>
      </c>
      <c r="E811" s="46">
        <v>1.65591472E8</v>
      </c>
      <c r="F811" s="32">
        <f>AVERAGE(E809:E811)</f>
        <v>162655578.7</v>
      </c>
      <c r="G811" s="32">
        <f>STDEV(E809:E811)/F811*100</f>
        <v>2.667244711</v>
      </c>
      <c r="H811" s="32">
        <f>F811-$F$772</f>
        <v>159769580.7</v>
      </c>
    </row>
    <row r="812" ht="15.75" customHeight="1">
      <c r="A812" s="32" t="s">
        <v>41</v>
      </c>
      <c r="B812" s="47" t="s">
        <v>57</v>
      </c>
      <c r="C812" s="40">
        <v>40.0</v>
      </c>
      <c r="D812" s="40"/>
      <c r="E812" s="46">
        <v>9.2617016E7</v>
      </c>
    </row>
    <row r="813" ht="15.75" customHeight="1">
      <c r="A813" s="32" t="s">
        <v>41</v>
      </c>
      <c r="B813" s="47" t="s">
        <v>57</v>
      </c>
      <c r="C813" s="40">
        <v>40.0</v>
      </c>
      <c r="D813" s="40"/>
      <c r="E813" s="46">
        <v>8.9308472E7</v>
      </c>
    </row>
    <row r="814" ht="15.75" customHeight="1">
      <c r="A814" s="32" t="s">
        <v>41</v>
      </c>
      <c r="B814" s="47" t="s">
        <v>57</v>
      </c>
      <c r="C814" s="40">
        <v>40.0</v>
      </c>
      <c r="D814" s="40" t="str">
        <f>CONCATENATE(A814,B814,C814)</f>
        <v>Sem ABAP10BP3_440</v>
      </c>
      <c r="E814" s="46">
        <v>9.6259648E7</v>
      </c>
      <c r="F814" s="32">
        <f>AVERAGE(E812:E814)</f>
        <v>92728378.67</v>
      </c>
      <c r="G814" s="32">
        <f>STDEV(E812:E814)/F814*100</f>
        <v>3.749581167</v>
      </c>
      <c r="H814" s="32">
        <f>F814-$F$772</f>
        <v>89842380.67</v>
      </c>
    </row>
    <row r="815" ht="15.75" customHeight="1">
      <c r="A815" s="32" t="s">
        <v>41</v>
      </c>
      <c r="B815" s="47" t="s">
        <v>58</v>
      </c>
      <c r="C815" s="40">
        <v>40.0</v>
      </c>
      <c r="D815" s="40"/>
      <c r="E815" s="46">
        <v>1.02203584E8</v>
      </c>
    </row>
    <row r="816" ht="15.75" customHeight="1">
      <c r="A816" s="32" t="s">
        <v>41</v>
      </c>
      <c r="B816" s="47" t="s">
        <v>58</v>
      </c>
      <c r="C816" s="40">
        <v>40.0</v>
      </c>
      <c r="D816" s="40"/>
      <c r="E816" s="46">
        <v>1.063434E8</v>
      </c>
    </row>
    <row r="817" ht="15.75" customHeight="1">
      <c r="A817" s="32" t="s">
        <v>41</v>
      </c>
      <c r="B817" s="47" t="s">
        <v>58</v>
      </c>
      <c r="C817" s="40">
        <v>40.0</v>
      </c>
      <c r="D817" s="40" t="str">
        <f>CONCATENATE(A817,B817,C817)</f>
        <v>Sem ABAP10BP3_540</v>
      </c>
      <c r="E817" s="46">
        <v>1.10447144E8</v>
      </c>
      <c r="F817" s="32">
        <f>AVERAGE(E815:E817)</f>
        <v>106331376</v>
      </c>
      <c r="G817" s="32">
        <f>STDEV(E815:E817)/F817*100</f>
        <v>3.876365856</v>
      </c>
      <c r="H817" s="32">
        <f>F817-$F$772</f>
        <v>103445378</v>
      </c>
    </row>
    <row r="818" ht="15.75" hidden="1" customHeight="1">
      <c r="A818" s="48" t="s">
        <v>59</v>
      </c>
      <c r="B818" s="48" t="s">
        <v>42</v>
      </c>
      <c r="C818" s="40">
        <v>40.0</v>
      </c>
      <c r="D818" s="40"/>
      <c r="E818" s="41">
        <v>4381979.0</v>
      </c>
    </row>
    <row r="819" ht="15.75" hidden="1" customHeight="1">
      <c r="A819" s="48" t="s">
        <v>59</v>
      </c>
      <c r="B819" s="48" t="s">
        <v>42</v>
      </c>
      <c r="C819" s="40">
        <v>40.0</v>
      </c>
      <c r="D819" s="40"/>
      <c r="E819" s="41">
        <v>4154625.0</v>
      </c>
    </row>
    <row r="820" ht="15.75" hidden="1" customHeight="1">
      <c r="A820" s="48" t="s">
        <v>59</v>
      </c>
      <c r="B820" s="48" t="s">
        <v>42</v>
      </c>
      <c r="C820" s="40">
        <v>40.0</v>
      </c>
      <c r="D820" s="40" t="str">
        <f>CONCATENATE(A820,B820,C820)</f>
        <v>Com ABAPbranco40</v>
      </c>
      <c r="E820" s="41">
        <v>5089751.0</v>
      </c>
      <c r="F820" s="32">
        <f>AVERAGE(E818:E820)</f>
        <v>4542118.333</v>
      </c>
      <c r="G820" s="32">
        <f>STDEV(E818:E820)/F820*100</f>
        <v>10.73722039</v>
      </c>
      <c r="H820" s="32" t="s">
        <v>43</v>
      </c>
    </row>
    <row r="821" ht="15.75" hidden="1" customHeight="1">
      <c r="A821" s="48" t="s">
        <v>59</v>
      </c>
      <c r="B821" s="48" t="s">
        <v>44</v>
      </c>
      <c r="C821" s="40">
        <v>40.0</v>
      </c>
      <c r="D821" s="40"/>
      <c r="E821" s="44">
        <v>1.5912072E8</v>
      </c>
    </row>
    <row r="822" ht="15.75" hidden="1" customHeight="1">
      <c r="A822" s="48" t="s">
        <v>59</v>
      </c>
      <c r="B822" s="48" t="s">
        <v>44</v>
      </c>
      <c r="C822" s="40">
        <v>40.0</v>
      </c>
      <c r="D822" s="40"/>
      <c r="E822" s="44">
        <v>1.66949728E8</v>
      </c>
    </row>
    <row r="823" ht="15.75" hidden="1" customHeight="1">
      <c r="A823" s="48" t="s">
        <v>59</v>
      </c>
      <c r="B823" s="48" t="s">
        <v>44</v>
      </c>
      <c r="C823" s="40">
        <v>40.0</v>
      </c>
      <c r="D823" s="40" t="str">
        <f>CONCATENATE(A823,B823,C823)</f>
        <v>Com ABAPC140</v>
      </c>
      <c r="E823" s="44">
        <v>1.63216416E8</v>
      </c>
      <c r="F823" s="32">
        <f>AVERAGE(E821:E823)</f>
        <v>163095621.3</v>
      </c>
      <c r="G823" s="32">
        <f>STDEV(E821:E823)/F823*100</f>
        <v>2.4009851</v>
      </c>
      <c r="H823" s="32">
        <f>F823-$F$820</f>
        <v>158553503</v>
      </c>
    </row>
    <row r="824" ht="15.75" hidden="1" customHeight="1">
      <c r="A824" s="48" t="s">
        <v>59</v>
      </c>
      <c r="B824" s="48" t="s">
        <v>45</v>
      </c>
      <c r="C824" s="40">
        <v>40.0</v>
      </c>
      <c r="D824" s="40"/>
      <c r="E824" s="44">
        <v>1.47082304E8</v>
      </c>
    </row>
    <row r="825" ht="15.75" hidden="1" customHeight="1">
      <c r="A825" s="48" t="s">
        <v>59</v>
      </c>
      <c r="B825" s="48" t="s">
        <v>45</v>
      </c>
      <c r="C825" s="40">
        <v>40.0</v>
      </c>
      <c r="D825" s="40"/>
      <c r="E825" s="44">
        <v>1.48549648E8</v>
      </c>
    </row>
    <row r="826" ht="15.75" hidden="1" customHeight="1">
      <c r="A826" s="48" t="s">
        <v>59</v>
      </c>
      <c r="B826" s="48" t="s">
        <v>45</v>
      </c>
      <c r="C826" s="40">
        <v>40.0</v>
      </c>
      <c r="D826" s="40" t="str">
        <f>CONCATENATE(A826,B826,C826)</f>
        <v>Com ABAPC240</v>
      </c>
      <c r="E826" s="44">
        <v>1.49449248E8</v>
      </c>
      <c r="F826" s="32">
        <f>AVERAGE(E824:E826)</f>
        <v>148360400</v>
      </c>
      <c r="G826" s="32">
        <f>STDEV(E824:E826)/F826*100</f>
        <v>0.8053136399</v>
      </c>
      <c r="H826" s="32">
        <f>F826-$F$820</f>
        <v>143818281.7</v>
      </c>
    </row>
    <row r="827" ht="15.75" hidden="1" customHeight="1">
      <c r="A827" s="48" t="s">
        <v>59</v>
      </c>
      <c r="B827" s="48" t="s">
        <v>46</v>
      </c>
      <c r="C827" s="40">
        <v>40.0</v>
      </c>
      <c r="D827" s="40"/>
      <c r="E827" s="44">
        <v>1.42125344E8</v>
      </c>
    </row>
    <row r="828" ht="15.75" hidden="1" customHeight="1">
      <c r="A828" s="48" t="s">
        <v>59</v>
      </c>
      <c r="B828" s="48" t="s">
        <v>46</v>
      </c>
      <c r="C828" s="40">
        <v>40.0</v>
      </c>
      <c r="D828" s="40"/>
      <c r="E828" s="44">
        <v>1.38884032E8</v>
      </c>
    </row>
    <row r="829" ht="15.75" hidden="1" customHeight="1">
      <c r="A829" s="48" t="s">
        <v>59</v>
      </c>
      <c r="B829" s="48" t="s">
        <v>46</v>
      </c>
      <c r="C829" s="40">
        <v>40.0</v>
      </c>
      <c r="D829" s="40" t="str">
        <f>CONCATENATE(A829,B829,C829)</f>
        <v>Com ABAPC340</v>
      </c>
      <c r="E829" s="44">
        <v>1.45872256E8</v>
      </c>
      <c r="F829" s="32">
        <f>AVERAGE(E827:E829)</f>
        <v>142293877.3</v>
      </c>
      <c r="G829" s="32">
        <f>STDEV(E827:E829)/F829*100</f>
        <v>2.457701691</v>
      </c>
      <c r="H829" s="32">
        <f>F829-$F$820</f>
        <v>137751759</v>
      </c>
    </row>
    <row r="830" ht="15.75" hidden="1" customHeight="1">
      <c r="A830" s="48" t="s">
        <v>59</v>
      </c>
      <c r="B830" s="48" t="s">
        <v>47</v>
      </c>
      <c r="C830" s="40">
        <v>40.0</v>
      </c>
      <c r="D830" s="40"/>
      <c r="E830" s="44">
        <v>1.7883816E8</v>
      </c>
    </row>
    <row r="831" ht="15.75" hidden="1" customHeight="1">
      <c r="A831" s="48" t="s">
        <v>59</v>
      </c>
      <c r="B831" s="48" t="s">
        <v>47</v>
      </c>
      <c r="C831" s="40">
        <v>40.0</v>
      </c>
      <c r="D831" s="40"/>
      <c r="E831" s="44">
        <v>1.72622128E8</v>
      </c>
    </row>
    <row r="832" ht="15.75" hidden="1" customHeight="1">
      <c r="A832" s="48" t="s">
        <v>59</v>
      </c>
      <c r="B832" s="48" t="s">
        <v>47</v>
      </c>
      <c r="C832" s="40">
        <v>40.0</v>
      </c>
      <c r="D832" s="40" t="str">
        <f>CONCATENATE(A832,B832,C832)</f>
        <v>Com ABAPC440</v>
      </c>
      <c r="E832" s="44">
        <v>1.63426608E8</v>
      </c>
      <c r="F832" s="32">
        <f>AVERAGE(E830:E832)</f>
        <v>171628965.3</v>
      </c>
      <c r="G832" s="32">
        <f>STDEV(E830:E832)/F832*100</f>
        <v>4.517669261</v>
      </c>
      <c r="H832" s="32">
        <f>F832-$F$820</f>
        <v>167086847</v>
      </c>
    </row>
    <row r="833" ht="15.75" hidden="1" customHeight="1">
      <c r="A833" s="48" t="s">
        <v>59</v>
      </c>
      <c r="B833" s="48" t="s">
        <v>48</v>
      </c>
      <c r="C833" s="40">
        <v>40.0</v>
      </c>
      <c r="D833" s="40"/>
      <c r="E833" s="44">
        <v>1.68295168E8</v>
      </c>
    </row>
    <row r="834" ht="15.75" hidden="1" customHeight="1">
      <c r="A834" s="48" t="s">
        <v>59</v>
      </c>
      <c r="B834" s="48" t="s">
        <v>48</v>
      </c>
      <c r="C834" s="40">
        <v>40.0</v>
      </c>
      <c r="D834" s="40"/>
      <c r="E834" s="44">
        <v>1.65189648E8</v>
      </c>
    </row>
    <row r="835" ht="15.75" hidden="1" customHeight="1">
      <c r="A835" s="48" t="s">
        <v>59</v>
      </c>
      <c r="B835" s="48" t="s">
        <v>48</v>
      </c>
      <c r="C835" s="40">
        <v>40.0</v>
      </c>
      <c r="D835" s="40" t="str">
        <f>CONCATENATE(A835,B835,C835)</f>
        <v>Com ABAPC540</v>
      </c>
      <c r="E835" s="44">
        <v>1.6683824E8</v>
      </c>
      <c r="F835" s="32">
        <f>AVERAGE(E833:E835)</f>
        <v>166774352</v>
      </c>
      <c r="G835" s="32">
        <f>STDEV(E833:E835)/F835*100</f>
        <v>0.9316453134</v>
      </c>
      <c r="H835" s="32">
        <f>F835-$F$820</f>
        <v>162232233.7</v>
      </c>
    </row>
    <row r="836" ht="15.75" hidden="1" customHeight="1">
      <c r="A836" s="48" t="s">
        <v>59</v>
      </c>
      <c r="B836" s="48" t="s">
        <v>49</v>
      </c>
      <c r="C836" s="40">
        <v>40.0</v>
      </c>
      <c r="D836" s="40"/>
      <c r="E836" s="45">
        <v>1.63346016E8</v>
      </c>
    </row>
    <row r="837" ht="15.75" hidden="1" customHeight="1">
      <c r="A837" s="48" t="s">
        <v>59</v>
      </c>
      <c r="B837" s="48" t="s">
        <v>49</v>
      </c>
      <c r="C837" s="40">
        <v>40.0</v>
      </c>
      <c r="D837" s="40"/>
      <c r="E837" s="45">
        <v>1.52657392E8</v>
      </c>
    </row>
    <row r="838" ht="15.75" hidden="1" customHeight="1">
      <c r="A838" s="48" t="s">
        <v>59</v>
      </c>
      <c r="B838" s="48" t="s">
        <v>49</v>
      </c>
      <c r="C838" s="40">
        <v>40.0</v>
      </c>
      <c r="D838" s="40" t="str">
        <f>CONCATENATE(A838,B838,C838)</f>
        <v>Com ABAP1BP3_140</v>
      </c>
      <c r="E838" s="45">
        <v>1.60763136E8</v>
      </c>
      <c r="F838" s="32">
        <f>AVERAGE(E836:E838)</f>
        <v>158922181.3</v>
      </c>
      <c r="G838" s="32">
        <f>STDEV(E836:E838)/F838*100</f>
        <v>3.509297262</v>
      </c>
      <c r="H838" s="32">
        <f>F838-$F$820</f>
        <v>154380063</v>
      </c>
    </row>
    <row r="839" ht="15.75" hidden="1" customHeight="1">
      <c r="A839" s="48" t="s">
        <v>59</v>
      </c>
      <c r="B839" s="48" t="s">
        <v>50</v>
      </c>
      <c r="C839" s="40">
        <v>40.0</v>
      </c>
      <c r="D839" s="40"/>
      <c r="E839" s="45">
        <v>1.6068096E8</v>
      </c>
    </row>
    <row r="840" ht="15.75" hidden="1" customHeight="1">
      <c r="A840" s="48" t="s">
        <v>59</v>
      </c>
      <c r="B840" s="48" t="s">
        <v>50</v>
      </c>
      <c r="C840" s="40">
        <v>40.0</v>
      </c>
      <c r="D840" s="40"/>
      <c r="E840" s="45">
        <v>1.39442608E8</v>
      </c>
    </row>
    <row r="841" ht="15.75" hidden="1" customHeight="1">
      <c r="A841" s="48" t="s">
        <v>59</v>
      </c>
      <c r="B841" s="48" t="s">
        <v>50</v>
      </c>
      <c r="C841" s="40">
        <v>40.0</v>
      </c>
      <c r="D841" s="40" t="str">
        <f>CONCATENATE(A841,B841,C841)</f>
        <v>Com ABAP1BP3_240</v>
      </c>
      <c r="E841" s="45">
        <v>1.57097344E8</v>
      </c>
      <c r="F841" s="32">
        <f>AVERAGE(E839:E841)</f>
        <v>152406970.7</v>
      </c>
      <c r="G841" s="32">
        <f>STDEV(E839:E841)/F841*100</f>
        <v>7.459991504</v>
      </c>
      <c r="H841" s="32">
        <f>F841-$F$820</f>
        <v>147864852.3</v>
      </c>
    </row>
    <row r="842" ht="15.75" hidden="1" customHeight="1">
      <c r="A842" s="48" t="s">
        <v>59</v>
      </c>
      <c r="B842" s="48" t="s">
        <v>51</v>
      </c>
      <c r="C842" s="40">
        <v>40.0</v>
      </c>
      <c r="D842" s="40"/>
      <c r="I842" s="45">
        <v>1.91526736E8</v>
      </c>
      <c r="J842" s="50"/>
    </row>
    <row r="843" ht="15.75" hidden="1" customHeight="1">
      <c r="A843" s="48" t="s">
        <v>59</v>
      </c>
      <c r="B843" s="48" t="s">
        <v>51</v>
      </c>
      <c r="C843" s="40">
        <v>40.0</v>
      </c>
      <c r="D843" s="40"/>
      <c r="E843" s="45">
        <v>1.5731992E8</v>
      </c>
    </row>
    <row r="844" ht="15.75" hidden="1" customHeight="1">
      <c r="A844" s="48" t="s">
        <v>59</v>
      </c>
      <c r="B844" s="48" t="s">
        <v>51</v>
      </c>
      <c r="C844" s="40">
        <v>40.0</v>
      </c>
      <c r="D844" s="40" t="str">
        <f>CONCATENATE(A844,B844,C844)</f>
        <v>Com ABAP1BP3_340</v>
      </c>
      <c r="E844" s="45">
        <v>1.49294496E8</v>
      </c>
      <c r="F844" s="32">
        <f>AVERAGE(E842:E844)</f>
        <v>153307208</v>
      </c>
      <c r="G844" s="42">
        <f>STDEV(E842:E844)/F844*100</f>
        <v>3.701607906</v>
      </c>
      <c r="H844" s="32">
        <f>F844-$F$820</f>
        <v>148765089.7</v>
      </c>
    </row>
    <row r="845" ht="15.75" hidden="1" customHeight="1">
      <c r="A845" s="48" t="s">
        <v>59</v>
      </c>
      <c r="B845" s="48" t="s">
        <v>52</v>
      </c>
      <c r="C845" s="40">
        <v>40.0</v>
      </c>
      <c r="D845" s="40"/>
      <c r="E845" s="45">
        <v>1.74516912E8</v>
      </c>
    </row>
    <row r="846" ht="15.75" hidden="1" customHeight="1">
      <c r="A846" s="48" t="s">
        <v>59</v>
      </c>
      <c r="B846" s="48" t="s">
        <v>52</v>
      </c>
      <c r="C846" s="40">
        <v>40.0</v>
      </c>
      <c r="D846" s="40"/>
      <c r="E846" s="45">
        <v>1.46676016E8</v>
      </c>
    </row>
    <row r="847" ht="15.75" hidden="1" customHeight="1">
      <c r="A847" s="48" t="s">
        <v>59</v>
      </c>
      <c r="B847" s="48" t="s">
        <v>52</v>
      </c>
      <c r="C847" s="40">
        <v>40.0</v>
      </c>
      <c r="D847" s="40" t="str">
        <f>CONCATENATE(A847,B847,C847)</f>
        <v>Com ABAP1BP3_440</v>
      </c>
      <c r="E847" s="45">
        <v>1.50223248E8</v>
      </c>
      <c r="F847" s="32">
        <f>AVERAGE(E845:E847)</f>
        <v>157138725.3</v>
      </c>
      <c r="G847" s="32">
        <f>STDEV(E845:E847)/F847*100</f>
        <v>9.64377166</v>
      </c>
      <c r="H847" s="32">
        <f>F847-$F$820</f>
        <v>152596607</v>
      </c>
    </row>
    <row r="848" ht="15.75" hidden="1" customHeight="1">
      <c r="A848" s="48" t="s">
        <v>59</v>
      </c>
      <c r="B848" s="48" t="s">
        <v>53</v>
      </c>
      <c r="C848" s="40">
        <v>40.0</v>
      </c>
      <c r="D848" s="40"/>
      <c r="E848" s="45">
        <v>1.4215072E8</v>
      </c>
    </row>
    <row r="849" ht="15.75" hidden="1" customHeight="1">
      <c r="A849" s="48" t="s">
        <v>59</v>
      </c>
      <c r="B849" s="48" t="s">
        <v>53</v>
      </c>
      <c r="C849" s="40">
        <v>40.0</v>
      </c>
      <c r="D849" s="40"/>
      <c r="E849" s="45">
        <v>1.3519576E8</v>
      </c>
    </row>
    <row r="850" ht="15.75" hidden="1" customHeight="1">
      <c r="A850" s="48" t="s">
        <v>59</v>
      </c>
      <c r="B850" s="48" t="s">
        <v>53</v>
      </c>
      <c r="C850" s="40">
        <v>40.0</v>
      </c>
      <c r="D850" s="40" t="str">
        <f>CONCATENATE(A850,B850,C850)</f>
        <v>Com ABAP1BP3_540</v>
      </c>
      <c r="E850" s="45">
        <v>1.44236096E8</v>
      </c>
      <c r="F850" s="32">
        <f>AVERAGE(E848:E850)</f>
        <v>140527525.3</v>
      </c>
      <c r="G850" s="32">
        <f>STDEV(E848:E850)/F850*100</f>
        <v>3.368527112</v>
      </c>
      <c r="H850" s="32">
        <f>F850-$F$820</f>
        <v>135985407</v>
      </c>
    </row>
    <row r="851" ht="15.75" hidden="1" customHeight="1">
      <c r="A851" s="48" t="s">
        <v>59</v>
      </c>
      <c r="B851" s="48" t="s">
        <v>54</v>
      </c>
      <c r="C851" s="40">
        <v>40.0</v>
      </c>
      <c r="D851" s="40"/>
      <c r="E851" s="46">
        <v>1.87062096E8</v>
      </c>
    </row>
    <row r="852" ht="15.75" hidden="1" customHeight="1">
      <c r="A852" s="48" t="s">
        <v>59</v>
      </c>
      <c r="B852" s="48" t="s">
        <v>54</v>
      </c>
      <c r="C852" s="40">
        <v>40.0</v>
      </c>
      <c r="D852" s="40"/>
      <c r="E852" s="46">
        <v>1.86451504E8</v>
      </c>
    </row>
    <row r="853" ht="15.75" hidden="1" customHeight="1">
      <c r="A853" s="48" t="s">
        <v>59</v>
      </c>
      <c r="B853" s="48" t="s">
        <v>54</v>
      </c>
      <c r="C853" s="40">
        <v>40.0</v>
      </c>
      <c r="D853" s="40" t="str">
        <f>CONCATENATE(A853,B853,C853)</f>
        <v>Com ABAP10BP3_140</v>
      </c>
      <c r="E853" s="46">
        <v>2.00700816E8</v>
      </c>
      <c r="F853" s="32">
        <f>AVERAGE(E851:E853)</f>
        <v>191404805.3</v>
      </c>
      <c r="G853" s="32">
        <f>STDEV(E851:E853)/F853*100</f>
        <v>4.209073043</v>
      </c>
      <c r="H853" s="32">
        <f>F853-$F$820</f>
        <v>186862687</v>
      </c>
    </row>
    <row r="854" ht="15.75" hidden="1" customHeight="1">
      <c r="A854" s="48" t="s">
        <v>59</v>
      </c>
      <c r="B854" s="48" t="s">
        <v>55</v>
      </c>
      <c r="C854" s="40">
        <v>40.0</v>
      </c>
      <c r="D854" s="40"/>
      <c r="E854" s="46">
        <v>1.75041984E8</v>
      </c>
    </row>
    <row r="855" ht="15.75" hidden="1" customHeight="1">
      <c r="A855" s="48" t="s">
        <v>59</v>
      </c>
      <c r="B855" s="49" t="s">
        <v>55</v>
      </c>
      <c r="C855" s="40">
        <v>40.0</v>
      </c>
      <c r="D855" s="40"/>
      <c r="E855" s="46">
        <v>1.80187296E8</v>
      </c>
    </row>
    <row r="856" ht="15.75" hidden="1" customHeight="1">
      <c r="A856" s="48" t="s">
        <v>59</v>
      </c>
      <c r="B856" s="49" t="s">
        <v>55</v>
      </c>
      <c r="C856" s="40">
        <v>40.0</v>
      </c>
      <c r="D856" s="40" t="str">
        <f>CONCATENATE(A856,B856,C856)</f>
        <v>Com ABAP10BP3_240</v>
      </c>
      <c r="E856" s="46">
        <v>1.68607008E8</v>
      </c>
      <c r="F856" s="32">
        <f>AVERAGE(E854:E856)</f>
        <v>174612096</v>
      </c>
      <c r="G856" s="32">
        <f>STDEV(E854:E856)/F856*100</f>
        <v>3.322851418</v>
      </c>
      <c r="H856" s="32">
        <f>F856-$F$820</f>
        <v>170069977.7</v>
      </c>
    </row>
    <row r="857" ht="15.75" hidden="1" customHeight="1">
      <c r="A857" s="48" t="s">
        <v>59</v>
      </c>
      <c r="B857" s="49" t="s">
        <v>56</v>
      </c>
      <c r="C857" s="40">
        <v>40.0</v>
      </c>
      <c r="D857" s="40"/>
      <c r="E857" s="46">
        <v>2.02959072E8</v>
      </c>
    </row>
    <row r="858" ht="15.75" hidden="1" customHeight="1">
      <c r="A858" s="48" t="s">
        <v>59</v>
      </c>
      <c r="B858" s="49" t="s">
        <v>56</v>
      </c>
      <c r="C858" s="40">
        <v>40.0</v>
      </c>
      <c r="D858" s="40"/>
      <c r="E858" s="46">
        <v>2.12098864E8</v>
      </c>
    </row>
    <row r="859" ht="15.75" hidden="1" customHeight="1">
      <c r="A859" s="48" t="s">
        <v>59</v>
      </c>
      <c r="B859" s="49" t="s">
        <v>56</v>
      </c>
      <c r="C859" s="40">
        <v>40.0</v>
      </c>
      <c r="D859" s="40" t="str">
        <f>CONCATENATE(A859,B859,C859)</f>
        <v>Com ABAP10BP3_340</v>
      </c>
      <c r="E859" s="46">
        <v>2.25984576E8</v>
      </c>
      <c r="F859" s="32">
        <f>AVERAGE(E857:E859)</f>
        <v>213680837.3</v>
      </c>
      <c r="G859" s="32">
        <f>STDEV(E857:E859)/F859*100</f>
        <v>5.425841173</v>
      </c>
      <c r="H859" s="32">
        <f>F859-$F$820</f>
        <v>209138719</v>
      </c>
    </row>
    <row r="860" ht="15.75" hidden="1" customHeight="1">
      <c r="A860" s="48" t="s">
        <v>59</v>
      </c>
      <c r="B860" s="49" t="s">
        <v>57</v>
      </c>
      <c r="C860" s="40">
        <v>40.0</v>
      </c>
      <c r="D860" s="40"/>
      <c r="E860" s="46">
        <v>1.45224432E8</v>
      </c>
    </row>
    <row r="861" ht="15.75" hidden="1" customHeight="1">
      <c r="A861" s="48" t="s">
        <v>59</v>
      </c>
      <c r="B861" s="49" t="s">
        <v>57</v>
      </c>
      <c r="C861" s="40">
        <v>40.0</v>
      </c>
      <c r="D861" s="40"/>
      <c r="E861" s="46">
        <v>1.36456512E8</v>
      </c>
    </row>
    <row r="862" ht="15.75" hidden="1" customHeight="1">
      <c r="A862" s="48" t="s">
        <v>59</v>
      </c>
      <c r="B862" s="49" t="s">
        <v>57</v>
      </c>
      <c r="C862" s="40">
        <v>40.0</v>
      </c>
      <c r="D862" s="40" t="str">
        <f>CONCATENATE(A862,B862,C862)</f>
        <v>Com ABAP10BP3_440</v>
      </c>
      <c r="E862" s="46">
        <v>1.47771488E8</v>
      </c>
      <c r="F862" s="32">
        <f>AVERAGE(E860:E862)</f>
        <v>143150810.7</v>
      </c>
      <c r="G862" s="32">
        <f>STDEV(E860:E862)/F862*100</f>
        <v>4.14644062</v>
      </c>
      <c r="H862" s="32">
        <f>F862-$F$820</f>
        <v>138608692.3</v>
      </c>
    </row>
    <row r="863" ht="15.75" hidden="1" customHeight="1">
      <c r="A863" s="48" t="s">
        <v>59</v>
      </c>
      <c r="B863" s="49" t="s">
        <v>58</v>
      </c>
      <c r="C863" s="40">
        <v>40.0</v>
      </c>
      <c r="D863" s="40"/>
      <c r="E863" s="46">
        <v>1.55523552E8</v>
      </c>
    </row>
    <row r="864" ht="15.75" hidden="1" customHeight="1">
      <c r="A864" s="48" t="s">
        <v>59</v>
      </c>
      <c r="B864" s="49" t="s">
        <v>58</v>
      </c>
      <c r="C864" s="40">
        <v>40.0</v>
      </c>
      <c r="D864" s="40"/>
      <c r="E864" s="46">
        <v>1.56752368E8</v>
      </c>
    </row>
    <row r="865" ht="15.75" hidden="1" customHeight="1">
      <c r="A865" s="48" t="s">
        <v>59</v>
      </c>
      <c r="B865" s="49" t="s">
        <v>58</v>
      </c>
      <c r="C865" s="40">
        <v>40.0</v>
      </c>
      <c r="D865" s="40" t="str">
        <f>CONCATENATE(A865,B865,C865)</f>
        <v>Com ABAP10BP3_540</v>
      </c>
      <c r="E865" s="46">
        <v>1.69759248E8</v>
      </c>
      <c r="F865" s="32">
        <f>AVERAGE(E863:E865)</f>
        <v>160678389.3</v>
      </c>
      <c r="G865" s="32">
        <f>STDEV(E863:E865)/F865*100</f>
        <v>4.909321433</v>
      </c>
      <c r="H865" s="32">
        <f>F865-$F$820</f>
        <v>156136271</v>
      </c>
    </row>
    <row r="866" ht="15.75" customHeight="1">
      <c r="A866" s="32" t="s">
        <v>41</v>
      </c>
      <c r="B866" s="32" t="s">
        <v>42</v>
      </c>
      <c r="C866" s="40">
        <v>45.0</v>
      </c>
      <c r="D866" s="40"/>
      <c r="I866" s="41">
        <v>1822346.0</v>
      </c>
      <c r="J866" s="50"/>
      <c r="K866" s="51"/>
    </row>
    <row r="867" ht="15.75" customHeight="1">
      <c r="A867" s="32" t="s">
        <v>41</v>
      </c>
      <c r="B867" s="32" t="s">
        <v>42</v>
      </c>
      <c r="C867" s="40">
        <v>45.0</v>
      </c>
      <c r="D867" s="40"/>
      <c r="E867" s="41">
        <v>3164474.0</v>
      </c>
    </row>
    <row r="868" ht="15.75" customHeight="1">
      <c r="A868" s="32" t="s">
        <v>41</v>
      </c>
      <c r="B868" s="32" t="s">
        <v>42</v>
      </c>
      <c r="C868" s="40">
        <v>45.0</v>
      </c>
      <c r="D868" s="40" t="str">
        <f>CONCATENATE(A868,B868,C868)</f>
        <v>Sem ABAPbranco45</v>
      </c>
      <c r="E868" s="41">
        <v>2682233.0</v>
      </c>
      <c r="F868" s="32">
        <f>AVERAGE(E866:E868)</f>
        <v>2923353.5</v>
      </c>
      <c r="G868" s="42">
        <f>STDEV(E866:E868)/F868*100</f>
        <v>11.66454489</v>
      </c>
      <c r="H868" s="32" t="s">
        <v>43</v>
      </c>
    </row>
    <row r="869" ht="15.75" customHeight="1">
      <c r="A869" s="32" t="s">
        <v>41</v>
      </c>
      <c r="B869" s="32" t="s">
        <v>44</v>
      </c>
      <c r="C869" s="40">
        <v>45.0</v>
      </c>
      <c r="D869" s="40"/>
      <c r="I869" s="44">
        <v>9.5377296E7</v>
      </c>
      <c r="J869" s="50"/>
    </row>
    <row r="870" ht="15.75" customHeight="1">
      <c r="A870" s="32" t="s">
        <v>41</v>
      </c>
      <c r="B870" s="32" t="s">
        <v>44</v>
      </c>
      <c r="C870" s="40">
        <v>45.0</v>
      </c>
      <c r="D870" s="40"/>
      <c r="E870" s="44">
        <v>1.33311816E8</v>
      </c>
    </row>
    <row r="871" ht="15.75" customHeight="1">
      <c r="A871" s="32" t="s">
        <v>41</v>
      </c>
      <c r="B871" s="32" t="s">
        <v>44</v>
      </c>
      <c r="C871" s="40">
        <v>45.0</v>
      </c>
      <c r="D871" s="40" t="str">
        <f>CONCATENATE(A871,B871,C871)</f>
        <v>Sem ABAPC145</v>
      </c>
      <c r="E871" s="44">
        <v>1.26057888E8</v>
      </c>
      <c r="F871" s="32">
        <f>AVERAGE(E869:E871)</f>
        <v>129684852</v>
      </c>
      <c r="G871" s="42">
        <f>STDEV(E869:E871)/F871*100</f>
        <v>3.955204945</v>
      </c>
      <c r="H871" s="32">
        <f>F871-$F$868</f>
        <v>126761498.5</v>
      </c>
    </row>
    <row r="872" ht="15.75" customHeight="1">
      <c r="A872" s="32" t="s">
        <v>41</v>
      </c>
      <c r="B872" s="32" t="s">
        <v>45</v>
      </c>
      <c r="C872" s="40">
        <v>45.0</v>
      </c>
      <c r="D872" s="40"/>
      <c r="E872" s="44">
        <v>1.2388224E8</v>
      </c>
    </row>
    <row r="873" ht="15.75" customHeight="1">
      <c r="A873" s="32" t="s">
        <v>41</v>
      </c>
      <c r="B873" s="32" t="s">
        <v>45</v>
      </c>
      <c r="C873" s="40">
        <v>45.0</v>
      </c>
      <c r="D873" s="40"/>
      <c r="E873" s="44">
        <v>1.26358288E8</v>
      </c>
    </row>
    <row r="874" ht="15.75" customHeight="1">
      <c r="A874" s="32" t="s">
        <v>41</v>
      </c>
      <c r="B874" s="32" t="s">
        <v>45</v>
      </c>
      <c r="C874" s="40">
        <v>45.0</v>
      </c>
      <c r="D874" s="40" t="str">
        <f>CONCATENATE(A874,B874,C874)</f>
        <v>Sem ABAPC245</v>
      </c>
      <c r="E874" s="44">
        <v>1.29143232E8</v>
      </c>
      <c r="F874" s="32">
        <f>AVERAGE(E872:E874)</f>
        <v>126461253.3</v>
      </c>
      <c r="G874" s="32">
        <f>STDEV(E872:E874)/F874*100</f>
        <v>2.081275398</v>
      </c>
      <c r="H874" s="32">
        <f>F874-$F$868</f>
        <v>123537899.8</v>
      </c>
    </row>
    <row r="875" ht="15.75" customHeight="1">
      <c r="A875" s="32" t="s">
        <v>41</v>
      </c>
      <c r="B875" s="32" t="s">
        <v>46</v>
      </c>
      <c r="C875" s="40">
        <v>45.0</v>
      </c>
      <c r="D875" s="40"/>
      <c r="E875" s="44">
        <v>1.1597784E8</v>
      </c>
    </row>
    <row r="876" ht="15.75" customHeight="1">
      <c r="A876" s="32" t="s">
        <v>41</v>
      </c>
      <c r="B876" s="32" t="s">
        <v>46</v>
      </c>
      <c r="C876" s="40">
        <v>45.0</v>
      </c>
      <c r="D876" s="40"/>
      <c r="E876" s="44">
        <v>1.0891068E8</v>
      </c>
    </row>
    <row r="877" ht="15.75" customHeight="1">
      <c r="A877" s="32" t="s">
        <v>41</v>
      </c>
      <c r="B877" s="32" t="s">
        <v>46</v>
      </c>
      <c r="C877" s="40">
        <v>45.0</v>
      </c>
      <c r="D877" s="40" t="str">
        <f>CONCATENATE(A877,B877,C877)</f>
        <v>Sem ABAPC345</v>
      </c>
      <c r="E877" s="44">
        <v>1.20908368E8</v>
      </c>
      <c r="F877" s="32">
        <f>AVERAGE(E875:E877)</f>
        <v>115265629.3</v>
      </c>
      <c r="G877" s="32">
        <f>STDEV(E875:E877)/F877*100</f>
        <v>5.231801997</v>
      </c>
      <c r="H877" s="32">
        <f>F877-$F$868</f>
        <v>112342275.8</v>
      </c>
    </row>
    <row r="878" ht="15.75" customHeight="1">
      <c r="A878" s="32" t="s">
        <v>41</v>
      </c>
      <c r="B878" s="32" t="s">
        <v>47</v>
      </c>
      <c r="C878" s="40">
        <v>45.0</v>
      </c>
      <c r="D878" s="40"/>
      <c r="E878" s="44">
        <v>1.29756888E8</v>
      </c>
    </row>
    <row r="879" ht="15.75" customHeight="1">
      <c r="A879" s="32" t="s">
        <v>41</v>
      </c>
      <c r="B879" s="32" t="s">
        <v>47</v>
      </c>
      <c r="C879" s="40">
        <v>45.0</v>
      </c>
      <c r="D879" s="40"/>
      <c r="E879" s="44">
        <v>1.36421152E8</v>
      </c>
    </row>
    <row r="880" ht="15.75" customHeight="1">
      <c r="A880" s="32" t="s">
        <v>41</v>
      </c>
      <c r="B880" s="32" t="s">
        <v>47</v>
      </c>
      <c r="C880" s="40">
        <v>45.0</v>
      </c>
      <c r="D880" s="40" t="str">
        <f>CONCATENATE(A880,B880,C880)</f>
        <v>Sem ABAPC445</v>
      </c>
      <c r="E880" s="44">
        <v>1.3951152E8</v>
      </c>
      <c r="F880" s="32">
        <f>AVERAGE(E878:E880)</f>
        <v>135229853.3</v>
      </c>
      <c r="G880" s="32">
        <f>STDEV(E878:E880)/F880*100</f>
        <v>3.686492784</v>
      </c>
      <c r="H880" s="32">
        <f>F880-$F$868</f>
        <v>132306499.8</v>
      </c>
    </row>
    <row r="881" ht="15.75" customHeight="1">
      <c r="A881" s="32" t="s">
        <v>41</v>
      </c>
      <c r="B881" s="32" t="s">
        <v>48</v>
      </c>
      <c r="C881" s="40">
        <v>45.0</v>
      </c>
      <c r="D881" s="40"/>
      <c r="E881" s="44">
        <v>1.35483952E8</v>
      </c>
    </row>
    <row r="882" ht="15.75" customHeight="1">
      <c r="A882" s="32" t="s">
        <v>41</v>
      </c>
      <c r="B882" s="32" t="s">
        <v>48</v>
      </c>
      <c r="C882" s="40">
        <v>45.0</v>
      </c>
      <c r="D882" s="40"/>
      <c r="E882" s="44">
        <v>1.29860984E8</v>
      </c>
    </row>
    <row r="883" ht="15.75" customHeight="1">
      <c r="A883" s="32" t="s">
        <v>41</v>
      </c>
      <c r="B883" s="32" t="s">
        <v>48</v>
      </c>
      <c r="C883" s="40">
        <v>45.0</v>
      </c>
      <c r="D883" s="40" t="str">
        <f>CONCATENATE(A883,B883,C883)</f>
        <v>Sem ABAPC545</v>
      </c>
      <c r="E883" s="44">
        <v>1.33046752E8</v>
      </c>
      <c r="F883" s="32">
        <f>AVERAGE(E881:E883)</f>
        <v>132797229.3</v>
      </c>
      <c r="G883" s="32">
        <f>STDEV(E881:E883)/F883*100</f>
        <v>2.123369837</v>
      </c>
      <c r="H883" s="32">
        <f>F883-$F$868</f>
        <v>129873875.8</v>
      </c>
    </row>
    <row r="884" ht="15.75" customHeight="1">
      <c r="A884" s="32" t="s">
        <v>41</v>
      </c>
      <c r="B884" s="32" t="s">
        <v>49</v>
      </c>
      <c r="C884" s="40">
        <v>45.0</v>
      </c>
      <c r="D884" s="40"/>
      <c r="E884" s="45">
        <v>1.29436576E8</v>
      </c>
    </row>
    <row r="885" ht="15.75" customHeight="1">
      <c r="A885" s="32" t="s">
        <v>41</v>
      </c>
      <c r="B885" s="32" t="s">
        <v>49</v>
      </c>
      <c r="C885" s="40">
        <v>45.0</v>
      </c>
      <c r="D885" s="40"/>
      <c r="E885" s="45">
        <v>1.28638496E8</v>
      </c>
    </row>
    <row r="886" ht="15.75" customHeight="1">
      <c r="A886" s="32" t="s">
        <v>41</v>
      </c>
      <c r="B886" s="32" t="s">
        <v>49</v>
      </c>
      <c r="C886" s="40">
        <v>45.0</v>
      </c>
      <c r="D886" s="40" t="str">
        <f>CONCATENATE(A886,B886,C886)</f>
        <v>Sem ABAP1BP3_145</v>
      </c>
      <c r="E886" s="45">
        <v>1.31720744E8</v>
      </c>
      <c r="F886" s="32">
        <f>AVERAGE(E884:E886)</f>
        <v>129931938.7</v>
      </c>
      <c r="G886" s="32">
        <f>STDEV(E884:E886)/F886*100</f>
        <v>1.231197773</v>
      </c>
      <c r="H886" s="32">
        <f>F886-$F$868</f>
        <v>127008585.2</v>
      </c>
    </row>
    <row r="887" ht="15.75" customHeight="1">
      <c r="A887" s="32" t="s">
        <v>41</v>
      </c>
      <c r="B887" s="32" t="s">
        <v>50</v>
      </c>
      <c r="C887" s="40">
        <v>45.0</v>
      </c>
      <c r="D887" s="40"/>
      <c r="E887" s="45">
        <v>1.16447664E8</v>
      </c>
    </row>
    <row r="888" ht="15.75" customHeight="1">
      <c r="A888" s="32" t="s">
        <v>41</v>
      </c>
      <c r="B888" s="32" t="s">
        <v>50</v>
      </c>
      <c r="C888" s="40">
        <v>45.0</v>
      </c>
      <c r="D888" s="40"/>
      <c r="E888" s="45">
        <v>1.12270768E8</v>
      </c>
    </row>
    <row r="889" ht="15.75" customHeight="1">
      <c r="A889" s="32" t="s">
        <v>41</v>
      </c>
      <c r="B889" s="32" t="s">
        <v>50</v>
      </c>
      <c r="C889" s="40">
        <v>45.0</v>
      </c>
      <c r="D889" s="40" t="str">
        <f>CONCATENATE(A889,B889,C889)</f>
        <v>Sem ABAP1BP3_245</v>
      </c>
      <c r="E889" s="45">
        <v>1.25134952E8</v>
      </c>
      <c r="F889" s="32">
        <f>AVERAGE(E887:E889)</f>
        <v>117951128</v>
      </c>
      <c r="G889" s="32">
        <f>STDEV(E887:E889)/F889*100</f>
        <v>5.563790502</v>
      </c>
      <c r="H889" s="32">
        <f>F889-$F$868</f>
        <v>115027774.5</v>
      </c>
    </row>
    <row r="890" ht="15.75" customHeight="1">
      <c r="A890" s="32" t="s">
        <v>41</v>
      </c>
      <c r="B890" s="32" t="s">
        <v>51</v>
      </c>
      <c r="C890" s="40">
        <v>45.0</v>
      </c>
      <c r="D890" s="40"/>
      <c r="E890" s="45">
        <v>1.27612536E8</v>
      </c>
    </row>
    <row r="891" ht="15.75" customHeight="1">
      <c r="A891" s="32" t="s">
        <v>41</v>
      </c>
      <c r="B891" s="32" t="s">
        <v>51</v>
      </c>
      <c r="C891" s="40">
        <v>45.0</v>
      </c>
      <c r="D891" s="40"/>
      <c r="E891" s="45">
        <v>1.21401736E8</v>
      </c>
    </row>
    <row r="892" ht="15.75" customHeight="1">
      <c r="A892" s="32" t="s">
        <v>41</v>
      </c>
      <c r="B892" s="32" t="s">
        <v>51</v>
      </c>
      <c r="C892" s="40">
        <v>45.0</v>
      </c>
      <c r="D892" s="40" t="str">
        <f>CONCATENATE(A892,B892,C892)</f>
        <v>Sem ABAP1BP3_345</v>
      </c>
      <c r="E892" s="45">
        <v>1.28770728E8</v>
      </c>
      <c r="F892" s="32">
        <f>AVERAGE(E890:E892)</f>
        <v>125928333.3</v>
      </c>
      <c r="G892" s="32">
        <f>STDEV(E890:E892)/F892*100</f>
        <v>3.146782171</v>
      </c>
      <c r="H892" s="32">
        <f>F892-$F$868</f>
        <v>123004979.8</v>
      </c>
    </row>
    <row r="893" ht="15.75" customHeight="1">
      <c r="A893" s="32" t="s">
        <v>41</v>
      </c>
      <c r="B893" s="32" t="s">
        <v>52</v>
      </c>
      <c r="C893" s="40">
        <v>45.0</v>
      </c>
      <c r="D893" s="40"/>
      <c r="E893" s="45">
        <v>1.12153608E8</v>
      </c>
    </row>
    <row r="894" ht="15.75" customHeight="1">
      <c r="A894" s="32" t="s">
        <v>41</v>
      </c>
      <c r="B894" s="32" t="s">
        <v>52</v>
      </c>
      <c r="C894" s="40">
        <v>45.0</v>
      </c>
      <c r="D894" s="40"/>
      <c r="E894" s="45">
        <v>1.14609736E8</v>
      </c>
    </row>
    <row r="895" ht="15.75" customHeight="1">
      <c r="A895" s="32" t="s">
        <v>41</v>
      </c>
      <c r="B895" s="32" t="s">
        <v>52</v>
      </c>
      <c r="C895" s="40">
        <v>45.0</v>
      </c>
      <c r="D895" s="40" t="str">
        <f>CONCATENATE(A895,B895,C895)</f>
        <v>Sem ABAP1BP3_445</v>
      </c>
      <c r="E895" s="45">
        <v>1.1700588E8</v>
      </c>
      <c r="F895" s="32">
        <f>AVERAGE(E893:E895)</f>
        <v>114589741.3</v>
      </c>
      <c r="G895" s="32">
        <f>STDEV(E893:E895)/F895*100</f>
        <v>2.117290575</v>
      </c>
      <c r="H895" s="32">
        <f>F895-$F$868</f>
        <v>111666387.8</v>
      </c>
    </row>
    <row r="896" ht="15.75" customHeight="1">
      <c r="A896" s="32" t="s">
        <v>41</v>
      </c>
      <c r="B896" s="32" t="s">
        <v>53</v>
      </c>
      <c r="C896" s="40">
        <v>45.0</v>
      </c>
      <c r="D896" s="40"/>
      <c r="E896" s="45">
        <v>9.9652856E7</v>
      </c>
    </row>
    <row r="897" ht="15.75" customHeight="1">
      <c r="A897" s="32" t="s">
        <v>41</v>
      </c>
      <c r="B897" s="32" t="s">
        <v>53</v>
      </c>
      <c r="C897" s="40">
        <v>45.0</v>
      </c>
      <c r="D897" s="40"/>
      <c r="E897" s="45">
        <v>1.0071464E8</v>
      </c>
    </row>
    <row r="898" ht="15.75" customHeight="1">
      <c r="A898" s="32" t="s">
        <v>41</v>
      </c>
      <c r="B898" s="32" t="s">
        <v>53</v>
      </c>
      <c r="C898" s="40">
        <v>45.0</v>
      </c>
      <c r="D898" s="40" t="str">
        <f>CONCATENATE(A898,B898,C898)</f>
        <v>Sem ABAP1BP3_545</v>
      </c>
      <c r="E898" s="45">
        <v>1.0459444E8</v>
      </c>
      <c r="F898" s="32">
        <f>AVERAGE(E896:E898)</f>
        <v>101653978.7</v>
      </c>
      <c r="G898" s="32">
        <f>STDEV(E896:E898)/F898*100</f>
        <v>2.558940923</v>
      </c>
      <c r="H898" s="32">
        <f>F898-$F$868</f>
        <v>98730625.17</v>
      </c>
    </row>
    <row r="899" ht="15.75" customHeight="1">
      <c r="A899" s="32" t="s">
        <v>41</v>
      </c>
      <c r="B899" s="32" t="s">
        <v>54</v>
      </c>
      <c r="C899" s="40">
        <v>45.0</v>
      </c>
      <c r="D899" s="40"/>
      <c r="E899" s="46">
        <v>1.40151504E8</v>
      </c>
    </row>
    <row r="900" ht="15.75" customHeight="1">
      <c r="A900" s="32" t="s">
        <v>41</v>
      </c>
      <c r="B900" s="32" t="s">
        <v>54</v>
      </c>
      <c r="C900" s="40">
        <v>45.0</v>
      </c>
      <c r="D900" s="40"/>
      <c r="E900" s="46">
        <v>1.37603392E8</v>
      </c>
    </row>
    <row r="901" ht="15.75" customHeight="1">
      <c r="A901" s="32" t="s">
        <v>41</v>
      </c>
      <c r="B901" s="32" t="s">
        <v>54</v>
      </c>
      <c r="C901" s="40">
        <v>45.0</v>
      </c>
      <c r="D901" s="40" t="str">
        <f>CONCATENATE(A901,B901,C901)</f>
        <v>Sem ABAP10BP3_145</v>
      </c>
      <c r="E901" s="46">
        <v>1.47039424E8</v>
      </c>
      <c r="F901" s="32">
        <f>AVERAGE(E899:E901)</f>
        <v>141598106.7</v>
      </c>
      <c r="G901" s="32">
        <f>STDEV(E899:E901)/F901*100</f>
        <v>3.447442301</v>
      </c>
      <c r="H901" s="32">
        <f>F901-$F$868</f>
        <v>138674753.2</v>
      </c>
    </row>
    <row r="902" ht="15.75" customHeight="1">
      <c r="A902" s="32" t="s">
        <v>41</v>
      </c>
      <c r="B902" s="32" t="s">
        <v>55</v>
      </c>
      <c r="C902" s="40">
        <v>45.0</v>
      </c>
      <c r="D902" s="40"/>
      <c r="E902" s="46">
        <v>1.3535752E8</v>
      </c>
    </row>
    <row r="903" ht="15.75" customHeight="1">
      <c r="A903" s="32" t="s">
        <v>41</v>
      </c>
      <c r="B903" s="47" t="s">
        <v>55</v>
      </c>
      <c r="C903" s="40">
        <v>45.0</v>
      </c>
      <c r="D903" s="40"/>
      <c r="E903" s="46">
        <v>1.17489576E8</v>
      </c>
    </row>
    <row r="904" ht="15.75" customHeight="1">
      <c r="A904" s="32" t="s">
        <v>41</v>
      </c>
      <c r="B904" s="47" t="s">
        <v>55</v>
      </c>
      <c r="C904" s="40">
        <v>45.0</v>
      </c>
      <c r="D904" s="40" t="str">
        <f>CONCATENATE(A904,B904,C904)</f>
        <v>Sem ABAP10BP3_245</v>
      </c>
      <c r="E904" s="46">
        <v>1.10327552E8</v>
      </c>
      <c r="F904" s="32">
        <f>AVERAGE(E902:E904)</f>
        <v>121058216</v>
      </c>
      <c r="G904" s="32">
        <f>STDEV(E902:E904)/F904*100</f>
        <v>10.64854243</v>
      </c>
      <c r="H904" s="32">
        <f>F904-$F$868</f>
        <v>118134862.5</v>
      </c>
    </row>
    <row r="905" ht="15.75" customHeight="1">
      <c r="A905" s="32" t="s">
        <v>41</v>
      </c>
      <c r="B905" s="47" t="s">
        <v>56</v>
      </c>
      <c r="C905" s="40">
        <v>45.0</v>
      </c>
      <c r="D905" s="40"/>
      <c r="E905" s="46">
        <v>1.66361728E8</v>
      </c>
    </row>
    <row r="906" ht="15.75" customHeight="1">
      <c r="A906" s="32" t="s">
        <v>41</v>
      </c>
      <c r="B906" s="47" t="s">
        <v>56</v>
      </c>
      <c r="C906" s="40">
        <v>45.0</v>
      </c>
      <c r="D906" s="40"/>
      <c r="E906" s="46">
        <v>1.77376672E8</v>
      </c>
    </row>
    <row r="907" ht="15.75" customHeight="1">
      <c r="A907" s="32" t="s">
        <v>41</v>
      </c>
      <c r="B907" s="47" t="s">
        <v>56</v>
      </c>
      <c r="C907" s="40">
        <v>45.0</v>
      </c>
      <c r="D907" s="40" t="str">
        <f>CONCATENATE(A907,B907,C907)</f>
        <v>Sem ABAP10BP3_345</v>
      </c>
      <c r="E907" s="46">
        <v>1.75522768E8</v>
      </c>
      <c r="F907" s="32">
        <f>AVERAGE(E905:E907)</f>
        <v>173087056</v>
      </c>
      <c r="G907" s="32">
        <f>STDEV(E905:E907)/F907*100</f>
        <v>3.407306745</v>
      </c>
      <c r="H907" s="32">
        <f>F907-$F$868</f>
        <v>170163702.5</v>
      </c>
    </row>
    <row r="908" ht="15.75" customHeight="1">
      <c r="A908" s="32" t="s">
        <v>41</v>
      </c>
      <c r="B908" s="47" t="s">
        <v>57</v>
      </c>
      <c r="C908" s="40">
        <v>45.0</v>
      </c>
      <c r="D908" s="40"/>
      <c r="E908" s="46">
        <v>9.807168E7</v>
      </c>
    </row>
    <row r="909" ht="15.75" customHeight="1">
      <c r="A909" s="32" t="s">
        <v>41</v>
      </c>
      <c r="B909" s="47" t="s">
        <v>57</v>
      </c>
      <c r="C909" s="40">
        <v>45.0</v>
      </c>
      <c r="D909" s="40"/>
      <c r="E909" s="46">
        <v>9.6569888E7</v>
      </c>
    </row>
    <row r="910" ht="15.75" customHeight="1">
      <c r="A910" s="32" t="s">
        <v>41</v>
      </c>
      <c r="B910" s="47" t="s">
        <v>57</v>
      </c>
      <c r="C910" s="40">
        <v>45.0</v>
      </c>
      <c r="D910" s="40" t="str">
        <f>CONCATENATE(A910,B910,C910)</f>
        <v>Sem ABAP10BP3_445</v>
      </c>
      <c r="E910" s="46">
        <v>1.0103604E8</v>
      </c>
      <c r="F910" s="32">
        <f>AVERAGE(E908:E910)</f>
        <v>98559202.67</v>
      </c>
      <c r="G910" s="32">
        <f>STDEV(E908:E910)/F910*100</f>
        <v>2.305861608</v>
      </c>
      <c r="H910" s="32">
        <f>F910-$F$868</f>
        <v>95635849.17</v>
      </c>
    </row>
    <row r="911" ht="15.75" customHeight="1">
      <c r="A911" s="32" t="s">
        <v>41</v>
      </c>
      <c r="B911" s="47" t="s">
        <v>58</v>
      </c>
      <c r="C911" s="40">
        <v>45.0</v>
      </c>
      <c r="D911" s="40"/>
      <c r="E911" s="46">
        <v>1.07046528E8</v>
      </c>
    </row>
    <row r="912" ht="15.75" customHeight="1">
      <c r="A912" s="32" t="s">
        <v>41</v>
      </c>
      <c r="B912" s="47" t="s">
        <v>58</v>
      </c>
      <c r="C912" s="40">
        <v>45.0</v>
      </c>
      <c r="D912" s="40"/>
      <c r="E912" s="46">
        <v>1.11705104E8</v>
      </c>
    </row>
    <row r="913" ht="15.75" customHeight="1">
      <c r="A913" s="32" t="s">
        <v>41</v>
      </c>
      <c r="B913" s="47" t="s">
        <v>58</v>
      </c>
      <c r="C913" s="40">
        <v>45.0</v>
      </c>
      <c r="D913" s="40" t="str">
        <f>CONCATENATE(A913,B913,C913)</f>
        <v>Sem ABAP10BP3_545</v>
      </c>
      <c r="E913" s="46">
        <v>1.15756352E8</v>
      </c>
      <c r="F913" s="32">
        <f>AVERAGE(E911:E913)</f>
        <v>111502661.3</v>
      </c>
      <c r="G913" s="32">
        <f>STDEV(E911:E913)/F913*100</f>
        <v>3.908821148</v>
      </c>
      <c r="H913" s="32">
        <f>F913-$F$868</f>
        <v>108579307.8</v>
      </c>
    </row>
    <row r="914" ht="15.75" hidden="1" customHeight="1">
      <c r="A914" s="48" t="s">
        <v>59</v>
      </c>
      <c r="B914" s="48" t="s">
        <v>42</v>
      </c>
      <c r="C914" s="40">
        <v>45.0</v>
      </c>
      <c r="D914" s="40"/>
      <c r="E914" s="41">
        <v>4479773.0</v>
      </c>
    </row>
    <row r="915" ht="15.75" hidden="1" customHeight="1">
      <c r="A915" s="48" t="s">
        <v>59</v>
      </c>
      <c r="B915" s="48" t="s">
        <v>42</v>
      </c>
      <c r="C915" s="40">
        <v>45.0</v>
      </c>
      <c r="D915" s="40"/>
      <c r="E915" s="41">
        <v>4240173.0</v>
      </c>
    </row>
    <row r="916" ht="15.75" hidden="1" customHeight="1">
      <c r="A916" s="48" t="s">
        <v>59</v>
      </c>
      <c r="B916" s="48" t="s">
        <v>42</v>
      </c>
      <c r="C916" s="40">
        <v>45.0</v>
      </c>
      <c r="D916" s="40" t="str">
        <f>CONCATENATE(A916,B916,C916)</f>
        <v>Com ABAPbranco45</v>
      </c>
      <c r="E916" s="41">
        <v>5185392.0</v>
      </c>
      <c r="F916" s="32">
        <f>AVERAGE(E914:E916)</f>
        <v>4635112.667</v>
      </c>
      <c r="G916" s="32">
        <f>STDEV(E914:E916)/F916*100</f>
        <v>10.60132377</v>
      </c>
      <c r="H916" s="32">
        <f>F916-$F$868</f>
        <v>1711759.167</v>
      </c>
    </row>
    <row r="917" ht="15.75" hidden="1" customHeight="1">
      <c r="A917" s="48" t="s">
        <v>59</v>
      </c>
      <c r="B917" s="48" t="s">
        <v>44</v>
      </c>
      <c r="C917" s="40">
        <v>45.0</v>
      </c>
      <c r="D917" s="40"/>
      <c r="E917" s="44">
        <v>1.71439776E8</v>
      </c>
    </row>
    <row r="918" ht="15.75" hidden="1" customHeight="1">
      <c r="A918" s="48" t="s">
        <v>59</v>
      </c>
      <c r="B918" s="48" t="s">
        <v>44</v>
      </c>
      <c r="C918" s="40">
        <v>45.0</v>
      </c>
      <c r="D918" s="40"/>
      <c r="E918" s="44">
        <v>1.8066688E8</v>
      </c>
    </row>
    <row r="919" ht="15.75" hidden="1" customHeight="1">
      <c r="A919" s="48" t="s">
        <v>59</v>
      </c>
      <c r="B919" s="48" t="s">
        <v>44</v>
      </c>
      <c r="C919" s="40">
        <v>45.0</v>
      </c>
      <c r="D919" s="40" t="str">
        <f>CONCATENATE(A919,B919,C919)</f>
        <v>Com ABAPC145</v>
      </c>
      <c r="E919" s="44">
        <v>1.76861664E8</v>
      </c>
      <c r="F919" s="32">
        <f>AVERAGE(E917:E919)</f>
        <v>176322773.3</v>
      </c>
      <c r="G919" s="32">
        <f>STDEV(E917:E919)/F919*100</f>
        <v>2.629890889</v>
      </c>
      <c r="H919" s="32">
        <f>F919-$F$868</f>
        <v>173399419.8</v>
      </c>
    </row>
    <row r="920" ht="15.75" hidden="1" customHeight="1">
      <c r="A920" s="48" t="s">
        <v>59</v>
      </c>
      <c r="B920" s="48" t="s">
        <v>45</v>
      </c>
      <c r="C920" s="40">
        <v>45.0</v>
      </c>
      <c r="D920" s="40"/>
      <c r="E920" s="44">
        <v>1.58167392E8</v>
      </c>
    </row>
    <row r="921" ht="15.75" hidden="1" customHeight="1">
      <c r="A921" s="48" t="s">
        <v>59</v>
      </c>
      <c r="B921" s="48" t="s">
        <v>45</v>
      </c>
      <c r="C921" s="40">
        <v>45.0</v>
      </c>
      <c r="D921" s="40"/>
      <c r="E921" s="44">
        <v>1.59513488E8</v>
      </c>
    </row>
    <row r="922" ht="15.75" hidden="1" customHeight="1">
      <c r="A922" s="48" t="s">
        <v>59</v>
      </c>
      <c r="B922" s="48" t="s">
        <v>45</v>
      </c>
      <c r="C922" s="40">
        <v>45.0</v>
      </c>
      <c r="D922" s="40" t="str">
        <f>CONCATENATE(A922,B922,C922)</f>
        <v>Com ABAPC245</v>
      </c>
      <c r="E922" s="44">
        <v>1.6051736E8</v>
      </c>
      <c r="F922" s="32">
        <f>AVERAGE(E920:E922)</f>
        <v>159399413.3</v>
      </c>
      <c r="G922" s="32">
        <f>STDEV(E920:E922)/F922*100</f>
        <v>0.7397328587</v>
      </c>
      <c r="H922" s="32">
        <f>F922-$F$868</f>
        <v>156476059.8</v>
      </c>
    </row>
    <row r="923" ht="15.75" hidden="1" customHeight="1">
      <c r="A923" s="48" t="s">
        <v>59</v>
      </c>
      <c r="B923" s="48" t="s">
        <v>46</v>
      </c>
      <c r="C923" s="40">
        <v>45.0</v>
      </c>
      <c r="D923" s="40"/>
      <c r="E923" s="44">
        <v>1.53535984E8</v>
      </c>
    </row>
    <row r="924" ht="15.75" hidden="1" customHeight="1">
      <c r="A924" s="48" t="s">
        <v>59</v>
      </c>
      <c r="B924" s="48" t="s">
        <v>46</v>
      </c>
      <c r="C924" s="40">
        <v>45.0</v>
      </c>
      <c r="D924" s="40"/>
      <c r="E924" s="44">
        <v>1.49924048E8</v>
      </c>
    </row>
    <row r="925" ht="15.75" hidden="1" customHeight="1">
      <c r="A925" s="48" t="s">
        <v>59</v>
      </c>
      <c r="B925" s="48" t="s">
        <v>46</v>
      </c>
      <c r="C925" s="40">
        <v>45.0</v>
      </c>
      <c r="D925" s="40" t="str">
        <f>CONCATENATE(A925,B925,C925)</f>
        <v>Com ABAPC345</v>
      </c>
      <c r="E925" s="44">
        <v>1.57697616E8</v>
      </c>
      <c r="F925" s="32">
        <f>AVERAGE(E923:E925)</f>
        <v>153719216</v>
      </c>
      <c r="G925" s="32">
        <f>STDEV(E923:E925)/F925*100</f>
        <v>2.530602221</v>
      </c>
      <c r="H925" s="32">
        <f>F925-$F$868</f>
        <v>150795862.5</v>
      </c>
    </row>
    <row r="926" ht="15.75" hidden="1" customHeight="1">
      <c r="A926" s="48" t="s">
        <v>59</v>
      </c>
      <c r="B926" s="48" t="s">
        <v>47</v>
      </c>
      <c r="C926" s="40">
        <v>45.0</v>
      </c>
      <c r="D926" s="40"/>
      <c r="E926" s="44">
        <v>1.92235872E8</v>
      </c>
    </row>
    <row r="927" ht="15.75" hidden="1" customHeight="1">
      <c r="A927" s="48" t="s">
        <v>59</v>
      </c>
      <c r="B927" s="48" t="s">
        <v>47</v>
      </c>
      <c r="C927" s="40">
        <v>45.0</v>
      </c>
      <c r="D927" s="40"/>
      <c r="E927" s="44">
        <v>1.85684992E8</v>
      </c>
    </row>
    <row r="928" ht="15.75" hidden="1" customHeight="1">
      <c r="A928" s="48" t="s">
        <v>59</v>
      </c>
      <c r="B928" s="48" t="s">
        <v>47</v>
      </c>
      <c r="C928" s="40">
        <v>45.0</v>
      </c>
      <c r="D928" s="40" t="str">
        <f>CONCATENATE(A928,B928,C928)</f>
        <v>Com ABAPC445</v>
      </c>
      <c r="E928" s="44">
        <v>1.75496112E8</v>
      </c>
      <c r="F928" s="32">
        <f>AVERAGE(E926:E928)</f>
        <v>184472325.3</v>
      </c>
      <c r="G928" s="32">
        <f>STDEV(E926:E928)/F928*100</f>
        <v>4.57277749</v>
      </c>
      <c r="H928" s="32">
        <f>F928-$F$868</f>
        <v>181548971.8</v>
      </c>
    </row>
    <row r="929" ht="15.75" hidden="1" customHeight="1">
      <c r="A929" s="48" t="s">
        <v>59</v>
      </c>
      <c r="B929" s="48" t="s">
        <v>48</v>
      </c>
      <c r="C929" s="40">
        <v>45.0</v>
      </c>
      <c r="D929" s="40"/>
      <c r="E929" s="44">
        <v>1.8058144E8</v>
      </c>
    </row>
    <row r="930" ht="15.75" hidden="1" customHeight="1">
      <c r="A930" s="48" t="s">
        <v>59</v>
      </c>
      <c r="B930" s="48" t="s">
        <v>48</v>
      </c>
      <c r="C930" s="40">
        <v>45.0</v>
      </c>
      <c r="D930" s="40"/>
      <c r="E930" s="44">
        <v>1.77273168E8</v>
      </c>
    </row>
    <row r="931" ht="15.75" hidden="1" customHeight="1">
      <c r="A931" s="48" t="s">
        <v>59</v>
      </c>
      <c r="B931" s="48" t="s">
        <v>48</v>
      </c>
      <c r="C931" s="40">
        <v>45.0</v>
      </c>
      <c r="D931" s="40" t="str">
        <f>CONCATENATE(A931,B931,C931)</f>
        <v>Com ABAPC545</v>
      </c>
      <c r="E931" s="44">
        <v>1.7751232E8</v>
      </c>
      <c r="F931" s="32">
        <f>AVERAGE(E929:E931)</f>
        <v>178455642.7</v>
      </c>
      <c r="G931" s="32">
        <f>STDEV(E929:E931)/F931*100</f>
        <v>1.033799616</v>
      </c>
      <c r="H931" s="32">
        <f>F931-$F$868</f>
        <v>175532289.2</v>
      </c>
    </row>
    <row r="932" ht="15.75" hidden="1" customHeight="1">
      <c r="A932" s="48" t="s">
        <v>59</v>
      </c>
      <c r="B932" s="48" t="s">
        <v>49</v>
      </c>
      <c r="C932" s="40">
        <v>45.0</v>
      </c>
      <c r="D932" s="40"/>
      <c r="E932" s="45">
        <v>1.74872768E8</v>
      </c>
    </row>
    <row r="933" ht="15.75" hidden="1" customHeight="1">
      <c r="A933" s="48" t="s">
        <v>59</v>
      </c>
      <c r="B933" s="48" t="s">
        <v>49</v>
      </c>
      <c r="C933" s="40">
        <v>45.0</v>
      </c>
      <c r="D933" s="40"/>
      <c r="E933" s="45">
        <v>1.6324496E8</v>
      </c>
    </row>
    <row r="934" ht="15.75" hidden="1" customHeight="1">
      <c r="A934" s="48" t="s">
        <v>59</v>
      </c>
      <c r="B934" s="48" t="s">
        <v>49</v>
      </c>
      <c r="C934" s="40">
        <v>45.0</v>
      </c>
      <c r="D934" s="40" t="str">
        <f>CONCATENATE(A934,B934,C934)</f>
        <v>Com ABAP1BP3_145</v>
      </c>
      <c r="E934" s="45">
        <v>1.72885472E8</v>
      </c>
      <c r="F934" s="32">
        <f>AVERAGE(E932:E934)</f>
        <v>170334400</v>
      </c>
      <c r="G934" s="32">
        <f>STDEV(E932:E934)/F934*100</f>
        <v>3.651360011</v>
      </c>
      <c r="H934" s="32">
        <f>F934-$F$868</f>
        <v>167411046.5</v>
      </c>
    </row>
    <row r="935" ht="15.75" hidden="1" customHeight="1">
      <c r="A935" s="48" t="s">
        <v>59</v>
      </c>
      <c r="B935" s="48" t="s">
        <v>50</v>
      </c>
      <c r="C935" s="40">
        <v>45.0</v>
      </c>
      <c r="D935" s="40"/>
      <c r="E935" s="45">
        <v>1.71184304E8</v>
      </c>
    </row>
    <row r="936" ht="15.75" hidden="1" customHeight="1">
      <c r="A936" s="48" t="s">
        <v>59</v>
      </c>
      <c r="B936" s="48" t="s">
        <v>50</v>
      </c>
      <c r="C936" s="40">
        <v>45.0</v>
      </c>
      <c r="D936" s="40"/>
      <c r="E936" s="45">
        <v>1.56290688E8</v>
      </c>
    </row>
    <row r="937" ht="15.75" hidden="1" customHeight="1">
      <c r="A937" s="48" t="s">
        <v>59</v>
      </c>
      <c r="B937" s="48" t="s">
        <v>50</v>
      </c>
      <c r="C937" s="40">
        <v>45.0</v>
      </c>
      <c r="D937" s="40" t="str">
        <f>CONCATENATE(A937,B937,C937)</f>
        <v>Com ABAP1BP3_245</v>
      </c>
      <c r="E937" s="45">
        <v>1.6769848E8</v>
      </c>
      <c r="F937" s="32">
        <f>AVERAGE(E935:E937)</f>
        <v>165057824</v>
      </c>
      <c r="G937" s="32">
        <f>STDEV(E935:E937)/F937*100</f>
        <v>4.719583337</v>
      </c>
      <c r="H937" s="32">
        <f>F937-$F$868</f>
        <v>162134470.5</v>
      </c>
    </row>
    <row r="938" ht="15.75" hidden="1" customHeight="1">
      <c r="A938" s="48" t="s">
        <v>59</v>
      </c>
      <c r="B938" s="48" t="s">
        <v>51</v>
      </c>
      <c r="C938" s="40">
        <v>45.0</v>
      </c>
      <c r="D938" s="40"/>
      <c r="I938" s="45">
        <v>2.05184128E8</v>
      </c>
      <c r="J938" s="50"/>
    </row>
    <row r="939" ht="15.75" hidden="1" customHeight="1">
      <c r="A939" s="48" t="s">
        <v>59</v>
      </c>
      <c r="B939" s="48" t="s">
        <v>51</v>
      </c>
      <c r="C939" s="40">
        <v>45.0</v>
      </c>
      <c r="D939" s="40"/>
      <c r="E939" s="45">
        <v>1.69639024E8</v>
      </c>
    </row>
    <row r="940" ht="15.75" hidden="1" customHeight="1">
      <c r="A940" s="48" t="s">
        <v>59</v>
      </c>
      <c r="B940" s="48" t="s">
        <v>51</v>
      </c>
      <c r="C940" s="40">
        <v>45.0</v>
      </c>
      <c r="D940" s="40" t="str">
        <f>CONCATENATE(A940,B940,C940)</f>
        <v>Com ABAP1BP3_345</v>
      </c>
      <c r="E940" s="45">
        <v>1.60251056E8</v>
      </c>
      <c r="F940" s="32">
        <f>AVERAGE(E938:E940)</f>
        <v>164945040</v>
      </c>
      <c r="G940" s="42">
        <f>STDEV(E938:E940)/F940*100</f>
        <v>4.024550138</v>
      </c>
      <c r="H940" s="32">
        <f>F940-$F$868</f>
        <v>162021686.5</v>
      </c>
    </row>
    <row r="941" ht="15.75" hidden="1" customHeight="1">
      <c r="A941" s="48" t="s">
        <v>59</v>
      </c>
      <c r="B941" s="48" t="s">
        <v>52</v>
      </c>
      <c r="C941" s="40">
        <v>45.0</v>
      </c>
      <c r="D941" s="40"/>
      <c r="E941" s="45">
        <v>1.87704288E8</v>
      </c>
    </row>
    <row r="942" ht="15.75" hidden="1" customHeight="1">
      <c r="A942" s="48" t="s">
        <v>59</v>
      </c>
      <c r="B942" s="48" t="s">
        <v>52</v>
      </c>
      <c r="C942" s="40">
        <v>45.0</v>
      </c>
      <c r="D942" s="40"/>
      <c r="E942" s="45">
        <v>1.57795584E8</v>
      </c>
    </row>
    <row r="943" ht="15.75" hidden="1" customHeight="1">
      <c r="A943" s="48" t="s">
        <v>59</v>
      </c>
      <c r="B943" s="48" t="s">
        <v>52</v>
      </c>
      <c r="C943" s="40">
        <v>45.0</v>
      </c>
      <c r="D943" s="40" t="str">
        <f>CONCATENATE(A943,B943,C943)</f>
        <v>Com ABAP1BP3_445</v>
      </c>
      <c r="E943" s="45">
        <v>1.62064128E8</v>
      </c>
      <c r="F943" s="32">
        <f>AVERAGE(E941:E943)</f>
        <v>169188000</v>
      </c>
      <c r="G943" s="32">
        <f>STDEV(E941:E943)/F943*100</f>
        <v>9.56154331</v>
      </c>
      <c r="H943" s="32">
        <f>F943-$F$868</f>
        <v>166264646.5</v>
      </c>
    </row>
    <row r="944" ht="15.75" hidden="1" customHeight="1">
      <c r="A944" s="48" t="s">
        <v>59</v>
      </c>
      <c r="B944" s="48" t="s">
        <v>53</v>
      </c>
      <c r="C944" s="40">
        <v>45.0</v>
      </c>
      <c r="D944" s="40"/>
      <c r="E944" s="45">
        <v>1.5442216E8</v>
      </c>
    </row>
    <row r="945" ht="15.75" hidden="1" customHeight="1">
      <c r="A945" s="48" t="s">
        <v>59</v>
      </c>
      <c r="B945" s="48" t="s">
        <v>53</v>
      </c>
      <c r="C945" s="40">
        <v>45.0</v>
      </c>
      <c r="D945" s="40"/>
      <c r="E945" s="45">
        <v>1.46766288E8</v>
      </c>
    </row>
    <row r="946" ht="15.75" hidden="1" customHeight="1">
      <c r="A946" s="48" t="s">
        <v>59</v>
      </c>
      <c r="B946" s="48" t="s">
        <v>53</v>
      </c>
      <c r="C946" s="40">
        <v>45.0</v>
      </c>
      <c r="D946" s="40" t="str">
        <f>CONCATENATE(A946,B946,C946)</f>
        <v>Com ABAP1BP3_545</v>
      </c>
      <c r="E946" s="45">
        <v>1.564756E8</v>
      </c>
      <c r="F946" s="32">
        <f>AVERAGE(E944:E946)</f>
        <v>152554682.7</v>
      </c>
      <c r="G946" s="32">
        <f>STDEV(E944:E946)/F946*100</f>
        <v>3.354181454</v>
      </c>
      <c r="H946" s="32">
        <f>F946-$F$868</f>
        <v>149631329.2</v>
      </c>
    </row>
    <row r="947" ht="15.75" hidden="1" customHeight="1">
      <c r="A947" s="48" t="s">
        <v>59</v>
      </c>
      <c r="B947" s="48" t="s">
        <v>54</v>
      </c>
      <c r="C947" s="40">
        <v>45.0</v>
      </c>
      <c r="D947" s="40"/>
      <c r="E947" s="46">
        <v>2.00839872E8</v>
      </c>
    </row>
    <row r="948" ht="15.75" hidden="1" customHeight="1">
      <c r="A948" s="48" t="s">
        <v>59</v>
      </c>
      <c r="B948" s="48" t="s">
        <v>54</v>
      </c>
      <c r="C948" s="40">
        <v>45.0</v>
      </c>
      <c r="D948" s="40"/>
      <c r="E948" s="46">
        <v>2.00299728E8</v>
      </c>
    </row>
    <row r="949" ht="15.75" hidden="1" customHeight="1">
      <c r="A949" s="48" t="s">
        <v>59</v>
      </c>
      <c r="B949" s="48" t="s">
        <v>54</v>
      </c>
      <c r="C949" s="40">
        <v>45.0</v>
      </c>
      <c r="D949" s="40" t="str">
        <f>CONCATENATE(A949,B949,C949)</f>
        <v>Com ABAP10BP3_145</v>
      </c>
      <c r="E949" s="46">
        <v>2.14702016E8</v>
      </c>
      <c r="F949" s="32">
        <f>AVERAGE(E947:E949)</f>
        <v>205280538.7</v>
      </c>
      <c r="G949" s="32">
        <f>STDEV(E947:E949)/F949*100</f>
        <v>3.976853945</v>
      </c>
      <c r="H949" s="32">
        <f>F949-$F$868</f>
        <v>202357185.2</v>
      </c>
    </row>
    <row r="950" ht="15.75" hidden="1" customHeight="1">
      <c r="A950" s="48" t="s">
        <v>59</v>
      </c>
      <c r="B950" s="48" t="s">
        <v>55</v>
      </c>
      <c r="C950" s="40">
        <v>45.0</v>
      </c>
      <c r="D950" s="40"/>
      <c r="E950" s="46">
        <v>1.88812384E8</v>
      </c>
    </row>
    <row r="951" ht="15.75" hidden="1" customHeight="1">
      <c r="A951" s="48" t="s">
        <v>59</v>
      </c>
      <c r="B951" s="49" t="s">
        <v>55</v>
      </c>
      <c r="C951" s="40">
        <v>45.0</v>
      </c>
      <c r="D951" s="40"/>
      <c r="E951" s="46">
        <v>1.94560208E8</v>
      </c>
    </row>
    <row r="952" ht="15.75" hidden="1" customHeight="1">
      <c r="A952" s="48" t="s">
        <v>59</v>
      </c>
      <c r="B952" s="49" t="s">
        <v>55</v>
      </c>
      <c r="C952" s="40">
        <v>45.0</v>
      </c>
      <c r="D952" s="40" t="str">
        <f>CONCATENATE(A952,B952,C952)</f>
        <v>Com ABAP10BP3_245</v>
      </c>
      <c r="E952" s="46">
        <v>1.8242384E8</v>
      </c>
      <c r="F952" s="32">
        <f>AVERAGE(E950:E952)</f>
        <v>188598810.7</v>
      </c>
      <c r="G952" s="32">
        <f>STDEV(E950:E952)/F952*100</f>
        <v>3.219003417</v>
      </c>
      <c r="H952" s="32">
        <f>F952-$F$868</f>
        <v>185675457.2</v>
      </c>
    </row>
    <row r="953" ht="15.75" hidden="1" customHeight="1">
      <c r="A953" s="48" t="s">
        <v>59</v>
      </c>
      <c r="B953" s="49" t="s">
        <v>56</v>
      </c>
      <c r="C953" s="40">
        <v>45.0</v>
      </c>
      <c r="D953" s="40"/>
      <c r="E953" s="46">
        <v>2.18172144E8</v>
      </c>
    </row>
    <row r="954" ht="15.75" hidden="1" customHeight="1">
      <c r="A954" s="48" t="s">
        <v>59</v>
      </c>
      <c r="B954" s="49" t="s">
        <v>56</v>
      </c>
      <c r="C954" s="40">
        <v>45.0</v>
      </c>
      <c r="D954" s="40"/>
      <c r="E954" s="46">
        <v>2.30944496E8</v>
      </c>
    </row>
    <row r="955" ht="15.75" hidden="1" customHeight="1">
      <c r="A955" s="48" t="s">
        <v>59</v>
      </c>
      <c r="B955" s="49" t="s">
        <v>56</v>
      </c>
      <c r="C955" s="40">
        <v>45.0</v>
      </c>
      <c r="D955" s="40" t="str">
        <f>CONCATENATE(A955,B955,C955)</f>
        <v>Com ABAP10BP3_345</v>
      </c>
      <c r="E955" s="46">
        <v>2.43176688E8</v>
      </c>
      <c r="F955" s="32">
        <f>AVERAGE(E953:E955)</f>
        <v>230764442.7</v>
      </c>
      <c r="G955" s="32">
        <f>STDEV(E953:E955)/F955*100</f>
        <v>5.418184976</v>
      </c>
      <c r="H955" s="32">
        <f>F955-$F$868</f>
        <v>227841089.2</v>
      </c>
    </row>
    <row r="956" ht="15.75" hidden="1" customHeight="1">
      <c r="A956" s="48" t="s">
        <v>59</v>
      </c>
      <c r="B956" s="49" t="s">
        <v>57</v>
      </c>
      <c r="C956" s="40">
        <v>45.0</v>
      </c>
      <c r="D956" s="40"/>
      <c r="E956" s="46">
        <v>1.58005584E8</v>
      </c>
    </row>
    <row r="957" ht="15.75" hidden="1" customHeight="1">
      <c r="A957" s="48" t="s">
        <v>59</v>
      </c>
      <c r="B957" s="49" t="s">
        <v>57</v>
      </c>
      <c r="C957" s="40">
        <v>45.0</v>
      </c>
      <c r="D957" s="40"/>
      <c r="E957" s="46">
        <v>1.47146752E8</v>
      </c>
    </row>
    <row r="958" ht="15.75" hidden="1" customHeight="1">
      <c r="A958" s="48" t="s">
        <v>59</v>
      </c>
      <c r="B958" s="49" t="s">
        <v>57</v>
      </c>
      <c r="C958" s="40">
        <v>45.0</v>
      </c>
      <c r="D958" s="40" t="str">
        <f>CONCATENATE(A958,B958,C958)</f>
        <v>Com ABAP10BP3_445</v>
      </c>
      <c r="E958" s="46">
        <v>1.60546544E8</v>
      </c>
      <c r="F958" s="32">
        <f>AVERAGE(E956:E958)</f>
        <v>155232960</v>
      </c>
      <c r="G958" s="32">
        <f>STDEV(E956:E958)/F958*100</f>
        <v>4.584835369</v>
      </c>
      <c r="H958" s="32">
        <f>F958-$F$868</f>
        <v>152309606.5</v>
      </c>
    </row>
    <row r="959" ht="15.75" hidden="1" customHeight="1">
      <c r="A959" s="48" t="s">
        <v>59</v>
      </c>
      <c r="B959" s="49" t="s">
        <v>58</v>
      </c>
      <c r="C959" s="40">
        <v>45.0</v>
      </c>
      <c r="D959" s="40"/>
      <c r="E959" s="46">
        <v>1.6809664E8</v>
      </c>
    </row>
    <row r="960" ht="15.75" hidden="1" customHeight="1">
      <c r="A960" s="48" t="s">
        <v>59</v>
      </c>
      <c r="B960" s="49" t="s">
        <v>58</v>
      </c>
      <c r="C960" s="40">
        <v>45.0</v>
      </c>
      <c r="D960" s="40"/>
      <c r="E960" s="46">
        <v>1.69495216E8</v>
      </c>
    </row>
    <row r="961" ht="15.75" hidden="1" customHeight="1">
      <c r="A961" s="48" t="s">
        <v>59</v>
      </c>
      <c r="B961" s="49" t="s">
        <v>58</v>
      </c>
      <c r="C961" s="40">
        <v>45.0</v>
      </c>
      <c r="D961" s="40" t="str">
        <f>CONCATENATE(A961,B961,C961)</f>
        <v>Com ABAP10BP3_545</v>
      </c>
      <c r="E961" s="46">
        <v>1.83328816E8</v>
      </c>
      <c r="F961" s="32">
        <f>AVERAGE(E959:E961)</f>
        <v>173640224</v>
      </c>
      <c r="G961" s="32">
        <f>STDEV(E959:E961)/F961*100</f>
        <v>4.848909007</v>
      </c>
      <c r="H961" s="32">
        <f>F961-$F$868</f>
        <v>170716870.5</v>
      </c>
    </row>
    <row r="962" ht="15.75" customHeight="1">
      <c r="A962" s="32" t="s">
        <v>41</v>
      </c>
      <c r="B962" s="32" t="s">
        <v>42</v>
      </c>
      <c r="C962" s="40">
        <v>50.0</v>
      </c>
      <c r="D962" s="40"/>
      <c r="E962" s="32"/>
    </row>
    <row r="963" ht="15.75" customHeight="1">
      <c r="A963" s="32" t="s">
        <v>41</v>
      </c>
      <c r="B963" s="32" t="s">
        <v>42</v>
      </c>
      <c r="C963" s="40">
        <v>50.0</v>
      </c>
      <c r="D963" s="40"/>
      <c r="E963" s="32"/>
    </row>
    <row r="964" ht="15.75" customHeight="1">
      <c r="A964" s="32" t="s">
        <v>41</v>
      </c>
      <c r="B964" s="32" t="s">
        <v>42</v>
      </c>
      <c r="C964" s="40">
        <v>50.0</v>
      </c>
      <c r="D964" s="40"/>
      <c r="E964" s="32"/>
    </row>
    <row r="965" ht="15.75" customHeight="1">
      <c r="A965" s="32" t="s">
        <v>41</v>
      </c>
      <c r="B965" s="32" t="s">
        <v>44</v>
      </c>
      <c r="C965" s="40">
        <v>50.0</v>
      </c>
      <c r="D965" s="40"/>
      <c r="E965" s="32"/>
    </row>
    <row r="966" ht="15.75" customHeight="1">
      <c r="A966" s="32" t="s">
        <v>41</v>
      </c>
      <c r="B966" s="32" t="s">
        <v>44</v>
      </c>
      <c r="C966" s="40">
        <v>50.0</v>
      </c>
      <c r="D966" s="40"/>
      <c r="E966" s="32"/>
    </row>
    <row r="967" ht="15.75" customHeight="1">
      <c r="A967" s="32" t="s">
        <v>41</v>
      </c>
      <c r="B967" s="32" t="s">
        <v>44</v>
      </c>
      <c r="C967" s="40">
        <v>50.0</v>
      </c>
      <c r="D967" s="40"/>
      <c r="E967" s="32"/>
    </row>
    <row r="968" ht="15.75" customHeight="1">
      <c r="A968" s="32" t="s">
        <v>41</v>
      </c>
      <c r="B968" s="32" t="s">
        <v>45</v>
      </c>
      <c r="C968" s="40">
        <v>50.0</v>
      </c>
      <c r="D968" s="40"/>
      <c r="E968" s="32"/>
    </row>
    <row r="969" ht="15.75" customHeight="1">
      <c r="A969" s="32" t="s">
        <v>41</v>
      </c>
      <c r="B969" s="32" t="s">
        <v>45</v>
      </c>
      <c r="C969" s="40">
        <v>50.0</v>
      </c>
      <c r="D969" s="40"/>
      <c r="E969" s="32"/>
    </row>
    <row r="970" ht="15.75" customHeight="1">
      <c r="A970" s="32" t="s">
        <v>41</v>
      </c>
      <c r="B970" s="32" t="s">
        <v>45</v>
      </c>
      <c r="C970" s="40">
        <v>50.0</v>
      </c>
      <c r="D970" s="40"/>
      <c r="E970" s="32"/>
    </row>
    <row r="971" ht="15.75" customHeight="1">
      <c r="A971" s="32" t="s">
        <v>41</v>
      </c>
      <c r="B971" s="32" t="s">
        <v>46</v>
      </c>
      <c r="C971" s="40">
        <v>50.0</v>
      </c>
      <c r="D971" s="40"/>
      <c r="E971" s="32"/>
    </row>
    <row r="972" ht="15.75" customHeight="1">
      <c r="A972" s="32" t="s">
        <v>41</v>
      </c>
      <c r="B972" s="32" t="s">
        <v>46</v>
      </c>
      <c r="C972" s="40">
        <v>50.0</v>
      </c>
      <c r="D972" s="40"/>
      <c r="E972" s="32"/>
    </row>
    <row r="973" ht="15.75" customHeight="1">
      <c r="A973" s="32" t="s">
        <v>41</v>
      </c>
      <c r="B973" s="32" t="s">
        <v>46</v>
      </c>
      <c r="C973" s="40">
        <v>50.0</v>
      </c>
      <c r="D973" s="40"/>
      <c r="E973" s="32"/>
    </row>
    <row r="974" ht="15.75" customHeight="1">
      <c r="A974" s="32" t="s">
        <v>41</v>
      </c>
      <c r="B974" s="32" t="s">
        <v>47</v>
      </c>
      <c r="C974" s="40">
        <v>50.0</v>
      </c>
      <c r="D974" s="40"/>
      <c r="E974" s="32"/>
    </row>
    <row r="975" ht="15.75" customHeight="1">
      <c r="A975" s="32" t="s">
        <v>41</v>
      </c>
      <c r="B975" s="32" t="s">
        <v>47</v>
      </c>
      <c r="C975" s="40">
        <v>50.0</v>
      </c>
      <c r="D975" s="40"/>
      <c r="E975" s="32"/>
    </row>
    <row r="976" ht="15.75" customHeight="1">
      <c r="A976" s="32" t="s">
        <v>41</v>
      </c>
      <c r="B976" s="32" t="s">
        <v>47</v>
      </c>
      <c r="C976" s="40">
        <v>50.0</v>
      </c>
      <c r="D976" s="40"/>
      <c r="E976" s="32"/>
    </row>
    <row r="977" ht="15.75" customHeight="1">
      <c r="A977" s="32" t="s">
        <v>41</v>
      </c>
      <c r="B977" s="32" t="s">
        <v>48</v>
      </c>
      <c r="C977" s="40">
        <v>50.0</v>
      </c>
      <c r="D977" s="40"/>
      <c r="E977" s="32"/>
    </row>
    <row r="978" ht="15.75" customHeight="1">
      <c r="A978" s="32" t="s">
        <v>41</v>
      </c>
      <c r="B978" s="32" t="s">
        <v>48</v>
      </c>
      <c r="C978" s="40">
        <v>50.0</v>
      </c>
      <c r="D978" s="40"/>
      <c r="E978" s="32"/>
    </row>
    <row r="979" ht="15.75" customHeight="1">
      <c r="A979" s="32" t="s">
        <v>41</v>
      </c>
      <c r="B979" s="32" t="s">
        <v>48</v>
      </c>
      <c r="C979" s="40">
        <v>50.0</v>
      </c>
      <c r="D979" s="40"/>
      <c r="E979" s="32"/>
    </row>
    <row r="980" ht="15.75" customHeight="1">
      <c r="A980" s="32" t="s">
        <v>41</v>
      </c>
      <c r="B980" s="32" t="s">
        <v>49</v>
      </c>
      <c r="C980" s="40">
        <v>50.0</v>
      </c>
      <c r="D980" s="40"/>
      <c r="E980" s="32"/>
    </row>
    <row r="981" ht="15.75" customHeight="1">
      <c r="A981" s="32" t="s">
        <v>41</v>
      </c>
      <c r="B981" s="32" t="s">
        <v>49</v>
      </c>
      <c r="C981" s="40">
        <v>50.0</v>
      </c>
      <c r="D981" s="40"/>
      <c r="E981" s="32"/>
    </row>
    <row r="982" ht="15.75" customHeight="1">
      <c r="A982" s="32" t="s">
        <v>41</v>
      </c>
      <c r="B982" s="32" t="s">
        <v>49</v>
      </c>
      <c r="C982" s="40">
        <v>50.0</v>
      </c>
      <c r="D982" s="40"/>
      <c r="E982" s="32"/>
    </row>
    <row r="983" ht="15.75" customHeight="1">
      <c r="A983" s="32" t="s">
        <v>41</v>
      </c>
      <c r="B983" s="32" t="s">
        <v>50</v>
      </c>
      <c r="C983" s="40">
        <v>50.0</v>
      </c>
      <c r="D983" s="40"/>
      <c r="E983" s="32"/>
    </row>
    <row r="984" ht="15.75" customHeight="1">
      <c r="A984" s="32" t="s">
        <v>41</v>
      </c>
      <c r="B984" s="32" t="s">
        <v>50</v>
      </c>
      <c r="C984" s="40">
        <v>50.0</v>
      </c>
      <c r="D984" s="40"/>
      <c r="E984" s="32"/>
    </row>
    <row r="985" ht="15.75" customHeight="1">
      <c r="A985" s="32" t="s">
        <v>41</v>
      </c>
      <c r="B985" s="32" t="s">
        <v>50</v>
      </c>
      <c r="C985" s="40">
        <v>50.0</v>
      </c>
      <c r="D985" s="40"/>
      <c r="E985" s="32"/>
    </row>
    <row r="986" ht="15.75" customHeight="1">
      <c r="A986" s="32" t="s">
        <v>41</v>
      </c>
      <c r="B986" s="32" t="s">
        <v>51</v>
      </c>
      <c r="C986" s="40">
        <v>50.0</v>
      </c>
      <c r="D986" s="40"/>
      <c r="E986" s="32"/>
    </row>
    <row r="987" ht="15.75" customHeight="1">
      <c r="A987" s="32" t="s">
        <v>41</v>
      </c>
      <c r="B987" s="32" t="s">
        <v>51</v>
      </c>
      <c r="C987" s="40">
        <v>50.0</v>
      </c>
      <c r="D987" s="40"/>
      <c r="E987" s="32"/>
    </row>
    <row r="988" ht="15.75" customHeight="1">
      <c r="A988" s="32" t="s">
        <v>41</v>
      </c>
      <c r="B988" s="32" t="s">
        <v>51</v>
      </c>
      <c r="C988" s="40">
        <v>50.0</v>
      </c>
      <c r="D988" s="40"/>
      <c r="E988" s="32"/>
    </row>
    <row r="989" ht="15.75" customHeight="1">
      <c r="A989" s="32" t="s">
        <v>41</v>
      </c>
      <c r="B989" s="32" t="s">
        <v>52</v>
      </c>
      <c r="C989" s="40">
        <v>50.0</v>
      </c>
      <c r="D989" s="40"/>
      <c r="E989" s="32"/>
    </row>
    <row r="990" ht="15.75" customHeight="1">
      <c r="A990" s="32" t="s">
        <v>41</v>
      </c>
      <c r="B990" s="32" t="s">
        <v>52</v>
      </c>
      <c r="C990" s="40">
        <v>50.0</v>
      </c>
      <c r="D990" s="40"/>
      <c r="E990" s="32"/>
    </row>
    <row r="991" ht="15.75" customHeight="1">
      <c r="A991" s="32" t="s">
        <v>41</v>
      </c>
      <c r="B991" s="32" t="s">
        <v>52</v>
      </c>
      <c r="C991" s="40">
        <v>50.0</v>
      </c>
      <c r="D991" s="40"/>
      <c r="E991" s="32"/>
    </row>
    <row r="992" ht="15.75" customHeight="1">
      <c r="A992" s="32" t="s">
        <v>41</v>
      </c>
      <c r="B992" s="32" t="s">
        <v>53</v>
      </c>
      <c r="C992" s="40">
        <v>50.0</v>
      </c>
      <c r="D992" s="40"/>
      <c r="E992" s="32"/>
    </row>
    <row r="993" ht="15.75" customHeight="1">
      <c r="A993" s="32" t="s">
        <v>41</v>
      </c>
      <c r="B993" s="32" t="s">
        <v>53</v>
      </c>
      <c r="C993" s="40">
        <v>50.0</v>
      </c>
      <c r="D993" s="40"/>
      <c r="E993" s="32"/>
    </row>
    <row r="994" ht="15.75" customHeight="1">
      <c r="A994" s="32" t="s">
        <v>41</v>
      </c>
      <c r="B994" s="32" t="s">
        <v>53</v>
      </c>
      <c r="C994" s="40">
        <v>50.0</v>
      </c>
      <c r="D994" s="40"/>
      <c r="E994" s="32"/>
    </row>
    <row r="995" ht="15.75" customHeight="1">
      <c r="A995" s="32" t="s">
        <v>41</v>
      </c>
      <c r="B995" s="32" t="s">
        <v>54</v>
      </c>
      <c r="C995" s="40">
        <v>50.0</v>
      </c>
      <c r="D995" s="40"/>
      <c r="E995" s="32"/>
    </row>
    <row r="996" ht="15.75" customHeight="1">
      <c r="A996" s="32" t="s">
        <v>41</v>
      </c>
      <c r="B996" s="32" t="s">
        <v>54</v>
      </c>
      <c r="C996" s="40">
        <v>50.0</v>
      </c>
      <c r="D996" s="40"/>
      <c r="E996" s="32"/>
    </row>
    <row r="997" ht="15.75" customHeight="1">
      <c r="A997" s="32" t="s">
        <v>41</v>
      </c>
      <c r="B997" s="32" t="s">
        <v>54</v>
      </c>
      <c r="C997" s="40">
        <v>50.0</v>
      </c>
      <c r="D997" s="40"/>
      <c r="E997" s="32"/>
    </row>
    <row r="998" ht="15.75" customHeight="1">
      <c r="A998" s="32" t="s">
        <v>41</v>
      </c>
      <c r="B998" s="32" t="s">
        <v>55</v>
      </c>
      <c r="C998" s="40">
        <v>50.0</v>
      </c>
      <c r="D998" s="40"/>
      <c r="E998" s="32"/>
    </row>
    <row r="999" ht="15.75" customHeight="1">
      <c r="A999" s="32" t="s">
        <v>41</v>
      </c>
      <c r="B999" s="47" t="s">
        <v>55</v>
      </c>
      <c r="C999" s="40">
        <v>50.0</v>
      </c>
      <c r="D999" s="40"/>
      <c r="E999" s="32"/>
    </row>
    <row r="1000" ht="15.75" customHeight="1">
      <c r="A1000" s="32" t="s">
        <v>41</v>
      </c>
      <c r="B1000" s="47" t="s">
        <v>55</v>
      </c>
      <c r="C1000" s="40">
        <v>50.0</v>
      </c>
      <c r="D1000" s="40"/>
      <c r="E1000" s="32"/>
    </row>
    <row r="1001" ht="15.75" customHeight="1">
      <c r="A1001" s="32" t="s">
        <v>41</v>
      </c>
      <c r="B1001" s="47" t="s">
        <v>56</v>
      </c>
      <c r="C1001" s="40">
        <v>50.0</v>
      </c>
      <c r="D1001" s="40"/>
      <c r="E1001" s="32"/>
    </row>
    <row r="1002" ht="15.75" customHeight="1">
      <c r="A1002" s="32" t="s">
        <v>41</v>
      </c>
      <c r="B1002" s="47" t="s">
        <v>56</v>
      </c>
      <c r="C1002" s="40">
        <v>50.0</v>
      </c>
      <c r="D1002" s="40"/>
      <c r="E1002" s="32"/>
    </row>
    <row r="1003" ht="15.75" customHeight="1">
      <c r="A1003" s="32" t="s">
        <v>41</v>
      </c>
      <c r="B1003" s="47" t="s">
        <v>56</v>
      </c>
      <c r="C1003" s="40">
        <v>50.0</v>
      </c>
      <c r="D1003" s="40"/>
      <c r="E1003" s="32"/>
    </row>
    <row r="1004" ht="15.75" customHeight="1">
      <c r="A1004" s="32" t="s">
        <v>41</v>
      </c>
      <c r="B1004" s="47" t="s">
        <v>57</v>
      </c>
      <c r="C1004" s="40">
        <v>50.0</v>
      </c>
      <c r="D1004" s="40"/>
      <c r="E1004" s="32"/>
    </row>
    <row r="1005" ht="15.75" customHeight="1">
      <c r="A1005" s="32" t="s">
        <v>41</v>
      </c>
      <c r="B1005" s="47" t="s">
        <v>57</v>
      </c>
      <c r="C1005" s="40">
        <v>50.0</v>
      </c>
      <c r="D1005" s="40"/>
      <c r="E1005" s="32"/>
    </row>
    <row r="1006" ht="15.75" customHeight="1">
      <c r="A1006" s="32" t="s">
        <v>41</v>
      </c>
      <c r="B1006" s="47" t="s">
        <v>57</v>
      </c>
      <c r="C1006" s="40">
        <v>50.0</v>
      </c>
      <c r="D1006" s="40"/>
      <c r="E1006" s="32"/>
    </row>
    <row r="1007" ht="15.75" customHeight="1">
      <c r="A1007" s="32" t="s">
        <v>41</v>
      </c>
      <c r="B1007" s="47" t="s">
        <v>58</v>
      </c>
      <c r="C1007" s="40">
        <v>50.0</v>
      </c>
      <c r="D1007" s="40"/>
      <c r="E1007" s="32"/>
    </row>
    <row r="1008" ht="15.75" customHeight="1">
      <c r="A1008" s="32" t="s">
        <v>41</v>
      </c>
      <c r="B1008" s="47" t="s">
        <v>58</v>
      </c>
      <c r="C1008" s="40">
        <v>50.0</v>
      </c>
      <c r="D1008" s="40"/>
      <c r="E1008" s="32"/>
    </row>
    <row r="1009" ht="15.75" customHeight="1">
      <c r="A1009" s="32" t="s">
        <v>41</v>
      </c>
      <c r="B1009" s="47" t="s">
        <v>58</v>
      </c>
      <c r="C1009" s="40">
        <v>50.0</v>
      </c>
      <c r="D1009" s="40"/>
      <c r="E1009" s="32"/>
    </row>
    <row r="1010" ht="15.75" hidden="1" customHeight="1">
      <c r="A1010" s="48" t="s">
        <v>59</v>
      </c>
      <c r="B1010" s="48" t="s">
        <v>42</v>
      </c>
      <c r="C1010" s="40">
        <v>50.0</v>
      </c>
      <c r="D1010" s="40"/>
      <c r="E1010" s="32"/>
    </row>
    <row r="1011" ht="15.75" hidden="1" customHeight="1">
      <c r="A1011" s="48" t="s">
        <v>59</v>
      </c>
      <c r="B1011" s="48" t="s">
        <v>42</v>
      </c>
      <c r="C1011" s="40">
        <v>50.0</v>
      </c>
      <c r="D1011" s="40"/>
      <c r="E1011" s="32"/>
    </row>
    <row r="1012" ht="15.75" hidden="1" customHeight="1">
      <c r="A1012" s="48" t="s">
        <v>59</v>
      </c>
      <c r="B1012" s="48" t="s">
        <v>42</v>
      </c>
      <c r="C1012" s="40">
        <v>50.0</v>
      </c>
      <c r="D1012" s="40"/>
      <c r="E1012" s="32"/>
    </row>
    <row r="1013" ht="15.75" hidden="1" customHeight="1">
      <c r="A1013" s="48" t="s">
        <v>59</v>
      </c>
      <c r="B1013" s="48" t="s">
        <v>44</v>
      </c>
      <c r="C1013" s="40">
        <v>50.0</v>
      </c>
      <c r="D1013" s="40"/>
      <c r="E1013" s="32"/>
    </row>
    <row r="1014" ht="15.75" hidden="1" customHeight="1">
      <c r="A1014" s="48" t="s">
        <v>59</v>
      </c>
      <c r="B1014" s="48" t="s">
        <v>44</v>
      </c>
      <c r="C1014" s="40">
        <v>50.0</v>
      </c>
      <c r="D1014" s="40"/>
      <c r="E1014" s="32"/>
    </row>
    <row r="1015" ht="15.75" hidden="1" customHeight="1">
      <c r="A1015" s="48" t="s">
        <v>59</v>
      </c>
      <c r="B1015" s="48" t="s">
        <v>44</v>
      </c>
      <c r="C1015" s="40">
        <v>50.0</v>
      </c>
      <c r="D1015" s="40"/>
      <c r="E1015" s="32"/>
    </row>
    <row r="1016" ht="15.75" hidden="1" customHeight="1">
      <c r="A1016" s="48" t="s">
        <v>59</v>
      </c>
      <c r="B1016" s="48" t="s">
        <v>45</v>
      </c>
      <c r="C1016" s="40">
        <v>50.0</v>
      </c>
      <c r="D1016" s="40"/>
      <c r="E1016" s="32"/>
    </row>
    <row r="1017" ht="15.75" hidden="1" customHeight="1">
      <c r="A1017" s="48" t="s">
        <v>59</v>
      </c>
      <c r="B1017" s="48" t="s">
        <v>45</v>
      </c>
      <c r="C1017" s="40">
        <v>50.0</v>
      </c>
      <c r="D1017" s="40"/>
      <c r="E1017" s="32"/>
    </row>
    <row r="1018" ht="15.75" hidden="1" customHeight="1">
      <c r="A1018" s="48" t="s">
        <v>59</v>
      </c>
      <c r="B1018" s="48" t="s">
        <v>45</v>
      </c>
      <c r="C1018" s="40">
        <v>50.0</v>
      </c>
      <c r="D1018" s="40"/>
      <c r="E1018" s="32"/>
    </row>
    <row r="1019" ht="15.75" hidden="1" customHeight="1">
      <c r="A1019" s="48" t="s">
        <v>59</v>
      </c>
      <c r="B1019" s="48" t="s">
        <v>46</v>
      </c>
      <c r="C1019" s="40">
        <v>50.0</v>
      </c>
      <c r="D1019" s="40"/>
      <c r="E1019" s="32"/>
    </row>
    <row r="1020" ht="15.75" hidden="1" customHeight="1">
      <c r="A1020" s="48" t="s">
        <v>59</v>
      </c>
      <c r="B1020" s="48" t="s">
        <v>46</v>
      </c>
      <c r="C1020" s="40">
        <v>50.0</v>
      </c>
      <c r="D1020" s="40"/>
      <c r="E1020" s="32"/>
    </row>
    <row r="1021" ht="15.75" hidden="1" customHeight="1">
      <c r="A1021" s="48" t="s">
        <v>59</v>
      </c>
      <c r="B1021" s="48" t="s">
        <v>46</v>
      </c>
      <c r="C1021" s="40">
        <v>50.0</v>
      </c>
      <c r="D1021" s="40"/>
      <c r="E1021" s="32"/>
    </row>
    <row r="1022" ht="15.75" hidden="1" customHeight="1">
      <c r="A1022" s="48" t="s">
        <v>59</v>
      </c>
      <c r="B1022" s="48" t="s">
        <v>47</v>
      </c>
      <c r="C1022" s="40">
        <v>50.0</v>
      </c>
      <c r="D1022" s="40"/>
      <c r="E1022" s="32"/>
    </row>
    <row r="1023" ht="15.75" hidden="1" customHeight="1">
      <c r="A1023" s="48" t="s">
        <v>59</v>
      </c>
      <c r="B1023" s="48" t="s">
        <v>47</v>
      </c>
      <c r="C1023" s="40">
        <v>50.0</v>
      </c>
      <c r="D1023" s="40"/>
      <c r="E1023" s="32"/>
    </row>
    <row r="1024" ht="15.75" hidden="1" customHeight="1">
      <c r="A1024" s="48" t="s">
        <v>59</v>
      </c>
      <c r="B1024" s="48" t="s">
        <v>47</v>
      </c>
      <c r="C1024" s="40">
        <v>50.0</v>
      </c>
      <c r="D1024" s="40"/>
      <c r="E1024" s="32"/>
    </row>
    <row r="1025" ht="15.75" hidden="1" customHeight="1">
      <c r="A1025" s="48" t="s">
        <v>59</v>
      </c>
      <c r="B1025" s="48" t="s">
        <v>48</v>
      </c>
      <c r="C1025" s="40">
        <v>50.0</v>
      </c>
      <c r="D1025" s="40"/>
      <c r="E1025" s="32"/>
    </row>
    <row r="1026" ht="15.75" hidden="1" customHeight="1">
      <c r="A1026" s="48" t="s">
        <v>59</v>
      </c>
      <c r="B1026" s="48" t="s">
        <v>48</v>
      </c>
      <c r="C1026" s="40">
        <v>50.0</v>
      </c>
      <c r="D1026" s="40"/>
      <c r="E1026" s="32"/>
    </row>
    <row r="1027" ht="15.75" hidden="1" customHeight="1">
      <c r="A1027" s="48" t="s">
        <v>59</v>
      </c>
      <c r="B1027" s="48" t="s">
        <v>48</v>
      </c>
      <c r="C1027" s="40">
        <v>50.0</v>
      </c>
      <c r="D1027" s="40"/>
      <c r="E1027" s="32"/>
    </row>
    <row r="1028" ht="15.75" hidden="1" customHeight="1">
      <c r="A1028" s="48" t="s">
        <v>59</v>
      </c>
      <c r="B1028" s="48" t="s">
        <v>49</v>
      </c>
      <c r="C1028" s="40">
        <v>50.0</v>
      </c>
      <c r="D1028" s="40"/>
      <c r="E1028" s="32"/>
    </row>
    <row r="1029" ht="15.75" hidden="1" customHeight="1">
      <c r="A1029" s="48" t="s">
        <v>59</v>
      </c>
      <c r="B1029" s="48" t="s">
        <v>49</v>
      </c>
      <c r="C1029" s="40">
        <v>50.0</v>
      </c>
      <c r="D1029" s="40"/>
      <c r="E1029" s="32"/>
    </row>
    <row r="1030" ht="15.75" hidden="1" customHeight="1">
      <c r="A1030" s="48" t="s">
        <v>59</v>
      </c>
      <c r="B1030" s="48" t="s">
        <v>49</v>
      </c>
      <c r="C1030" s="40">
        <v>50.0</v>
      </c>
      <c r="D1030" s="40"/>
      <c r="E1030" s="32"/>
    </row>
    <row r="1031" ht="15.75" hidden="1" customHeight="1">
      <c r="A1031" s="48" t="s">
        <v>59</v>
      </c>
      <c r="B1031" s="48" t="s">
        <v>50</v>
      </c>
      <c r="C1031" s="40">
        <v>50.0</v>
      </c>
      <c r="D1031" s="40"/>
      <c r="E1031" s="32"/>
    </row>
    <row r="1032" ht="15.75" hidden="1" customHeight="1">
      <c r="A1032" s="48" t="s">
        <v>59</v>
      </c>
      <c r="B1032" s="48" t="s">
        <v>50</v>
      </c>
      <c r="C1032" s="40">
        <v>50.0</v>
      </c>
      <c r="D1032" s="40"/>
      <c r="E1032" s="32"/>
    </row>
    <row r="1033" ht="15.75" hidden="1" customHeight="1">
      <c r="A1033" s="48" t="s">
        <v>59</v>
      </c>
      <c r="B1033" s="48" t="s">
        <v>50</v>
      </c>
      <c r="C1033" s="40">
        <v>50.0</v>
      </c>
      <c r="D1033" s="40"/>
      <c r="E1033" s="32"/>
    </row>
    <row r="1034" ht="15.75" hidden="1" customHeight="1">
      <c r="A1034" s="48" t="s">
        <v>59</v>
      </c>
      <c r="B1034" s="48" t="s">
        <v>51</v>
      </c>
      <c r="C1034" s="40">
        <v>50.0</v>
      </c>
      <c r="D1034" s="40"/>
      <c r="E1034" s="32"/>
    </row>
    <row r="1035" ht="15.75" hidden="1" customHeight="1">
      <c r="A1035" s="48" t="s">
        <v>59</v>
      </c>
      <c r="B1035" s="48" t="s">
        <v>51</v>
      </c>
      <c r="C1035" s="40">
        <v>50.0</v>
      </c>
      <c r="D1035" s="40"/>
      <c r="E1035" s="32"/>
    </row>
    <row r="1036" ht="15.75" hidden="1" customHeight="1">
      <c r="A1036" s="48" t="s">
        <v>59</v>
      </c>
      <c r="B1036" s="48" t="s">
        <v>51</v>
      </c>
      <c r="C1036" s="40">
        <v>50.0</v>
      </c>
      <c r="D1036" s="40"/>
      <c r="E1036" s="32"/>
    </row>
    <row r="1037" ht="15.75" hidden="1" customHeight="1">
      <c r="A1037" s="48" t="s">
        <v>59</v>
      </c>
      <c r="B1037" s="48" t="s">
        <v>52</v>
      </c>
      <c r="C1037" s="40">
        <v>50.0</v>
      </c>
      <c r="D1037" s="40"/>
      <c r="E1037" s="32"/>
    </row>
    <row r="1038" ht="15.75" hidden="1" customHeight="1">
      <c r="A1038" s="48" t="s">
        <v>59</v>
      </c>
      <c r="B1038" s="48" t="s">
        <v>52</v>
      </c>
      <c r="C1038" s="40">
        <v>50.0</v>
      </c>
      <c r="D1038" s="40"/>
      <c r="E1038" s="32"/>
    </row>
    <row r="1039" ht="15.75" hidden="1" customHeight="1">
      <c r="A1039" s="48" t="s">
        <v>59</v>
      </c>
      <c r="B1039" s="48" t="s">
        <v>52</v>
      </c>
      <c r="C1039" s="40">
        <v>50.0</v>
      </c>
      <c r="D1039" s="40"/>
      <c r="E1039" s="32"/>
    </row>
    <row r="1040" ht="15.75" hidden="1" customHeight="1">
      <c r="A1040" s="48" t="s">
        <v>59</v>
      </c>
      <c r="B1040" s="48" t="s">
        <v>53</v>
      </c>
      <c r="C1040" s="40">
        <v>50.0</v>
      </c>
      <c r="D1040" s="40"/>
      <c r="E1040" s="32"/>
    </row>
    <row r="1041" ht="15.75" hidden="1" customHeight="1">
      <c r="A1041" s="48" t="s">
        <v>59</v>
      </c>
      <c r="B1041" s="48" t="s">
        <v>53</v>
      </c>
      <c r="C1041" s="40">
        <v>50.0</v>
      </c>
      <c r="D1041" s="40"/>
      <c r="E1041" s="32"/>
    </row>
    <row r="1042" ht="15.75" hidden="1" customHeight="1">
      <c r="A1042" s="48" t="s">
        <v>59</v>
      </c>
      <c r="B1042" s="48" t="s">
        <v>53</v>
      </c>
      <c r="C1042" s="40">
        <v>50.0</v>
      </c>
      <c r="D1042" s="40"/>
      <c r="E1042" s="32"/>
    </row>
    <row r="1043" ht="15.75" hidden="1" customHeight="1">
      <c r="A1043" s="48" t="s">
        <v>59</v>
      </c>
      <c r="B1043" s="48" t="s">
        <v>54</v>
      </c>
      <c r="C1043" s="40">
        <v>50.0</v>
      </c>
      <c r="D1043" s="40"/>
      <c r="E1043" s="32"/>
    </row>
    <row r="1044" ht="15.75" hidden="1" customHeight="1">
      <c r="A1044" s="48" t="s">
        <v>59</v>
      </c>
      <c r="B1044" s="48" t="s">
        <v>54</v>
      </c>
      <c r="C1044" s="40">
        <v>50.0</v>
      </c>
      <c r="D1044" s="40"/>
      <c r="E1044" s="32"/>
    </row>
    <row r="1045" ht="15.75" hidden="1" customHeight="1">
      <c r="A1045" s="48" t="s">
        <v>59</v>
      </c>
      <c r="B1045" s="48" t="s">
        <v>54</v>
      </c>
      <c r="C1045" s="40">
        <v>50.0</v>
      </c>
      <c r="D1045" s="40"/>
      <c r="E1045" s="32"/>
    </row>
    <row r="1046" ht="15.75" hidden="1" customHeight="1">
      <c r="A1046" s="48" t="s">
        <v>59</v>
      </c>
      <c r="B1046" s="48" t="s">
        <v>55</v>
      </c>
      <c r="C1046" s="40">
        <v>50.0</v>
      </c>
      <c r="D1046" s="40"/>
      <c r="E1046" s="32"/>
    </row>
    <row r="1047" ht="15.75" hidden="1" customHeight="1">
      <c r="A1047" s="48" t="s">
        <v>59</v>
      </c>
      <c r="B1047" s="49" t="s">
        <v>55</v>
      </c>
      <c r="C1047" s="40">
        <v>50.0</v>
      </c>
      <c r="D1047" s="40"/>
      <c r="E1047" s="32"/>
    </row>
    <row r="1048" ht="15.75" hidden="1" customHeight="1">
      <c r="A1048" s="48" t="s">
        <v>59</v>
      </c>
      <c r="B1048" s="49" t="s">
        <v>55</v>
      </c>
      <c r="C1048" s="40">
        <v>50.0</v>
      </c>
      <c r="D1048" s="40"/>
      <c r="E1048" s="32"/>
    </row>
    <row r="1049" ht="15.75" hidden="1" customHeight="1">
      <c r="A1049" s="48" t="s">
        <v>59</v>
      </c>
      <c r="B1049" s="49" t="s">
        <v>56</v>
      </c>
      <c r="C1049" s="40">
        <v>50.0</v>
      </c>
      <c r="D1049" s="40"/>
      <c r="E1049" s="32"/>
    </row>
    <row r="1050" ht="15.75" hidden="1" customHeight="1">
      <c r="A1050" s="48" t="s">
        <v>59</v>
      </c>
      <c r="B1050" s="49" t="s">
        <v>56</v>
      </c>
      <c r="C1050" s="40">
        <v>50.0</v>
      </c>
      <c r="D1050" s="40"/>
      <c r="E1050" s="32"/>
    </row>
    <row r="1051" ht="15.75" hidden="1" customHeight="1">
      <c r="A1051" s="48" t="s">
        <v>59</v>
      </c>
      <c r="B1051" s="49" t="s">
        <v>56</v>
      </c>
      <c r="C1051" s="40">
        <v>50.0</v>
      </c>
      <c r="D1051" s="40"/>
      <c r="E1051" s="32"/>
    </row>
    <row r="1052" ht="15.75" hidden="1" customHeight="1">
      <c r="A1052" s="48" t="s">
        <v>59</v>
      </c>
      <c r="B1052" s="49" t="s">
        <v>57</v>
      </c>
      <c r="C1052" s="40">
        <v>50.0</v>
      </c>
      <c r="D1052" s="40"/>
      <c r="E1052" s="32"/>
    </row>
    <row r="1053" ht="15.75" hidden="1" customHeight="1">
      <c r="A1053" s="48" t="s">
        <v>59</v>
      </c>
      <c r="B1053" s="49" t="s">
        <v>57</v>
      </c>
      <c r="C1053" s="40">
        <v>50.0</v>
      </c>
      <c r="D1053" s="40"/>
      <c r="E1053" s="32"/>
    </row>
    <row r="1054" ht="15.75" hidden="1" customHeight="1">
      <c r="A1054" s="48" t="s">
        <v>59</v>
      </c>
      <c r="B1054" s="49" t="s">
        <v>57</v>
      </c>
      <c r="C1054" s="40">
        <v>50.0</v>
      </c>
      <c r="D1054" s="40"/>
      <c r="E1054" s="32"/>
    </row>
    <row r="1055" ht="15.75" hidden="1" customHeight="1">
      <c r="A1055" s="48" t="s">
        <v>59</v>
      </c>
      <c r="B1055" s="49" t="s">
        <v>58</v>
      </c>
      <c r="C1055" s="40">
        <v>50.0</v>
      </c>
      <c r="D1055" s="40"/>
      <c r="E1055" s="32"/>
    </row>
    <row r="1056" ht="15.75" hidden="1" customHeight="1">
      <c r="A1056" s="48" t="s">
        <v>59</v>
      </c>
      <c r="B1056" s="49" t="s">
        <v>58</v>
      </c>
      <c r="C1056" s="40">
        <v>50.0</v>
      </c>
      <c r="D1056" s="40"/>
      <c r="E1056" s="32"/>
    </row>
    <row r="1057" ht="15.75" hidden="1" customHeight="1">
      <c r="A1057" s="48" t="s">
        <v>59</v>
      </c>
      <c r="B1057" s="49" t="s">
        <v>58</v>
      </c>
      <c r="C1057" s="40">
        <v>50.0</v>
      </c>
      <c r="D1057" s="40"/>
      <c r="E1057" s="32"/>
    </row>
    <row r="1058" ht="15.75" customHeight="1">
      <c r="A1058" s="32" t="s">
        <v>41</v>
      </c>
      <c r="B1058" s="32" t="s">
        <v>42</v>
      </c>
      <c r="C1058" s="40">
        <v>55.0</v>
      </c>
      <c r="D1058" s="40"/>
      <c r="E1058" s="32"/>
    </row>
    <row r="1059" ht="15.75" customHeight="1">
      <c r="A1059" s="32" t="s">
        <v>41</v>
      </c>
      <c r="B1059" s="32" t="s">
        <v>42</v>
      </c>
      <c r="C1059" s="40">
        <v>55.0</v>
      </c>
      <c r="D1059" s="40"/>
      <c r="E1059" s="32"/>
    </row>
    <row r="1060" ht="15.75" customHeight="1">
      <c r="A1060" s="32" t="s">
        <v>41</v>
      </c>
      <c r="B1060" s="32" t="s">
        <v>42</v>
      </c>
      <c r="C1060" s="40">
        <v>55.0</v>
      </c>
      <c r="D1060" s="40"/>
      <c r="E1060" s="32"/>
    </row>
    <row r="1061" ht="15.75" customHeight="1">
      <c r="A1061" s="32" t="s">
        <v>41</v>
      </c>
      <c r="B1061" s="32" t="s">
        <v>44</v>
      </c>
      <c r="C1061" s="40">
        <v>55.0</v>
      </c>
      <c r="D1061" s="40"/>
      <c r="E1061" s="32"/>
    </row>
    <row r="1062" ht="15.75" customHeight="1">
      <c r="A1062" s="32" t="s">
        <v>41</v>
      </c>
      <c r="B1062" s="32" t="s">
        <v>44</v>
      </c>
      <c r="C1062" s="40">
        <v>55.0</v>
      </c>
      <c r="D1062" s="40"/>
      <c r="E1062" s="32"/>
    </row>
    <row r="1063" ht="15.75" customHeight="1">
      <c r="A1063" s="32" t="s">
        <v>41</v>
      </c>
      <c r="B1063" s="32" t="s">
        <v>44</v>
      </c>
      <c r="C1063" s="40">
        <v>55.0</v>
      </c>
      <c r="D1063" s="40"/>
      <c r="E1063" s="32"/>
    </row>
    <row r="1064" ht="15.75" customHeight="1">
      <c r="A1064" s="32" t="s">
        <v>41</v>
      </c>
      <c r="B1064" s="32" t="s">
        <v>45</v>
      </c>
      <c r="C1064" s="40">
        <v>55.0</v>
      </c>
      <c r="D1064" s="40"/>
      <c r="E1064" s="32"/>
    </row>
    <row r="1065" ht="15.75" customHeight="1">
      <c r="A1065" s="32" t="s">
        <v>41</v>
      </c>
      <c r="B1065" s="32" t="s">
        <v>45</v>
      </c>
      <c r="C1065" s="40">
        <v>55.0</v>
      </c>
      <c r="D1065" s="40"/>
      <c r="E1065" s="32"/>
    </row>
    <row r="1066" ht="15.75" customHeight="1">
      <c r="A1066" s="32" t="s">
        <v>41</v>
      </c>
      <c r="B1066" s="32" t="s">
        <v>45</v>
      </c>
      <c r="C1066" s="40">
        <v>55.0</v>
      </c>
      <c r="D1066" s="40"/>
      <c r="E1066" s="32"/>
    </row>
    <row r="1067" ht="15.75" customHeight="1">
      <c r="A1067" s="32" t="s">
        <v>41</v>
      </c>
      <c r="B1067" s="32" t="s">
        <v>46</v>
      </c>
      <c r="C1067" s="40">
        <v>55.0</v>
      </c>
      <c r="D1067" s="40"/>
      <c r="E1067" s="32"/>
    </row>
    <row r="1068" ht="15.75" customHeight="1">
      <c r="A1068" s="32" t="s">
        <v>41</v>
      </c>
      <c r="B1068" s="32" t="s">
        <v>46</v>
      </c>
      <c r="C1068" s="40">
        <v>55.0</v>
      </c>
      <c r="D1068" s="40"/>
      <c r="E1068" s="32"/>
    </row>
    <row r="1069" ht="15.75" customHeight="1">
      <c r="A1069" s="32" t="s">
        <v>41</v>
      </c>
      <c r="B1069" s="32" t="s">
        <v>46</v>
      </c>
      <c r="C1069" s="40">
        <v>55.0</v>
      </c>
      <c r="D1069" s="40"/>
      <c r="E1069" s="32"/>
    </row>
    <row r="1070" ht="15.75" customHeight="1">
      <c r="A1070" s="32" t="s">
        <v>41</v>
      </c>
      <c r="B1070" s="32" t="s">
        <v>47</v>
      </c>
      <c r="C1070" s="40">
        <v>55.0</v>
      </c>
      <c r="D1070" s="40"/>
      <c r="E1070" s="32"/>
    </row>
    <row r="1071" ht="15.75" customHeight="1">
      <c r="A1071" s="32" t="s">
        <v>41</v>
      </c>
      <c r="B1071" s="32" t="s">
        <v>47</v>
      </c>
      <c r="C1071" s="40">
        <v>55.0</v>
      </c>
      <c r="D1071" s="40"/>
      <c r="E1071" s="32"/>
    </row>
    <row r="1072" ht="15.75" customHeight="1">
      <c r="A1072" s="32" t="s">
        <v>41</v>
      </c>
      <c r="B1072" s="32" t="s">
        <v>47</v>
      </c>
      <c r="C1072" s="40">
        <v>55.0</v>
      </c>
      <c r="D1072" s="40"/>
      <c r="E1072" s="32"/>
    </row>
    <row r="1073" ht="15.75" customHeight="1">
      <c r="A1073" s="32" t="s">
        <v>41</v>
      </c>
      <c r="B1073" s="32" t="s">
        <v>48</v>
      </c>
      <c r="C1073" s="40">
        <v>55.0</v>
      </c>
      <c r="D1073" s="40"/>
      <c r="E1073" s="32"/>
    </row>
    <row r="1074" ht="15.75" customHeight="1">
      <c r="A1074" s="32" t="s">
        <v>41</v>
      </c>
      <c r="B1074" s="32" t="s">
        <v>48</v>
      </c>
      <c r="C1074" s="40">
        <v>55.0</v>
      </c>
      <c r="D1074" s="40"/>
      <c r="E1074" s="32"/>
    </row>
    <row r="1075" ht="15.75" customHeight="1">
      <c r="A1075" s="32" t="s">
        <v>41</v>
      </c>
      <c r="B1075" s="32" t="s">
        <v>48</v>
      </c>
      <c r="C1075" s="40">
        <v>55.0</v>
      </c>
      <c r="D1075" s="40"/>
      <c r="E1075" s="32"/>
    </row>
    <row r="1076" ht="15.75" customHeight="1">
      <c r="A1076" s="32" t="s">
        <v>41</v>
      </c>
      <c r="B1076" s="32" t="s">
        <v>49</v>
      </c>
      <c r="C1076" s="40">
        <v>55.0</v>
      </c>
      <c r="D1076" s="40"/>
      <c r="E1076" s="32"/>
    </row>
    <row r="1077" ht="15.75" customHeight="1">
      <c r="A1077" s="32" t="s">
        <v>41</v>
      </c>
      <c r="B1077" s="32" t="s">
        <v>49</v>
      </c>
      <c r="C1077" s="40">
        <v>55.0</v>
      </c>
      <c r="D1077" s="40"/>
      <c r="E1077" s="32"/>
    </row>
    <row r="1078" ht="15.75" customHeight="1">
      <c r="A1078" s="32" t="s">
        <v>41</v>
      </c>
      <c r="B1078" s="32" t="s">
        <v>49</v>
      </c>
      <c r="C1078" s="40">
        <v>55.0</v>
      </c>
      <c r="D1078" s="40"/>
      <c r="E1078" s="32"/>
    </row>
    <row r="1079" ht="15.75" customHeight="1">
      <c r="A1079" s="32" t="s">
        <v>41</v>
      </c>
      <c r="B1079" s="32" t="s">
        <v>50</v>
      </c>
      <c r="C1079" s="40">
        <v>55.0</v>
      </c>
      <c r="D1079" s="40"/>
      <c r="E1079" s="32"/>
    </row>
    <row r="1080" ht="15.75" customHeight="1">
      <c r="A1080" s="32" t="s">
        <v>41</v>
      </c>
      <c r="B1080" s="32" t="s">
        <v>50</v>
      </c>
      <c r="C1080" s="40">
        <v>55.0</v>
      </c>
      <c r="D1080" s="40"/>
      <c r="E1080" s="32"/>
    </row>
    <row r="1081" ht="15.75" customHeight="1">
      <c r="A1081" s="32" t="s">
        <v>41</v>
      </c>
      <c r="B1081" s="32" t="s">
        <v>50</v>
      </c>
      <c r="C1081" s="40">
        <v>55.0</v>
      </c>
      <c r="D1081" s="40"/>
      <c r="E1081" s="32"/>
    </row>
    <row r="1082" ht="15.75" customHeight="1">
      <c r="A1082" s="32" t="s">
        <v>41</v>
      </c>
      <c r="B1082" s="32" t="s">
        <v>51</v>
      </c>
      <c r="C1082" s="40">
        <v>55.0</v>
      </c>
      <c r="D1082" s="40"/>
      <c r="E1082" s="32"/>
    </row>
    <row r="1083" ht="15.75" customHeight="1">
      <c r="A1083" s="32" t="s">
        <v>41</v>
      </c>
      <c r="B1083" s="32" t="s">
        <v>51</v>
      </c>
      <c r="C1083" s="40">
        <v>55.0</v>
      </c>
      <c r="D1083" s="40"/>
      <c r="E1083" s="32"/>
    </row>
    <row r="1084" ht="15.75" customHeight="1">
      <c r="A1084" s="32" t="s">
        <v>41</v>
      </c>
      <c r="B1084" s="32" t="s">
        <v>51</v>
      </c>
      <c r="C1084" s="40">
        <v>55.0</v>
      </c>
      <c r="D1084" s="40"/>
      <c r="E1084" s="32"/>
    </row>
    <row r="1085" ht="15.75" customHeight="1">
      <c r="A1085" s="32" t="s">
        <v>41</v>
      </c>
      <c r="B1085" s="32" t="s">
        <v>52</v>
      </c>
      <c r="C1085" s="40">
        <v>55.0</v>
      </c>
      <c r="D1085" s="40"/>
      <c r="E1085" s="32"/>
    </row>
    <row r="1086" ht="15.75" customHeight="1">
      <c r="A1086" s="32" t="s">
        <v>41</v>
      </c>
      <c r="B1086" s="32" t="s">
        <v>52</v>
      </c>
      <c r="C1086" s="40">
        <v>55.0</v>
      </c>
      <c r="D1086" s="40"/>
      <c r="E1086" s="32"/>
    </row>
    <row r="1087" ht="15.75" customHeight="1">
      <c r="A1087" s="32" t="s">
        <v>41</v>
      </c>
      <c r="B1087" s="32" t="s">
        <v>52</v>
      </c>
      <c r="C1087" s="40">
        <v>55.0</v>
      </c>
      <c r="D1087" s="40"/>
      <c r="E1087" s="32"/>
    </row>
    <row r="1088" ht="15.75" customHeight="1">
      <c r="A1088" s="32" t="s">
        <v>41</v>
      </c>
      <c r="B1088" s="32" t="s">
        <v>53</v>
      </c>
      <c r="C1088" s="40">
        <v>55.0</v>
      </c>
      <c r="D1088" s="40"/>
      <c r="E1088" s="32"/>
    </row>
    <row r="1089" ht="15.75" customHeight="1">
      <c r="A1089" s="32" t="s">
        <v>41</v>
      </c>
      <c r="B1089" s="32" t="s">
        <v>53</v>
      </c>
      <c r="C1089" s="40">
        <v>55.0</v>
      </c>
      <c r="D1089" s="40"/>
      <c r="E1089" s="32"/>
    </row>
    <row r="1090" ht="15.75" customHeight="1">
      <c r="A1090" s="32" t="s">
        <v>41</v>
      </c>
      <c r="B1090" s="32" t="s">
        <v>53</v>
      </c>
      <c r="C1090" s="40">
        <v>55.0</v>
      </c>
      <c r="D1090" s="40"/>
      <c r="E1090" s="32"/>
    </row>
    <row r="1091" ht="15.75" customHeight="1">
      <c r="A1091" s="32" t="s">
        <v>41</v>
      </c>
      <c r="B1091" s="32" t="s">
        <v>54</v>
      </c>
      <c r="C1091" s="40">
        <v>55.0</v>
      </c>
      <c r="D1091" s="40"/>
      <c r="E1091" s="32"/>
    </row>
    <row r="1092" ht="15.75" customHeight="1">
      <c r="A1092" s="32" t="s">
        <v>41</v>
      </c>
      <c r="B1092" s="32" t="s">
        <v>54</v>
      </c>
      <c r="C1092" s="40">
        <v>55.0</v>
      </c>
      <c r="D1092" s="40"/>
      <c r="E1092" s="32"/>
    </row>
    <row r="1093" ht="15.75" customHeight="1">
      <c r="A1093" s="32" t="s">
        <v>41</v>
      </c>
      <c r="B1093" s="32" t="s">
        <v>54</v>
      </c>
      <c r="C1093" s="40">
        <v>55.0</v>
      </c>
      <c r="D1093" s="40"/>
      <c r="E1093" s="32"/>
    </row>
    <row r="1094" ht="15.75" customHeight="1">
      <c r="A1094" s="32" t="s">
        <v>41</v>
      </c>
      <c r="B1094" s="32" t="s">
        <v>55</v>
      </c>
      <c r="C1094" s="40">
        <v>55.0</v>
      </c>
      <c r="D1094" s="40"/>
      <c r="E1094" s="32"/>
    </row>
    <row r="1095" ht="15.75" customHeight="1">
      <c r="A1095" s="32" t="s">
        <v>41</v>
      </c>
      <c r="B1095" s="47" t="s">
        <v>55</v>
      </c>
      <c r="C1095" s="40">
        <v>55.0</v>
      </c>
      <c r="D1095" s="40"/>
      <c r="E1095" s="32"/>
    </row>
    <row r="1096" ht="15.75" customHeight="1">
      <c r="A1096" s="32" t="s">
        <v>41</v>
      </c>
      <c r="B1096" s="47" t="s">
        <v>55</v>
      </c>
      <c r="C1096" s="40">
        <v>55.0</v>
      </c>
      <c r="D1096" s="40"/>
      <c r="E1096" s="32"/>
    </row>
    <row r="1097" ht="15.75" customHeight="1">
      <c r="A1097" s="32" t="s">
        <v>41</v>
      </c>
      <c r="B1097" s="47" t="s">
        <v>56</v>
      </c>
      <c r="C1097" s="40">
        <v>55.0</v>
      </c>
      <c r="D1097" s="40"/>
      <c r="E1097" s="32"/>
    </row>
    <row r="1098" ht="15.75" customHeight="1">
      <c r="A1098" s="32" t="s">
        <v>41</v>
      </c>
      <c r="B1098" s="47" t="s">
        <v>56</v>
      </c>
      <c r="C1098" s="40">
        <v>55.0</v>
      </c>
      <c r="D1098" s="40"/>
      <c r="E1098" s="32"/>
    </row>
    <row r="1099" ht="15.75" customHeight="1">
      <c r="A1099" s="32" t="s">
        <v>41</v>
      </c>
      <c r="B1099" s="47" t="s">
        <v>56</v>
      </c>
      <c r="C1099" s="40">
        <v>55.0</v>
      </c>
      <c r="D1099" s="40"/>
      <c r="E1099" s="32"/>
    </row>
    <row r="1100" ht="15.75" customHeight="1">
      <c r="A1100" s="32" t="s">
        <v>41</v>
      </c>
      <c r="B1100" s="47" t="s">
        <v>57</v>
      </c>
      <c r="C1100" s="40">
        <v>55.0</v>
      </c>
      <c r="D1100" s="40"/>
      <c r="E1100" s="32"/>
    </row>
    <row r="1101" ht="15.75" customHeight="1">
      <c r="A1101" s="32" t="s">
        <v>41</v>
      </c>
      <c r="B1101" s="47" t="s">
        <v>57</v>
      </c>
      <c r="C1101" s="40">
        <v>55.0</v>
      </c>
      <c r="D1101" s="40"/>
      <c r="E1101" s="32"/>
    </row>
    <row r="1102" ht="15.75" customHeight="1">
      <c r="A1102" s="32" t="s">
        <v>41</v>
      </c>
      <c r="B1102" s="47" t="s">
        <v>57</v>
      </c>
      <c r="C1102" s="40">
        <v>55.0</v>
      </c>
      <c r="D1102" s="40"/>
      <c r="E1102" s="32"/>
    </row>
    <row r="1103" ht="15.75" customHeight="1">
      <c r="A1103" s="32" t="s">
        <v>41</v>
      </c>
      <c r="B1103" s="47" t="s">
        <v>58</v>
      </c>
      <c r="C1103" s="40">
        <v>55.0</v>
      </c>
      <c r="D1103" s="40"/>
      <c r="E1103" s="32"/>
    </row>
    <row r="1104" ht="15.75" customHeight="1">
      <c r="A1104" s="32" t="s">
        <v>41</v>
      </c>
      <c r="B1104" s="47" t="s">
        <v>58</v>
      </c>
      <c r="C1104" s="40">
        <v>55.0</v>
      </c>
      <c r="D1104" s="40"/>
      <c r="E1104" s="32"/>
    </row>
    <row r="1105" ht="15.75" customHeight="1">
      <c r="A1105" s="32" t="s">
        <v>41</v>
      </c>
      <c r="B1105" s="47" t="s">
        <v>58</v>
      </c>
      <c r="C1105" s="40">
        <v>55.0</v>
      </c>
      <c r="D1105" s="40"/>
      <c r="E1105" s="32"/>
    </row>
    <row r="1106" ht="15.75" hidden="1" customHeight="1">
      <c r="A1106" s="48" t="s">
        <v>59</v>
      </c>
      <c r="B1106" s="48" t="s">
        <v>42</v>
      </c>
      <c r="C1106" s="40">
        <v>55.0</v>
      </c>
      <c r="D1106" s="40"/>
      <c r="E1106" s="32"/>
    </row>
    <row r="1107" ht="15.75" hidden="1" customHeight="1">
      <c r="A1107" s="48" t="s">
        <v>59</v>
      </c>
      <c r="B1107" s="48" t="s">
        <v>42</v>
      </c>
      <c r="C1107" s="40">
        <v>55.0</v>
      </c>
      <c r="D1107" s="40"/>
      <c r="E1107" s="32"/>
    </row>
    <row r="1108" ht="15.75" hidden="1" customHeight="1">
      <c r="A1108" s="48" t="s">
        <v>59</v>
      </c>
      <c r="B1108" s="48" t="s">
        <v>42</v>
      </c>
      <c r="C1108" s="40">
        <v>55.0</v>
      </c>
      <c r="D1108" s="40"/>
      <c r="E1108" s="32"/>
    </row>
    <row r="1109" ht="15.75" hidden="1" customHeight="1">
      <c r="A1109" s="48" t="s">
        <v>59</v>
      </c>
      <c r="B1109" s="48" t="s">
        <v>44</v>
      </c>
      <c r="C1109" s="40">
        <v>55.0</v>
      </c>
      <c r="D1109" s="40"/>
      <c r="E1109" s="32"/>
    </row>
    <row r="1110" ht="15.75" hidden="1" customHeight="1">
      <c r="A1110" s="48" t="s">
        <v>59</v>
      </c>
      <c r="B1110" s="48" t="s">
        <v>44</v>
      </c>
      <c r="C1110" s="40">
        <v>55.0</v>
      </c>
      <c r="D1110" s="40"/>
      <c r="E1110" s="32"/>
    </row>
    <row r="1111" ht="15.75" hidden="1" customHeight="1">
      <c r="A1111" s="48" t="s">
        <v>59</v>
      </c>
      <c r="B1111" s="48" t="s">
        <v>44</v>
      </c>
      <c r="C1111" s="40">
        <v>55.0</v>
      </c>
      <c r="D1111" s="40"/>
      <c r="E1111" s="32"/>
    </row>
    <row r="1112" ht="15.75" hidden="1" customHeight="1">
      <c r="A1112" s="48" t="s">
        <v>59</v>
      </c>
      <c r="B1112" s="48" t="s">
        <v>45</v>
      </c>
      <c r="C1112" s="40">
        <v>55.0</v>
      </c>
      <c r="D1112" s="40"/>
      <c r="E1112" s="32"/>
    </row>
    <row r="1113" ht="15.75" hidden="1" customHeight="1">
      <c r="A1113" s="48" t="s">
        <v>59</v>
      </c>
      <c r="B1113" s="48" t="s">
        <v>45</v>
      </c>
      <c r="C1113" s="40">
        <v>55.0</v>
      </c>
      <c r="D1113" s="40"/>
      <c r="E1113" s="32"/>
    </row>
    <row r="1114" ht="15.75" hidden="1" customHeight="1">
      <c r="A1114" s="48" t="s">
        <v>59</v>
      </c>
      <c r="B1114" s="48" t="s">
        <v>45</v>
      </c>
      <c r="C1114" s="40">
        <v>55.0</v>
      </c>
      <c r="D1114" s="40"/>
      <c r="E1114" s="32"/>
    </row>
    <row r="1115" ht="15.75" hidden="1" customHeight="1">
      <c r="A1115" s="48" t="s">
        <v>59</v>
      </c>
      <c r="B1115" s="48" t="s">
        <v>46</v>
      </c>
      <c r="C1115" s="40">
        <v>55.0</v>
      </c>
      <c r="D1115" s="40"/>
      <c r="E1115" s="32"/>
    </row>
    <row r="1116" ht="15.75" hidden="1" customHeight="1">
      <c r="A1116" s="48" t="s">
        <v>59</v>
      </c>
      <c r="B1116" s="48" t="s">
        <v>46</v>
      </c>
      <c r="C1116" s="40">
        <v>55.0</v>
      </c>
      <c r="D1116" s="40"/>
      <c r="E1116" s="32"/>
    </row>
    <row r="1117" ht="15.75" hidden="1" customHeight="1">
      <c r="A1117" s="48" t="s">
        <v>59</v>
      </c>
      <c r="B1117" s="48" t="s">
        <v>46</v>
      </c>
      <c r="C1117" s="40">
        <v>55.0</v>
      </c>
      <c r="D1117" s="40"/>
      <c r="E1117" s="32"/>
    </row>
    <row r="1118" ht="15.75" hidden="1" customHeight="1">
      <c r="A1118" s="48" t="s">
        <v>59</v>
      </c>
      <c r="B1118" s="48" t="s">
        <v>47</v>
      </c>
      <c r="C1118" s="40">
        <v>55.0</v>
      </c>
      <c r="D1118" s="40"/>
      <c r="E1118" s="32"/>
    </row>
    <row r="1119" ht="15.75" hidden="1" customHeight="1">
      <c r="A1119" s="48" t="s">
        <v>59</v>
      </c>
      <c r="B1119" s="48" t="s">
        <v>47</v>
      </c>
      <c r="C1119" s="40">
        <v>55.0</v>
      </c>
      <c r="D1119" s="40"/>
      <c r="E1119" s="32"/>
    </row>
    <row r="1120" ht="15.75" hidden="1" customHeight="1">
      <c r="A1120" s="48" t="s">
        <v>59</v>
      </c>
      <c r="B1120" s="48" t="s">
        <v>47</v>
      </c>
      <c r="C1120" s="40">
        <v>55.0</v>
      </c>
      <c r="D1120" s="40"/>
      <c r="E1120" s="32"/>
    </row>
    <row r="1121" ht="15.75" hidden="1" customHeight="1">
      <c r="A1121" s="48" t="s">
        <v>59</v>
      </c>
      <c r="B1121" s="48" t="s">
        <v>48</v>
      </c>
      <c r="C1121" s="40">
        <v>55.0</v>
      </c>
      <c r="D1121" s="40"/>
      <c r="E1121" s="32"/>
    </row>
    <row r="1122" ht="15.75" hidden="1" customHeight="1">
      <c r="A1122" s="48" t="s">
        <v>59</v>
      </c>
      <c r="B1122" s="48" t="s">
        <v>48</v>
      </c>
      <c r="C1122" s="40">
        <v>55.0</v>
      </c>
      <c r="D1122" s="40"/>
      <c r="E1122" s="32"/>
    </row>
    <row r="1123" ht="15.75" hidden="1" customHeight="1">
      <c r="A1123" s="48" t="s">
        <v>59</v>
      </c>
      <c r="B1123" s="48" t="s">
        <v>48</v>
      </c>
      <c r="C1123" s="40">
        <v>55.0</v>
      </c>
      <c r="D1123" s="40"/>
      <c r="E1123" s="32"/>
    </row>
    <row r="1124" ht="15.75" hidden="1" customHeight="1">
      <c r="A1124" s="48" t="s">
        <v>59</v>
      </c>
      <c r="B1124" s="48" t="s">
        <v>49</v>
      </c>
      <c r="C1124" s="40">
        <v>55.0</v>
      </c>
      <c r="D1124" s="40"/>
      <c r="E1124" s="32"/>
    </row>
    <row r="1125" ht="15.75" hidden="1" customHeight="1">
      <c r="A1125" s="48" t="s">
        <v>59</v>
      </c>
      <c r="B1125" s="48" t="s">
        <v>49</v>
      </c>
      <c r="C1125" s="40">
        <v>55.0</v>
      </c>
      <c r="D1125" s="40"/>
      <c r="E1125" s="32"/>
    </row>
    <row r="1126" ht="15.75" hidden="1" customHeight="1">
      <c r="A1126" s="48" t="s">
        <v>59</v>
      </c>
      <c r="B1126" s="48" t="s">
        <v>49</v>
      </c>
      <c r="C1126" s="40">
        <v>55.0</v>
      </c>
      <c r="D1126" s="40"/>
      <c r="E1126" s="32"/>
    </row>
    <row r="1127" ht="15.75" hidden="1" customHeight="1">
      <c r="A1127" s="48" t="s">
        <v>59</v>
      </c>
      <c r="B1127" s="48" t="s">
        <v>50</v>
      </c>
      <c r="C1127" s="40">
        <v>55.0</v>
      </c>
      <c r="D1127" s="40"/>
      <c r="E1127" s="32"/>
    </row>
    <row r="1128" ht="15.75" hidden="1" customHeight="1">
      <c r="A1128" s="48" t="s">
        <v>59</v>
      </c>
      <c r="B1128" s="48" t="s">
        <v>50</v>
      </c>
      <c r="C1128" s="40">
        <v>55.0</v>
      </c>
      <c r="D1128" s="40"/>
      <c r="E1128" s="32"/>
    </row>
    <row r="1129" ht="15.75" hidden="1" customHeight="1">
      <c r="A1129" s="48" t="s">
        <v>59</v>
      </c>
      <c r="B1129" s="48" t="s">
        <v>50</v>
      </c>
      <c r="C1129" s="40">
        <v>55.0</v>
      </c>
      <c r="D1129" s="40"/>
      <c r="E1129" s="32"/>
    </row>
    <row r="1130" ht="15.75" hidden="1" customHeight="1">
      <c r="A1130" s="48" t="s">
        <v>59</v>
      </c>
      <c r="B1130" s="48" t="s">
        <v>51</v>
      </c>
      <c r="C1130" s="40">
        <v>55.0</v>
      </c>
      <c r="D1130" s="40"/>
      <c r="E1130" s="32"/>
    </row>
    <row r="1131" ht="15.75" hidden="1" customHeight="1">
      <c r="A1131" s="48" t="s">
        <v>59</v>
      </c>
      <c r="B1131" s="48" t="s">
        <v>51</v>
      </c>
      <c r="C1131" s="40">
        <v>55.0</v>
      </c>
      <c r="D1131" s="40"/>
      <c r="E1131" s="32"/>
    </row>
    <row r="1132" ht="15.75" hidden="1" customHeight="1">
      <c r="A1132" s="48" t="s">
        <v>59</v>
      </c>
      <c r="B1132" s="48" t="s">
        <v>51</v>
      </c>
      <c r="C1132" s="40">
        <v>55.0</v>
      </c>
      <c r="D1132" s="40"/>
      <c r="E1132" s="32"/>
    </row>
    <row r="1133" ht="15.75" hidden="1" customHeight="1">
      <c r="A1133" s="48" t="s">
        <v>59</v>
      </c>
      <c r="B1133" s="48" t="s">
        <v>52</v>
      </c>
      <c r="C1133" s="40">
        <v>55.0</v>
      </c>
      <c r="D1133" s="40"/>
      <c r="E1133" s="32"/>
    </row>
    <row r="1134" ht="15.75" hidden="1" customHeight="1">
      <c r="A1134" s="48" t="s">
        <v>59</v>
      </c>
      <c r="B1134" s="48" t="s">
        <v>52</v>
      </c>
      <c r="C1134" s="40">
        <v>55.0</v>
      </c>
      <c r="D1134" s="40"/>
      <c r="E1134" s="32"/>
    </row>
    <row r="1135" ht="15.75" hidden="1" customHeight="1">
      <c r="A1135" s="48" t="s">
        <v>59</v>
      </c>
      <c r="B1135" s="48" t="s">
        <v>52</v>
      </c>
      <c r="C1135" s="40">
        <v>55.0</v>
      </c>
      <c r="D1135" s="40"/>
      <c r="E1135" s="32"/>
    </row>
    <row r="1136" ht="15.75" hidden="1" customHeight="1">
      <c r="A1136" s="48" t="s">
        <v>59</v>
      </c>
      <c r="B1136" s="48" t="s">
        <v>53</v>
      </c>
      <c r="C1136" s="40">
        <v>55.0</v>
      </c>
      <c r="D1136" s="40"/>
      <c r="E1136" s="32"/>
    </row>
    <row r="1137" ht="15.75" hidden="1" customHeight="1">
      <c r="A1137" s="48" t="s">
        <v>59</v>
      </c>
      <c r="B1137" s="48" t="s">
        <v>53</v>
      </c>
      <c r="C1137" s="40">
        <v>55.0</v>
      </c>
      <c r="D1137" s="40"/>
      <c r="E1137" s="32"/>
    </row>
    <row r="1138" ht="15.75" hidden="1" customHeight="1">
      <c r="A1138" s="48" t="s">
        <v>59</v>
      </c>
      <c r="B1138" s="48" t="s">
        <v>53</v>
      </c>
      <c r="C1138" s="40">
        <v>55.0</v>
      </c>
      <c r="D1138" s="40"/>
      <c r="E1138" s="32"/>
    </row>
    <row r="1139" ht="15.75" hidden="1" customHeight="1">
      <c r="A1139" s="48" t="s">
        <v>59</v>
      </c>
      <c r="B1139" s="48" t="s">
        <v>54</v>
      </c>
      <c r="C1139" s="40">
        <v>55.0</v>
      </c>
      <c r="D1139" s="40"/>
      <c r="E1139" s="32"/>
    </row>
    <row r="1140" ht="15.75" hidden="1" customHeight="1">
      <c r="A1140" s="48" t="s">
        <v>59</v>
      </c>
      <c r="B1140" s="48" t="s">
        <v>54</v>
      </c>
      <c r="C1140" s="40">
        <v>55.0</v>
      </c>
      <c r="D1140" s="40"/>
      <c r="E1140" s="32"/>
    </row>
    <row r="1141" ht="15.75" hidden="1" customHeight="1">
      <c r="A1141" s="48" t="s">
        <v>59</v>
      </c>
      <c r="B1141" s="48" t="s">
        <v>54</v>
      </c>
      <c r="C1141" s="40">
        <v>55.0</v>
      </c>
      <c r="D1141" s="40"/>
      <c r="E1141" s="32"/>
    </row>
    <row r="1142" ht="15.75" hidden="1" customHeight="1">
      <c r="A1142" s="48" t="s">
        <v>59</v>
      </c>
      <c r="B1142" s="48" t="s">
        <v>55</v>
      </c>
      <c r="C1142" s="40">
        <v>55.0</v>
      </c>
      <c r="D1142" s="40"/>
      <c r="E1142" s="32"/>
    </row>
    <row r="1143" ht="15.75" hidden="1" customHeight="1">
      <c r="A1143" s="48" t="s">
        <v>59</v>
      </c>
      <c r="B1143" s="49" t="s">
        <v>55</v>
      </c>
      <c r="C1143" s="40">
        <v>55.0</v>
      </c>
      <c r="D1143" s="40"/>
      <c r="E1143" s="32"/>
    </row>
    <row r="1144" ht="15.75" hidden="1" customHeight="1">
      <c r="A1144" s="48" t="s">
        <v>59</v>
      </c>
      <c r="B1144" s="49" t="s">
        <v>55</v>
      </c>
      <c r="C1144" s="40">
        <v>55.0</v>
      </c>
      <c r="D1144" s="40"/>
      <c r="E1144" s="32"/>
    </row>
    <row r="1145" ht="15.75" hidden="1" customHeight="1">
      <c r="A1145" s="48" t="s">
        <v>59</v>
      </c>
      <c r="B1145" s="49" t="s">
        <v>56</v>
      </c>
      <c r="C1145" s="40">
        <v>55.0</v>
      </c>
      <c r="D1145" s="40"/>
      <c r="E1145" s="32"/>
    </row>
    <row r="1146" ht="15.75" hidden="1" customHeight="1">
      <c r="A1146" s="48" t="s">
        <v>59</v>
      </c>
      <c r="B1146" s="49" t="s">
        <v>56</v>
      </c>
      <c r="C1146" s="40">
        <v>55.0</v>
      </c>
      <c r="D1146" s="40"/>
      <c r="E1146" s="32"/>
    </row>
    <row r="1147" ht="15.75" hidden="1" customHeight="1">
      <c r="A1147" s="48" t="s">
        <v>59</v>
      </c>
      <c r="B1147" s="49" t="s">
        <v>56</v>
      </c>
      <c r="C1147" s="40">
        <v>55.0</v>
      </c>
      <c r="D1147" s="40"/>
      <c r="E1147" s="32"/>
    </row>
    <row r="1148" ht="15.75" hidden="1" customHeight="1">
      <c r="A1148" s="48" t="s">
        <v>59</v>
      </c>
      <c r="B1148" s="49" t="s">
        <v>57</v>
      </c>
      <c r="C1148" s="40">
        <v>55.0</v>
      </c>
      <c r="D1148" s="40"/>
      <c r="E1148" s="32"/>
    </row>
    <row r="1149" ht="15.75" hidden="1" customHeight="1">
      <c r="A1149" s="48" t="s">
        <v>59</v>
      </c>
      <c r="B1149" s="49" t="s">
        <v>57</v>
      </c>
      <c r="C1149" s="40">
        <v>55.0</v>
      </c>
      <c r="D1149" s="40"/>
      <c r="E1149" s="32"/>
    </row>
    <row r="1150" ht="15.75" hidden="1" customHeight="1">
      <c r="A1150" s="48" t="s">
        <v>59</v>
      </c>
      <c r="B1150" s="49" t="s">
        <v>57</v>
      </c>
      <c r="C1150" s="40">
        <v>55.0</v>
      </c>
      <c r="D1150" s="40"/>
      <c r="E1150" s="32"/>
    </row>
    <row r="1151" ht="15.75" hidden="1" customHeight="1">
      <c r="A1151" s="48" t="s">
        <v>59</v>
      </c>
      <c r="B1151" s="49" t="s">
        <v>58</v>
      </c>
      <c r="C1151" s="40">
        <v>55.0</v>
      </c>
      <c r="D1151" s="40"/>
      <c r="E1151" s="32"/>
    </row>
    <row r="1152" ht="15.75" hidden="1" customHeight="1">
      <c r="A1152" s="48" t="s">
        <v>59</v>
      </c>
      <c r="B1152" s="49" t="s">
        <v>58</v>
      </c>
      <c r="C1152" s="40">
        <v>55.0</v>
      </c>
      <c r="D1152" s="40"/>
      <c r="E1152" s="32"/>
    </row>
    <row r="1153" ht="15.75" hidden="1" customHeight="1">
      <c r="A1153" s="48" t="s">
        <v>59</v>
      </c>
      <c r="B1153" s="49" t="s">
        <v>58</v>
      </c>
      <c r="C1153" s="40">
        <v>55.0</v>
      </c>
      <c r="D1153" s="40"/>
      <c r="E1153" s="32"/>
    </row>
    <row r="1154" ht="15.75" customHeight="1">
      <c r="A1154" s="32" t="s">
        <v>41</v>
      </c>
      <c r="B1154" s="32" t="s">
        <v>42</v>
      </c>
      <c r="C1154" s="40">
        <v>60.0</v>
      </c>
      <c r="D1154" s="40"/>
      <c r="E1154" s="32"/>
    </row>
    <row r="1155" ht="15.75" customHeight="1">
      <c r="A1155" s="32" t="s">
        <v>41</v>
      </c>
      <c r="B1155" s="32" t="s">
        <v>42</v>
      </c>
      <c r="C1155" s="40">
        <v>60.0</v>
      </c>
      <c r="D1155" s="40"/>
      <c r="E1155" s="32"/>
    </row>
    <row r="1156" ht="15.75" customHeight="1">
      <c r="A1156" s="32" t="s">
        <v>41</v>
      </c>
      <c r="B1156" s="32" t="s">
        <v>42</v>
      </c>
      <c r="C1156" s="40">
        <v>60.0</v>
      </c>
      <c r="D1156" s="40"/>
      <c r="E1156" s="32"/>
    </row>
    <row r="1157" ht="15.75" customHeight="1">
      <c r="A1157" s="32" t="s">
        <v>41</v>
      </c>
      <c r="B1157" s="32" t="s">
        <v>44</v>
      </c>
      <c r="C1157" s="40">
        <v>60.0</v>
      </c>
      <c r="D1157" s="40"/>
      <c r="E1157" s="32"/>
    </row>
    <row r="1158" ht="15.75" customHeight="1">
      <c r="A1158" s="32" t="s">
        <v>41</v>
      </c>
      <c r="B1158" s="32" t="s">
        <v>44</v>
      </c>
      <c r="C1158" s="40">
        <v>60.0</v>
      </c>
      <c r="D1158" s="40"/>
      <c r="E1158" s="32"/>
    </row>
    <row r="1159" ht="15.75" customHeight="1">
      <c r="A1159" s="32" t="s">
        <v>41</v>
      </c>
      <c r="B1159" s="32" t="s">
        <v>44</v>
      </c>
      <c r="C1159" s="40">
        <v>60.0</v>
      </c>
      <c r="D1159" s="40"/>
      <c r="E1159" s="32"/>
    </row>
    <row r="1160" ht="15.75" customHeight="1">
      <c r="A1160" s="32" t="s">
        <v>41</v>
      </c>
      <c r="B1160" s="32" t="s">
        <v>45</v>
      </c>
      <c r="C1160" s="40">
        <v>60.0</v>
      </c>
      <c r="D1160" s="40"/>
      <c r="E1160" s="32"/>
    </row>
    <row r="1161" ht="15.75" customHeight="1">
      <c r="A1161" s="32" t="s">
        <v>41</v>
      </c>
      <c r="B1161" s="32" t="s">
        <v>45</v>
      </c>
      <c r="C1161" s="40">
        <v>60.0</v>
      </c>
      <c r="D1161" s="40"/>
      <c r="E1161" s="32"/>
    </row>
    <row r="1162" ht="15.75" customHeight="1">
      <c r="A1162" s="32" t="s">
        <v>41</v>
      </c>
      <c r="B1162" s="32" t="s">
        <v>45</v>
      </c>
      <c r="C1162" s="40">
        <v>60.0</v>
      </c>
      <c r="D1162" s="40"/>
      <c r="E1162" s="32"/>
    </row>
    <row r="1163" ht="15.75" customHeight="1">
      <c r="A1163" s="32" t="s">
        <v>41</v>
      </c>
      <c r="B1163" s="32" t="s">
        <v>46</v>
      </c>
      <c r="C1163" s="40">
        <v>60.0</v>
      </c>
      <c r="D1163" s="40"/>
      <c r="E1163" s="32"/>
    </row>
    <row r="1164" ht="15.75" customHeight="1">
      <c r="A1164" s="32" t="s">
        <v>41</v>
      </c>
      <c r="B1164" s="32" t="s">
        <v>46</v>
      </c>
      <c r="C1164" s="40">
        <v>60.0</v>
      </c>
      <c r="D1164" s="40"/>
      <c r="E1164" s="32"/>
    </row>
    <row r="1165" ht="15.75" customHeight="1">
      <c r="A1165" s="32" t="s">
        <v>41</v>
      </c>
      <c r="B1165" s="32" t="s">
        <v>46</v>
      </c>
      <c r="C1165" s="40">
        <v>60.0</v>
      </c>
      <c r="D1165" s="40"/>
      <c r="E1165" s="32"/>
    </row>
    <row r="1166" ht="15.75" customHeight="1">
      <c r="A1166" s="32" t="s">
        <v>41</v>
      </c>
      <c r="B1166" s="32" t="s">
        <v>47</v>
      </c>
      <c r="C1166" s="40">
        <v>60.0</v>
      </c>
      <c r="D1166" s="40"/>
      <c r="E1166" s="32"/>
    </row>
    <row r="1167" ht="15.75" customHeight="1">
      <c r="A1167" s="32" t="s">
        <v>41</v>
      </c>
      <c r="B1167" s="32" t="s">
        <v>47</v>
      </c>
      <c r="C1167" s="40">
        <v>60.0</v>
      </c>
      <c r="D1167" s="40"/>
      <c r="E1167" s="32"/>
    </row>
    <row r="1168" ht="15.75" customHeight="1">
      <c r="A1168" s="32" t="s">
        <v>41</v>
      </c>
      <c r="B1168" s="32" t="s">
        <v>47</v>
      </c>
      <c r="C1168" s="40">
        <v>60.0</v>
      </c>
      <c r="D1168" s="40"/>
      <c r="E1168" s="32"/>
    </row>
    <row r="1169" ht="15.75" customHeight="1">
      <c r="A1169" s="32" t="s">
        <v>41</v>
      </c>
      <c r="B1169" s="32" t="s">
        <v>48</v>
      </c>
      <c r="C1169" s="40">
        <v>60.0</v>
      </c>
      <c r="D1169" s="40"/>
      <c r="E1169" s="32"/>
    </row>
    <row r="1170" ht="15.75" customHeight="1">
      <c r="A1170" s="32" t="s">
        <v>41</v>
      </c>
      <c r="B1170" s="32" t="s">
        <v>48</v>
      </c>
      <c r="C1170" s="40">
        <v>60.0</v>
      </c>
      <c r="D1170" s="40"/>
      <c r="E1170" s="32"/>
    </row>
    <row r="1171" ht="15.75" customHeight="1">
      <c r="A1171" s="32" t="s">
        <v>41</v>
      </c>
      <c r="B1171" s="32" t="s">
        <v>48</v>
      </c>
      <c r="C1171" s="40">
        <v>60.0</v>
      </c>
      <c r="D1171" s="40"/>
      <c r="E1171" s="32"/>
    </row>
    <row r="1172" ht="15.75" customHeight="1">
      <c r="A1172" s="32" t="s">
        <v>41</v>
      </c>
      <c r="B1172" s="32" t="s">
        <v>49</v>
      </c>
      <c r="C1172" s="40">
        <v>60.0</v>
      </c>
      <c r="D1172" s="40"/>
      <c r="E1172" s="32"/>
    </row>
    <row r="1173" ht="15.75" customHeight="1">
      <c r="A1173" s="32" t="s">
        <v>41</v>
      </c>
      <c r="B1173" s="32" t="s">
        <v>49</v>
      </c>
      <c r="C1173" s="40">
        <v>60.0</v>
      </c>
      <c r="D1173" s="40"/>
      <c r="E1173" s="32"/>
    </row>
    <row r="1174" ht="15.75" customHeight="1">
      <c r="A1174" s="32" t="s">
        <v>41</v>
      </c>
      <c r="B1174" s="32" t="s">
        <v>49</v>
      </c>
      <c r="C1174" s="40">
        <v>60.0</v>
      </c>
      <c r="D1174" s="40"/>
      <c r="E1174" s="32"/>
    </row>
    <row r="1175" ht="15.75" customHeight="1">
      <c r="A1175" s="32" t="s">
        <v>41</v>
      </c>
      <c r="B1175" s="32" t="s">
        <v>50</v>
      </c>
      <c r="C1175" s="40">
        <v>60.0</v>
      </c>
      <c r="D1175" s="40"/>
      <c r="E1175" s="32"/>
    </row>
    <row r="1176" ht="15.75" customHeight="1">
      <c r="A1176" s="32" t="s">
        <v>41</v>
      </c>
      <c r="B1176" s="32" t="s">
        <v>50</v>
      </c>
      <c r="C1176" s="40">
        <v>60.0</v>
      </c>
      <c r="D1176" s="40"/>
      <c r="E1176" s="32"/>
    </row>
    <row r="1177" ht="15.75" customHeight="1">
      <c r="A1177" s="32" t="s">
        <v>41</v>
      </c>
      <c r="B1177" s="32" t="s">
        <v>50</v>
      </c>
      <c r="C1177" s="40">
        <v>60.0</v>
      </c>
      <c r="D1177" s="40"/>
      <c r="E1177" s="32"/>
    </row>
    <row r="1178" ht="15.75" customHeight="1">
      <c r="A1178" s="32" t="s">
        <v>41</v>
      </c>
      <c r="B1178" s="32" t="s">
        <v>51</v>
      </c>
      <c r="C1178" s="40">
        <v>60.0</v>
      </c>
      <c r="D1178" s="40"/>
      <c r="E1178" s="32"/>
    </row>
    <row r="1179" ht="15.75" customHeight="1">
      <c r="A1179" s="32" t="s">
        <v>41</v>
      </c>
      <c r="B1179" s="32" t="s">
        <v>51</v>
      </c>
      <c r="C1179" s="40">
        <v>60.0</v>
      </c>
      <c r="D1179" s="40"/>
      <c r="E1179" s="32"/>
    </row>
    <row r="1180" ht="15.75" customHeight="1">
      <c r="A1180" s="32" t="s">
        <v>41</v>
      </c>
      <c r="B1180" s="32" t="s">
        <v>51</v>
      </c>
      <c r="C1180" s="40">
        <v>60.0</v>
      </c>
      <c r="D1180" s="40"/>
      <c r="E1180" s="32"/>
    </row>
    <row r="1181" ht="15.75" customHeight="1">
      <c r="A1181" s="32" t="s">
        <v>41</v>
      </c>
      <c r="B1181" s="32" t="s">
        <v>52</v>
      </c>
      <c r="C1181" s="40">
        <v>60.0</v>
      </c>
      <c r="D1181" s="40"/>
      <c r="E1181" s="32"/>
    </row>
    <row r="1182" ht="15.75" customHeight="1">
      <c r="A1182" s="32" t="s">
        <v>41</v>
      </c>
      <c r="B1182" s="32" t="s">
        <v>52</v>
      </c>
      <c r="C1182" s="40">
        <v>60.0</v>
      </c>
      <c r="D1182" s="40"/>
      <c r="E1182" s="32"/>
    </row>
    <row r="1183" ht="15.75" customHeight="1">
      <c r="A1183" s="32" t="s">
        <v>41</v>
      </c>
      <c r="B1183" s="32" t="s">
        <v>52</v>
      </c>
      <c r="C1183" s="40">
        <v>60.0</v>
      </c>
      <c r="D1183" s="40"/>
      <c r="E1183" s="32"/>
    </row>
    <row r="1184" ht="15.75" customHeight="1">
      <c r="A1184" s="32" t="s">
        <v>41</v>
      </c>
      <c r="B1184" s="32" t="s">
        <v>53</v>
      </c>
      <c r="C1184" s="40">
        <v>60.0</v>
      </c>
      <c r="D1184" s="40"/>
      <c r="E1184" s="32"/>
    </row>
    <row r="1185" ht="15.75" customHeight="1">
      <c r="A1185" s="32" t="s">
        <v>41</v>
      </c>
      <c r="B1185" s="32" t="s">
        <v>53</v>
      </c>
      <c r="C1185" s="40">
        <v>60.0</v>
      </c>
      <c r="D1185" s="40"/>
      <c r="E1185" s="32"/>
    </row>
    <row r="1186" ht="15.75" customHeight="1">
      <c r="A1186" s="32" t="s">
        <v>41</v>
      </c>
      <c r="B1186" s="32" t="s">
        <v>53</v>
      </c>
      <c r="C1186" s="40">
        <v>60.0</v>
      </c>
      <c r="D1186" s="40"/>
      <c r="E1186" s="32"/>
    </row>
    <row r="1187" ht="15.75" customHeight="1">
      <c r="A1187" s="32" t="s">
        <v>41</v>
      </c>
      <c r="B1187" s="32" t="s">
        <v>54</v>
      </c>
      <c r="C1187" s="40">
        <v>60.0</v>
      </c>
      <c r="D1187" s="40"/>
      <c r="E1187" s="32"/>
    </row>
    <row r="1188" ht="15.75" customHeight="1">
      <c r="A1188" s="32" t="s">
        <v>41</v>
      </c>
      <c r="B1188" s="32" t="s">
        <v>54</v>
      </c>
      <c r="C1188" s="40">
        <v>60.0</v>
      </c>
      <c r="D1188" s="40"/>
      <c r="E1188" s="32"/>
    </row>
    <row r="1189" ht="15.75" customHeight="1">
      <c r="A1189" s="32" t="s">
        <v>41</v>
      </c>
      <c r="B1189" s="32" t="s">
        <v>54</v>
      </c>
      <c r="C1189" s="40">
        <v>60.0</v>
      </c>
      <c r="D1189" s="40"/>
      <c r="E1189" s="32"/>
    </row>
    <row r="1190" ht="15.75" customHeight="1">
      <c r="A1190" s="32" t="s">
        <v>41</v>
      </c>
      <c r="B1190" s="32" t="s">
        <v>55</v>
      </c>
      <c r="C1190" s="40">
        <v>60.0</v>
      </c>
      <c r="D1190" s="40"/>
      <c r="E1190" s="32"/>
    </row>
    <row r="1191" ht="15.75" customHeight="1">
      <c r="A1191" s="32" t="s">
        <v>41</v>
      </c>
      <c r="B1191" s="47" t="s">
        <v>55</v>
      </c>
      <c r="C1191" s="40">
        <v>60.0</v>
      </c>
      <c r="D1191" s="40"/>
      <c r="E1191" s="32"/>
    </row>
    <row r="1192" ht="15.75" customHeight="1">
      <c r="A1192" s="32" t="s">
        <v>41</v>
      </c>
      <c r="B1192" s="47" t="s">
        <v>55</v>
      </c>
      <c r="C1192" s="40">
        <v>60.0</v>
      </c>
      <c r="D1192" s="40"/>
      <c r="E1192" s="32"/>
    </row>
    <row r="1193" ht="15.75" customHeight="1">
      <c r="A1193" s="32" t="s">
        <v>41</v>
      </c>
      <c r="B1193" s="47" t="s">
        <v>56</v>
      </c>
      <c r="C1193" s="40">
        <v>60.0</v>
      </c>
      <c r="D1193" s="40"/>
      <c r="E1193" s="32"/>
    </row>
    <row r="1194" ht="15.75" customHeight="1">
      <c r="A1194" s="32" t="s">
        <v>41</v>
      </c>
      <c r="B1194" s="47" t="s">
        <v>56</v>
      </c>
      <c r="C1194" s="40">
        <v>60.0</v>
      </c>
      <c r="D1194" s="40"/>
      <c r="E1194" s="32"/>
    </row>
    <row r="1195" ht="15.75" customHeight="1">
      <c r="A1195" s="32" t="s">
        <v>41</v>
      </c>
      <c r="B1195" s="47" t="s">
        <v>56</v>
      </c>
      <c r="C1195" s="40">
        <v>60.0</v>
      </c>
      <c r="D1195" s="40"/>
      <c r="E1195" s="32"/>
    </row>
    <row r="1196" ht="15.75" customHeight="1">
      <c r="A1196" s="32" t="s">
        <v>41</v>
      </c>
      <c r="B1196" s="47" t="s">
        <v>57</v>
      </c>
      <c r="C1196" s="40">
        <v>60.0</v>
      </c>
      <c r="D1196" s="40"/>
      <c r="E1196" s="32"/>
    </row>
    <row r="1197" ht="15.75" customHeight="1">
      <c r="A1197" s="32" t="s">
        <v>41</v>
      </c>
      <c r="B1197" s="47" t="s">
        <v>57</v>
      </c>
      <c r="C1197" s="40">
        <v>60.0</v>
      </c>
      <c r="D1197" s="40"/>
      <c r="E1197" s="32"/>
    </row>
    <row r="1198" ht="15.75" customHeight="1">
      <c r="A1198" s="32" t="s">
        <v>41</v>
      </c>
      <c r="B1198" s="47" t="s">
        <v>57</v>
      </c>
      <c r="C1198" s="40">
        <v>60.0</v>
      </c>
      <c r="D1198" s="40"/>
      <c r="E1198" s="32"/>
    </row>
    <row r="1199" ht="15.75" customHeight="1">
      <c r="A1199" s="32" t="s">
        <v>41</v>
      </c>
      <c r="B1199" s="47" t="s">
        <v>58</v>
      </c>
      <c r="C1199" s="40">
        <v>60.0</v>
      </c>
      <c r="D1199" s="40"/>
      <c r="E1199" s="32"/>
    </row>
    <row r="1200" ht="15.75" customHeight="1">
      <c r="A1200" s="32" t="s">
        <v>41</v>
      </c>
      <c r="B1200" s="47" t="s">
        <v>58</v>
      </c>
      <c r="C1200" s="40">
        <v>60.0</v>
      </c>
      <c r="D1200" s="40"/>
      <c r="E1200" s="32"/>
    </row>
    <row r="1201" ht="15.75" customHeight="1">
      <c r="A1201" s="32" t="s">
        <v>41</v>
      </c>
      <c r="B1201" s="47" t="s">
        <v>58</v>
      </c>
      <c r="C1201" s="40">
        <v>60.0</v>
      </c>
      <c r="D1201" s="40"/>
      <c r="E1201" s="32"/>
    </row>
    <row r="1202" ht="15.75" hidden="1" customHeight="1">
      <c r="A1202" s="48" t="s">
        <v>59</v>
      </c>
      <c r="B1202" s="48" t="s">
        <v>42</v>
      </c>
      <c r="C1202" s="40">
        <v>60.0</v>
      </c>
      <c r="D1202" s="40"/>
      <c r="E1202" s="32"/>
    </row>
    <row r="1203" ht="15.75" hidden="1" customHeight="1">
      <c r="A1203" s="48" t="s">
        <v>59</v>
      </c>
      <c r="B1203" s="48" t="s">
        <v>42</v>
      </c>
      <c r="C1203" s="40">
        <v>60.0</v>
      </c>
      <c r="D1203" s="40"/>
      <c r="E1203" s="32"/>
    </row>
    <row r="1204" ht="15.75" hidden="1" customHeight="1">
      <c r="A1204" s="48" t="s">
        <v>59</v>
      </c>
      <c r="B1204" s="48" t="s">
        <v>42</v>
      </c>
      <c r="C1204" s="40">
        <v>60.0</v>
      </c>
      <c r="D1204" s="40"/>
      <c r="E1204" s="32"/>
    </row>
    <row r="1205" ht="15.75" hidden="1" customHeight="1">
      <c r="A1205" s="48" t="s">
        <v>59</v>
      </c>
      <c r="B1205" s="48" t="s">
        <v>44</v>
      </c>
      <c r="C1205" s="40">
        <v>60.0</v>
      </c>
      <c r="D1205" s="40"/>
      <c r="E1205" s="32"/>
    </row>
    <row r="1206" ht="15.75" hidden="1" customHeight="1">
      <c r="A1206" s="48" t="s">
        <v>59</v>
      </c>
      <c r="B1206" s="48" t="s">
        <v>44</v>
      </c>
      <c r="C1206" s="40">
        <v>60.0</v>
      </c>
      <c r="D1206" s="40"/>
      <c r="E1206" s="32"/>
    </row>
    <row r="1207" ht="15.75" hidden="1" customHeight="1">
      <c r="A1207" s="48" t="s">
        <v>59</v>
      </c>
      <c r="B1207" s="48" t="s">
        <v>44</v>
      </c>
      <c r="C1207" s="40">
        <v>60.0</v>
      </c>
      <c r="D1207" s="40"/>
      <c r="E1207" s="32"/>
    </row>
    <row r="1208" ht="15.75" hidden="1" customHeight="1">
      <c r="A1208" s="48" t="s">
        <v>59</v>
      </c>
      <c r="B1208" s="48" t="s">
        <v>45</v>
      </c>
      <c r="C1208" s="40">
        <v>60.0</v>
      </c>
      <c r="D1208" s="40"/>
      <c r="E1208" s="32"/>
    </row>
    <row r="1209" ht="15.75" hidden="1" customHeight="1">
      <c r="A1209" s="48" t="s">
        <v>59</v>
      </c>
      <c r="B1209" s="48" t="s">
        <v>45</v>
      </c>
      <c r="C1209" s="40">
        <v>60.0</v>
      </c>
      <c r="D1209" s="40"/>
      <c r="E1209" s="32"/>
    </row>
    <row r="1210" ht="15.75" hidden="1" customHeight="1">
      <c r="A1210" s="48" t="s">
        <v>59</v>
      </c>
      <c r="B1210" s="48" t="s">
        <v>45</v>
      </c>
      <c r="C1210" s="40">
        <v>60.0</v>
      </c>
      <c r="D1210" s="40"/>
      <c r="E1210" s="32"/>
    </row>
    <row r="1211" ht="15.75" hidden="1" customHeight="1">
      <c r="A1211" s="48" t="s">
        <v>59</v>
      </c>
      <c r="B1211" s="48" t="s">
        <v>46</v>
      </c>
      <c r="C1211" s="40">
        <v>60.0</v>
      </c>
      <c r="D1211" s="40"/>
      <c r="E1211" s="32"/>
    </row>
    <row r="1212" ht="15.75" hidden="1" customHeight="1">
      <c r="A1212" s="48" t="s">
        <v>59</v>
      </c>
      <c r="B1212" s="48" t="s">
        <v>46</v>
      </c>
      <c r="C1212" s="40">
        <v>60.0</v>
      </c>
      <c r="D1212" s="40"/>
      <c r="E1212" s="32"/>
    </row>
    <row r="1213" ht="15.75" hidden="1" customHeight="1">
      <c r="A1213" s="48" t="s">
        <v>59</v>
      </c>
      <c r="B1213" s="48" t="s">
        <v>46</v>
      </c>
      <c r="C1213" s="40">
        <v>60.0</v>
      </c>
      <c r="D1213" s="40"/>
      <c r="E1213" s="32"/>
    </row>
    <row r="1214" ht="15.75" hidden="1" customHeight="1">
      <c r="A1214" s="48" t="s">
        <v>59</v>
      </c>
      <c r="B1214" s="48" t="s">
        <v>47</v>
      </c>
      <c r="C1214" s="40">
        <v>60.0</v>
      </c>
      <c r="D1214" s="40"/>
      <c r="E1214" s="32"/>
    </row>
    <row r="1215" ht="15.75" hidden="1" customHeight="1">
      <c r="A1215" s="48" t="s">
        <v>59</v>
      </c>
      <c r="B1215" s="48" t="s">
        <v>47</v>
      </c>
      <c r="C1215" s="40">
        <v>60.0</v>
      </c>
      <c r="D1215" s="40"/>
      <c r="E1215" s="32"/>
    </row>
    <row r="1216" ht="15.75" hidden="1" customHeight="1">
      <c r="A1216" s="48" t="s">
        <v>59</v>
      </c>
      <c r="B1216" s="48" t="s">
        <v>47</v>
      </c>
      <c r="C1216" s="40">
        <v>60.0</v>
      </c>
      <c r="D1216" s="40"/>
      <c r="E1216" s="32"/>
    </row>
    <row r="1217" ht="15.75" hidden="1" customHeight="1">
      <c r="A1217" s="48" t="s">
        <v>59</v>
      </c>
      <c r="B1217" s="48" t="s">
        <v>48</v>
      </c>
      <c r="C1217" s="40">
        <v>60.0</v>
      </c>
      <c r="D1217" s="40"/>
      <c r="E1217" s="32"/>
    </row>
    <row r="1218" ht="15.75" hidden="1" customHeight="1">
      <c r="A1218" s="48" t="s">
        <v>59</v>
      </c>
      <c r="B1218" s="48" t="s">
        <v>48</v>
      </c>
      <c r="C1218" s="40">
        <v>60.0</v>
      </c>
      <c r="D1218" s="40"/>
      <c r="E1218" s="32"/>
    </row>
    <row r="1219" ht="15.75" hidden="1" customHeight="1">
      <c r="A1219" s="48" t="s">
        <v>59</v>
      </c>
      <c r="B1219" s="48" t="s">
        <v>48</v>
      </c>
      <c r="C1219" s="40">
        <v>60.0</v>
      </c>
      <c r="D1219" s="40"/>
      <c r="E1219" s="32"/>
    </row>
    <row r="1220" ht="15.75" hidden="1" customHeight="1">
      <c r="A1220" s="48" t="s">
        <v>59</v>
      </c>
      <c r="B1220" s="48" t="s">
        <v>49</v>
      </c>
      <c r="C1220" s="40">
        <v>60.0</v>
      </c>
      <c r="D1220" s="40"/>
      <c r="E1220" s="32"/>
    </row>
    <row r="1221" ht="15.75" hidden="1" customHeight="1">
      <c r="A1221" s="48" t="s">
        <v>59</v>
      </c>
      <c r="B1221" s="48" t="s">
        <v>49</v>
      </c>
      <c r="C1221" s="40">
        <v>60.0</v>
      </c>
      <c r="D1221" s="40"/>
      <c r="E1221" s="32"/>
    </row>
    <row r="1222" ht="15.75" hidden="1" customHeight="1">
      <c r="A1222" s="48" t="s">
        <v>59</v>
      </c>
      <c r="B1222" s="48" t="s">
        <v>49</v>
      </c>
      <c r="C1222" s="40">
        <v>60.0</v>
      </c>
      <c r="D1222" s="40"/>
      <c r="E1222" s="32"/>
    </row>
    <row r="1223" ht="15.75" hidden="1" customHeight="1">
      <c r="A1223" s="48" t="s">
        <v>59</v>
      </c>
      <c r="B1223" s="48" t="s">
        <v>50</v>
      </c>
      <c r="C1223" s="40">
        <v>60.0</v>
      </c>
      <c r="D1223" s="40"/>
      <c r="E1223" s="32"/>
    </row>
    <row r="1224" ht="15.75" hidden="1" customHeight="1">
      <c r="A1224" s="48" t="s">
        <v>59</v>
      </c>
      <c r="B1224" s="48" t="s">
        <v>50</v>
      </c>
      <c r="C1224" s="40">
        <v>60.0</v>
      </c>
      <c r="D1224" s="40"/>
      <c r="E1224" s="32"/>
    </row>
    <row r="1225" ht="15.75" hidden="1" customHeight="1">
      <c r="A1225" s="48" t="s">
        <v>59</v>
      </c>
      <c r="B1225" s="48" t="s">
        <v>50</v>
      </c>
      <c r="C1225" s="40">
        <v>60.0</v>
      </c>
      <c r="D1225" s="40"/>
      <c r="E1225" s="32"/>
    </row>
    <row r="1226" ht="15.75" hidden="1" customHeight="1">
      <c r="A1226" s="48" t="s">
        <v>59</v>
      </c>
      <c r="B1226" s="48" t="s">
        <v>51</v>
      </c>
      <c r="C1226" s="40">
        <v>60.0</v>
      </c>
      <c r="D1226" s="40"/>
      <c r="E1226" s="32"/>
    </row>
    <row r="1227" ht="15.75" hidden="1" customHeight="1">
      <c r="A1227" s="48" t="s">
        <v>59</v>
      </c>
      <c r="B1227" s="48" t="s">
        <v>51</v>
      </c>
      <c r="C1227" s="40">
        <v>60.0</v>
      </c>
      <c r="D1227" s="40"/>
      <c r="E1227" s="32"/>
    </row>
    <row r="1228" ht="15.75" hidden="1" customHeight="1">
      <c r="A1228" s="48" t="s">
        <v>59</v>
      </c>
      <c r="B1228" s="48" t="s">
        <v>51</v>
      </c>
      <c r="C1228" s="40">
        <v>60.0</v>
      </c>
      <c r="D1228" s="40"/>
      <c r="E1228" s="32"/>
    </row>
    <row r="1229" ht="15.75" hidden="1" customHeight="1">
      <c r="A1229" s="48" t="s">
        <v>59</v>
      </c>
      <c r="B1229" s="48" t="s">
        <v>52</v>
      </c>
      <c r="C1229" s="40">
        <v>60.0</v>
      </c>
      <c r="D1229" s="40"/>
      <c r="E1229" s="32"/>
    </row>
    <row r="1230" ht="15.75" hidden="1" customHeight="1">
      <c r="A1230" s="48" t="s">
        <v>59</v>
      </c>
      <c r="B1230" s="48" t="s">
        <v>52</v>
      </c>
      <c r="C1230" s="40">
        <v>60.0</v>
      </c>
      <c r="D1230" s="40"/>
      <c r="E1230" s="32"/>
    </row>
    <row r="1231" ht="15.75" hidden="1" customHeight="1">
      <c r="A1231" s="48" t="s">
        <v>59</v>
      </c>
      <c r="B1231" s="48" t="s">
        <v>52</v>
      </c>
      <c r="C1231" s="40">
        <v>60.0</v>
      </c>
      <c r="D1231" s="40"/>
      <c r="E1231" s="32"/>
    </row>
    <row r="1232" ht="15.75" hidden="1" customHeight="1">
      <c r="A1232" s="48" t="s">
        <v>59</v>
      </c>
      <c r="B1232" s="48" t="s">
        <v>53</v>
      </c>
      <c r="C1232" s="40">
        <v>60.0</v>
      </c>
      <c r="D1232" s="40"/>
      <c r="E1232" s="32"/>
    </row>
    <row r="1233" ht="15.75" hidden="1" customHeight="1">
      <c r="A1233" s="48" t="s">
        <v>59</v>
      </c>
      <c r="B1233" s="48" t="s">
        <v>53</v>
      </c>
      <c r="C1233" s="40">
        <v>60.0</v>
      </c>
      <c r="D1233" s="40"/>
      <c r="E1233" s="32"/>
    </row>
    <row r="1234" ht="15.75" hidden="1" customHeight="1">
      <c r="A1234" s="48" t="s">
        <v>59</v>
      </c>
      <c r="B1234" s="48" t="s">
        <v>53</v>
      </c>
      <c r="C1234" s="40">
        <v>60.0</v>
      </c>
      <c r="D1234" s="40"/>
      <c r="E1234" s="32"/>
    </row>
    <row r="1235" ht="15.75" hidden="1" customHeight="1">
      <c r="A1235" s="48" t="s">
        <v>59</v>
      </c>
      <c r="B1235" s="48" t="s">
        <v>54</v>
      </c>
      <c r="C1235" s="40">
        <v>60.0</v>
      </c>
      <c r="D1235" s="40"/>
      <c r="E1235" s="32"/>
    </row>
    <row r="1236" ht="15.75" hidden="1" customHeight="1">
      <c r="A1236" s="48" t="s">
        <v>59</v>
      </c>
      <c r="B1236" s="48" t="s">
        <v>54</v>
      </c>
      <c r="C1236" s="40">
        <v>60.0</v>
      </c>
      <c r="D1236" s="40"/>
      <c r="E1236" s="32"/>
    </row>
    <row r="1237" ht="15.75" hidden="1" customHeight="1">
      <c r="A1237" s="48" t="s">
        <v>59</v>
      </c>
      <c r="B1237" s="48" t="s">
        <v>54</v>
      </c>
      <c r="C1237" s="40">
        <v>60.0</v>
      </c>
      <c r="D1237" s="40"/>
      <c r="E1237" s="32"/>
    </row>
    <row r="1238" ht="15.75" hidden="1" customHeight="1">
      <c r="A1238" s="48" t="s">
        <v>59</v>
      </c>
      <c r="B1238" s="48" t="s">
        <v>55</v>
      </c>
      <c r="C1238" s="40">
        <v>60.0</v>
      </c>
      <c r="D1238" s="40"/>
      <c r="E1238" s="32"/>
    </row>
    <row r="1239" ht="15.75" hidden="1" customHeight="1">
      <c r="A1239" s="48" t="s">
        <v>59</v>
      </c>
      <c r="B1239" s="49" t="s">
        <v>55</v>
      </c>
      <c r="C1239" s="40">
        <v>60.0</v>
      </c>
      <c r="D1239" s="40"/>
      <c r="E1239" s="32"/>
    </row>
    <row r="1240" ht="15.75" hidden="1" customHeight="1">
      <c r="A1240" s="48" t="s">
        <v>59</v>
      </c>
      <c r="B1240" s="49" t="s">
        <v>55</v>
      </c>
      <c r="C1240" s="40">
        <v>60.0</v>
      </c>
      <c r="D1240" s="40"/>
      <c r="E1240" s="32"/>
    </row>
    <row r="1241" ht="15.75" hidden="1" customHeight="1">
      <c r="A1241" s="48" t="s">
        <v>59</v>
      </c>
      <c r="B1241" s="49" t="s">
        <v>56</v>
      </c>
      <c r="C1241" s="40">
        <v>60.0</v>
      </c>
      <c r="D1241" s="40"/>
      <c r="E1241" s="32"/>
    </row>
    <row r="1242" ht="15.75" hidden="1" customHeight="1">
      <c r="A1242" s="48" t="s">
        <v>59</v>
      </c>
      <c r="B1242" s="49" t="s">
        <v>56</v>
      </c>
      <c r="C1242" s="40">
        <v>60.0</v>
      </c>
      <c r="D1242" s="40"/>
      <c r="E1242" s="32"/>
    </row>
    <row r="1243" ht="15.75" hidden="1" customHeight="1">
      <c r="A1243" s="48" t="s">
        <v>59</v>
      </c>
      <c r="B1243" s="49" t="s">
        <v>56</v>
      </c>
      <c r="C1243" s="40">
        <v>60.0</v>
      </c>
      <c r="D1243" s="40"/>
      <c r="E1243" s="32"/>
    </row>
    <row r="1244" ht="15.75" hidden="1" customHeight="1">
      <c r="A1244" s="48" t="s">
        <v>59</v>
      </c>
      <c r="B1244" s="49" t="s">
        <v>57</v>
      </c>
      <c r="C1244" s="40">
        <v>60.0</v>
      </c>
      <c r="D1244" s="40"/>
      <c r="E1244" s="32"/>
    </row>
    <row r="1245" ht="15.75" hidden="1" customHeight="1">
      <c r="A1245" s="48" t="s">
        <v>59</v>
      </c>
      <c r="B1245" s="49" t="s">
        <v>57</v>
      </c>
      <c r="C1245" s="40">
        <v>60.0</v>
      </c>
      <c r="D1245" s="40"/>
      <c r="E1245" s="32"/>
    </row>
    <row r="1246" ht="15.75" hidden="1" customHeight="1">
      <c r="A1246" s="48" t="s">
        <v>59</v>
      </c>
      <c r="B1246" s="49" t="s">
        <v>57</v>
      </c>
      <c r="C1246" s="40">
        <v>60.0</v>
      </c>
      <c r="D1246" s="40"/>
      <c r="E1246" s="32"/>
    </row>
    <row r="1247" ht="15.75" hidden="1" customHeight="1">
      <c r="A1247" s="48" t="s">
        <v>59</v>
      </c>
      <c r="B1247" s="49" t="s">
        <v>58</v>
      </c>
      <c r="C1247" s="40">
        <v>60.0</v>
      </c>
      <c r="D1247" s="40"/>
      <c r="E1247" s="32"/>
    </row>
    <row r="1248" ht="15.75" hidden="1" customHeight="1">
      <c r="A1248" s="48" t="s">
        <v>59</v>
      </c>
      <c r="B1248" s="49" t="s">
        <v>58</v>
      </c>
      <c r="C1248" s="40">
        <v>60.0</v>
      </c>
      <c r="D1248" s="40"/>
      <c r="E1248" s="32"/>
    </row>
    <row r="1249" ht="15.75" hidden="1" customHeight="1">
      <c r="A1249" s="48" t="s">
        <v>59</v>
      </c>
      <c r="B1249" s="49" t="s">
        <v>58</v>
      </c>
      <c r="C1249" s="40">
        <v>60.0</v>
      </c>
      <c r="D1249" s="40"/>
      <c r="E1249" s="32"/>
    </row>
  </sheetData>
  <autoFilter ref="$A$1:$H$1249">
    <filterColumn colId="0">
      <filters>
        <filter val="Sem ABAP"/>
      </filters>
    </filterColumn>
  </autoFilter>
  <conditionalFormatting sqref="G1:G1249">
    <cfRule type="cellIs" dxfId="0" priority="1" operator="greaterThan">
      <formula>11</formula>
    </cfRule>
  </conditionalFormatting>
  <conditionalFormatting sqref="H1:H1249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6.29"/>
    <col customWidth="1" min="3" max="4" width="12.29"/>
    <col customWidth="1" min="5" max="6" width="50.71"/>
    <col customWidth="1" min="7" max="7" width="14.71"/>
  </cols>
  <sheetData>
    <row r="1" ht="15.75" customHeight="1">
      <c r="A1" s="52" t="s">
        <v>2</v>
      </c>
      <c r="B1" s="52" t="s">
        <v>60</v>
      </c>
      <c r="C1" s="53" t="s">
        <v>41</v>
      </c>
      <c r="D1" s="53" t="s">
        <v>59</v>
      </c>
      <c r="E1" s="52" t="s">
        <v>41</v>
      </c>
      <c r="F1" s="52" t="s">
        <v>59</v>
      </c>
      <c r="G1" s="52" t="s">
        <v>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ht="15.75" customHeight="1">
      <c r="A2" s="54" t="s">
        <v>44</v>
      </c>
      <c r="B2" s="54">
        <v>0.0</v>
      </c>
      <c r="C2" s="32">
        <v>6396316.5</v>
      </c>
      <c r="D2" s="32">
        <v>7335650.333333334</v>
      </c>
      <c r="E2" s="55" t="s">
        <v>61</v>
      </c>
      <c r="F2" s="55" t="s">
        <v>62</v>
      </c>
      <c r="G2" s="32">
        <v>45.0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ht="15.75" customHeight="1">
      <c r="A3" s="54" t="s">
        <v>44</v>
      </c>
      <c r="B3" s="54">
        <v>5.0</v>
      </c>
      <c r="C3" s="32">
        <v>3.1424206E7</v>
      </c>
      <c r="D3" s="32">
        <v>3.963488966666667E7</v>
      </c>
      <c r="E3" s="56"/>
      <c r="F3" s="56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ht="15.75" customHeight="1">
      <c r="A4" s="54" t="s">
        <v>44</v>
      </c>
      <c r="B4" s="54">
        <v>10.0</v>
      </c>
      <c r="C4" s="32">
        <v>5.65833415E7</v>
      </c>
      <c r="D4" s="32">
        <v>6.581972033333333E7</v>
      </c>
      <c r="E4" s="57">
        <v>-4.751911E7</v>
      </c>
      <c r="F4" s="57">
        <v>-4.0666358E7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ht="15.75" customHeight="1">
      <c r="A5" s="54" t="s">
        <v>44</v>
      </c>
      <c r="B5" s="54">
        <v>15.0</v>
      </c>
      <c r="C5" s="32">
        <v>7.524732E7</v>
      </c>
      <c r="D5" s="32">
        <v>8.4847727E7</v>
      </c>
      <c r="E5" s="57">
        <v>4.631912744E9</v>
      </c>
      <c r="F5" s="57">
        <v>5.315763666E9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ht="15.75" customHeight="1">
      <c r="A6" s="54" t="s">
        <v>44</v>
      </c>
      <c r="B6" s="54">
        <v>20.0</v>
      </c>
      <c r="C6" s="32">
        <v>8.41776E7</v>
      </c>
      <c r="D6" s="32">
        <v>1.0549026666666667E8</v>
      </c>
      <c r="E6" s="57">
        <v>1.0292911064E10</v>
      </c>
      <c r="F6" s="57">
        <v>1.2235522936E10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ht="15.75" customHeight="1">
      <c r="A7" s="54" t="s">
        <v>44</v>
      </c>
      <c r="B7" s="54">
        <v>25.0</v>
      </c>
      <c r="C7" s="32">
        <v>9.3858916E7</v>
      </c>
      <c r="D7" s="32">
        <v>1.1668294233333333E8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ht="15.75" customHeight="1">
      <c r="A8" s="54" t="s">
        <v>44</v>
      </c>
      <c r="B8" s="54">
        <v>30.0</v>
      </c>
      <c r="C8" s="32">
        <v>1.02524393E8</v>
      </c>
      <c r="D8" s="32">
        <v>1.3161964983333334E8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ht="15.75" customHeight="1">
      <c r="A9" s="54" t="s">
        <v>44</v>
      </c>
      <c r="B9" s="54">
        <v>35.0</v>
      </c>
      <c r="C9" s="32">
        <v>1.108337785E8</v>
      </c>
      <c r="D9" s="32">
        <v>1.4527048333333334E8</v>
      </c>
      <c r="E9" s="32"/>
      <c r="F9" s="32"/>
      <c r="G9" s="58" t="s">
        <v>63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ht="15.75" customHeight="1">
      <c r="A10" s="54" t="s">
        <v>44</v>
      </c>
      <c r="B10" s="54">
        <v>40.0</v>
      </c>
      <c r="C10" s="32">
        <v>1.18728446E8</v>
      </c>
      <c r="D10" s="32">
        <v>1.58553503E8</v>
      </c>
      <c r="E10" s="32">
        <f t="shared" ref="E10:F10" si="1">E4/3*$G$2^3+E5/2*$G$2^2+E6*$G$2</f>
        <v>3709599684930</v>
      </c>
      <c r="F10" s="32">
        <f t="shared" si="1"/>
        <v>4697568619695</v>
      </c>
      <c r="G10" s="32">
        <f t="shared" ref="G10:G11" si="2">(F10-E10)/E10</f>
        <v>0.2663276414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ht="15.75" customHeight="1">
      <c r="A11" s="54" t="s">
        <v>44</v>
      </c>
      <c r="B11" s="54">
        <v>45.0</v>
      </c>
      <c r="C11" s="32">
        <v>1.267614985E8</v>
      </c>
      <c r="D11" s="32">
        <v>1.7339941983333334E8</v>
      </c>
      <c r="E11" s="51">
        <f>10292911.064*45 + (4631912.744/2 * 45^2) - (47519.11/3 * 45^3)</f>
        <v>3709599685</v>
      </c>
      <c r="F11" s="51">
        <f> 12235522.936*45 + (5315763.666/2 * 45^2) - (40666.358/3 * 45^3)</f>
        <v>4697568620</v>
      </c>
      <c r="G11" s="59">
        <f t="shared" si="2"/>
        <v>0.2663276414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ht="15.75" customHeight="1">
      <c r="A12" s="54" t="s">
        <v>45</v>
      </c>
      <c r="B12" s="54">
        <v>0.0</v>
      </c>
      <c r="C12" s="32">
        <v>6809581.5</v>
      </c>
      <c r="D12" s="32">
        <v>6275266.0</v>
      </c>
      <c r="E12" s="55" t="s">
        <v>64</v>
      </c>
      <c r="F12" s="55" t="s">
        <v>65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ht="15.75" customHeight="1">
      <c r="A13" s="54" t="s">
        <v>45</v>
      </c>
      <c r="B13" s="54">
        <v>5.0</v>
      </c>
      <c r="C13" s="32">
        <v>3.459935E7</v>
      </c>
      <c r="D13" s="32">
        <v>3.885868966666667E7</v>
      </c>
      <c r="E13" s="56"/>
      <c r="F13" s="56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ht="15.75" customHeight="1">
      <c r="A14" s="54" t="s">
        <v>45</v>
      </c>
      <c r="B14" s="54">
        <v>10.0</v>
      </c>
      <c r="C14" s="32">
        <v>6.14506295E7</v>
      </c>
      <c r="D14" s="32">
        <v>6.477474433333333E7</v>
      </c>
      <c r="E14" s="57">
        <v>-5.2100568E7</v>
      </c>
      <c r="F14" s="57">
        <v>-4.4779364E7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ht="15.75" customHeight="1">
      <c r="A15" s="54" t="s">
        <v>45</v>
      </c>
      <c r="B15" s="54">
        <v>15.0</v>
      </c>
      <c r="C15" s="32">
        <v>7.803685333333333E7</v>
      </c>
      <c r="D15" s="32">
        <v>8.144876433333333E7</v>
      </c>
      <c r="E15" s="57">
        <v>4.688529857E9</v>
      </c>
      <c r="F15" s="57">
        <v>5.111930029E9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ht="15.75" customHeight="1">
      <c r="A16" s="54" t="s">
        <v>45</v>
      </c>
      <c r="B16" s="54">
        <v>20.0</v>
      </c>
      <c r="C16" s="32">
        <v>8.548496133333333E7</v>
      </c>
      <c r="D16" s="32">
        <v>9.943289866666667E7</v>
      </c>
      <c r="E16" s="57">
        <v>1.2612933004E10</v>
      </c>
      <c r="F16" s="57">
        <v>1.2241989843E10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ht="15.75" customHeight="1">
      <c r="A17" s="54" t="s">
        <v>45</v>
      </c>
      <c r="B17" s="54">
        <v>25.0</v>
      </c>
      <c r="C17" s="32">
        <v>9.394723866666667E7</v>
      </c>
      <c r="D17" s="32">
        <v>1.0820881166666667E8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ht="15.75" customHeight="1">
      <c r="A18" s="54" t="s">
        <v>45</v>
      </c>
      <c r="B18" s="54">
        <v>30.0</v>
      </c>
      <c r="C18" s="32">
        <v>1.0133095166666667E8</v>
      </c>
      <c r="D18" s="32">
        <v>1.217300765E8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ht="15.75" customHeight="1">
      <c r="A19" s="54" t="s">
        <v>45</v>
      </c>
      <c r="B19" s="54">
        <v>35.0</v>
      </c>
      <c r="C19" s="32">
        <v>1.0904452116666667E8</v>
      </c>
      <c r="D19" s="32">
        <v>1.3252759266666666E8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ht="15.75" customHeight="1">
      <c r="A20" s="54" t="s">
        <v>45</v>
      </c>
      <c r="B20" s="54">
        <v>40.0</v>
      </c>
      <c r="C20" s="32">
        <v>1.1559001533333333E8</v>
      </c>
      <c r="D20" s="32">
        <v>1.4381828166666666E8</v>
      </c>
      <c r="E20" s="32">
        <f t="shared" ref="E20:F20" si="3">E14/3*$G$2^3+E15/2*$G$2^2+E16*$G$2</f>
        <v>3732163712393</v>
      </c>
      <c r="F20" s="32">
        <f t="shared" si="3"/>
        <v>4366545515798</v>
      </c>
      <c r="G20" s="32">
        <f t="shared" ref="G20:G21" si="4">(F20-E20)/E20</f>
        <v>0.1699769496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ht="15.75" customHeight="1">
      <c r="A21" s="54" t="s">
        <v>45</v>
      </c>
      <c r="B21" s="54">
        <v>45.0</v>
      </c>
      <c r="C21" s="32">
        <v>1.2353789983333333E8</v>
      </c>
      <c r="D21" s="32">
        <v>1.5647605983333334E8</v>
      </c>
      <c r="E21" s="51">
        <f>12612933.004*45 + (4688529.857/2 * 45^2) - (52100.568/3 * 45^3)</f>
        <v>3732163712</v>
      </c>
      <c r="F21" s="51">
        <f> 12241989.843*45 + (5111930.029/2 * 45^2) - (44779.364/3 * 45^3)</f>
        <v>4366545516</v>
      </c>
      <c r="G21" s="59">
        <f t="shared" si="4"/>
        <v>0.1699769496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ht="15.75" customHeight="1">
      <c r="A22" s="54" t="s">
        <v>46</v>
      </c>
      <c r="B22" s="54">
        <v>0.0</v>
      </c>
      <c r="C22" s="32">
        <v>4719043.0</v>
      </c>
      <c r="D22" s="32">
        <v>3936523.0000000005</v>
      </c>
      <c r="E22" s="55" t="s">
        <v>66</v>
      </c>
      <c r="F22" s="55" t="s">
        <v>67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ht="15.75" customHeight="1">
      <c r="A23" s="54" t="s">
        <v>46</v>
      </c>
      <c r="B23" s="54">
        <v>5.0</v>
      </c>
      <c r="C23" s="32">
        <v>2.6426394E7</v>
      </c>
      <c r="D23" s="32">
        <v>2.5242817666666664E7</v>
      </c>
      <c r="E23" s="56"/>
      <c r="F23" s="5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ht="15.75" customHeight="1">
      <c r="A24" s="54" t="s">
        <v>46</v>
      </c>
      <c r="B24" s="54">
        <v>10.0</v>
      </c>
      <c r="C24" s="32">
        <v>5.05241915E7</v>
      </c>
      <c r="D24" s="32">
        <v>4.9776152333333336E7</v>
      </c>
      <c r="E24" s="57">
        <v>-4.6680529E7</v>
      </c>
      <c r="F24" s="57">
        <v>-3.6389588E7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ht="15.75" customHeight="1">
      <c r="A25" s="54" t="s">
        <v>46</v>
      </c>
      <c r="B25" s="54">
        <v>15.0</v>
      </c>
      <c r="C25" s="32">
        <v>6.67669E7</v>
      </c>
      <c r="D25" s="32">
        <v>6.966336433333333E7</v>
      </c>
      <c r="E25" s="57">
        <v>4.364276439E9</v>
      </c>
      <c r="F25" s="57">
        <v>4.833632236E9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ht="15.75" customHeight="1">
      <c r="A26" s="54" t="s">
        <v>46</v>
      </c>
      <c r="B26" s="54">
        <v>20.0</v>
      </c>
      <c r="C26" s="32">
        <v>7.611735866666667E7</v>
      </c>
      <c r="D26" s="32">
        <v>9.028225333333333E7</v>
      </c>
      <c r="E26" s="57">
        <v>7.301199011E9</v>
      </c>
      <c r="F26" s="57">
        <v>4.108994954E9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ht="15.75" customHeight="1">
      <c r="A27" s="54" t="s">
        <v>46</v>
      </c>
      <c r="B27" s="54">
        <v>25.0</v>
      </c>
      <c r="C27" s="32">
        <v>8.532447333333333E7</v>
      </c>
      <c r="D27" s="32">
        <v>1.01296841E8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ht="15.75" customHeight="1">
      <c r="A28" s="54" t="s">
        <v>46</v>
      </c>
      <c r="B28" s="54">
        <v>30.0</v>
      </c>
      <c r="C28" s="32">
        <v>9.3190245E7</v>
      </c>
      <c r="D28" s="32">
        <v>1.144181565E8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ht="15.75" customHeight="1">
      <c r="A29" s="54" t="s">
        <v>46</v>
      </c>
      <c r="B29" s="54">
        <v>35.0</v>
      </c>
      <c r="C29" s="32">
        <v>1.003594385E8</v>
      </c>
      <c r="D29" s="32">
        <v>1.2621765666666667E8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ht="15.75" customHeight="1">
      <c r="A30" s="54" t="s">
        <v>46</v>
      </c>
      <c r="B30" s="54">
        <v>40.0</v>
      </c>
      <c r="C30" s="32">
        <v>1.0660510066666667E8</v>
      </c>
      <c r="D30" s="32">
        <v>1.37751759E8</v>
      </c>
      <c r="E30" s="32">
        <f t="shared" ref="E30:F30" si="5">E24/3*$G$2^3+E25/2*$G$2^2+E26*$G$2</f>
        <v>3329462781608</v>
      </c>
      <c r="F30" s="32">
        <f t="shared" si="5"/>
        <v>3973623676380</v>
      </c>
      <c r="G30" s="32">
        <f t="shared" ref="G30:G31" si="6">(F30-E30)/E30</f>
        <v>0.1934729225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ht="15.75" customHeight="1">
      <c r="A31" s="54" t="s">
        <v>46</v>
      </c>
      <c r="B31" s="54">
        <v>45.0</v>
      </c>
      <c r="C31" s="32">
        <v>1.1234227583333333E8</v>
      </c>
      <c r="D31" s="32">
        <v>1.507958625E8</v>
      </c>
      <c r="E31" s="51">
        <f> 7301199.011*45 + (4364276.439/2 * 45^2) - (46680.529/3 * 45^3)</f>
        <v>3329462782</v>
      </c>
      <c r="F31" s="51">
        <f>4108994.954*45 + (4833632.236/2 * 45^2) - (36389.588/3 * 45^3)</f>
        <v>3973623676</v>
      </c>
      <c r="G31" s="59">
        <f t="shared" si="6"/>
        <v>0.1934729225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ht="15.75" customHeight="1">
      <c r="A32" s="54" t="s">
        <v>47</v>
      </c>
      <c r="B32" s="54">
        <v>0.0</v>
      </c>
      <c r="C32" s="32">
        <v>1.0343164E7</v>
      </c>
      <c r="D32" s="32">
        <v>1.0943466E7</v>
      </c>
      <c r="E32" s="55" t="s">
        <v>68</v>
      </c>
      <c r="F32" s="55" t="s">
        <v>69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ht="15.75" customHeight="1">
      <c r="A33" s="54" t="s">
        <v>47</v>
      </c>
      <c r="B33" s="54">
        <v>5.0</v>
      </c>
      <c r="C33" s="32">
        <v>4.8520774E7</v>
      </c>
      <c r="D33" s="32">
        <v>4.9363188333333336E7</v>
      </c>
      <c r="E33" s="56"/>
      <c r="F33" s="56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15.75" customHeight="1">
      <c r="A34" s="54" t="s">
        <v>47</v>
      </c>
      <c r="B34" s="54">
        <v>10.0</v>
      </c>
      <c r="C34" s="32">
        <v>7.020779616666667E7</v>
      </c>
      <c r="D34" s="32">
        <v>7.595816033333333E7</v>
      </c>
      <c r="E34" s="60">
        <v>-5.670536E7</v>
      </c>
      <c r="F34" s="60">
        <v>-4.3587247E7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ht="15.75" customHeight="1">
      <c r="A35" s="54" t="s">
        <v>47</v>
      </c>
      <c r="B35" s="54">
        <v>15.0</v>
      </c>
      <c r="C35" s="32">
        <v>8.698237066666667E7</v>
      </c>
      <c r="D35" s="32">
        <v>9.371440966666667E7</v>
      </c>
      <c r="E35" s="60">
        <v>4.938145995E9</v>
      </c>
      <c r="F35" s="60">
        <v>5.471204072E9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ht="15.75" customHeight="1">
      <c r="A36" s="54" t="s">
        <v>47</v>
      </c>
      <c r="B36" s="54">
        <v>20.0</v>
      </c>
      <c r="C36" s="32">
        <v>9.508133466666667E7</v>
      </c>
      <c r="D36" s="32">
        <v>1.13374856E8</v>
      </c>
      <c r="E36" s="60">
        <v>1.9684637735E10</v>
      </c>
      <c r="F36" s="60">
        <v>1.8804311034E10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ht="15.75" customHeight="1">
      <c r="A37" s="54" t="s">
        <v>47</v>
      </c>
      <c r="B37" s="54">
        <v>25.0</v>
      </c>
      <c r="C37" s="32">
        <v>1.0333603066666667E8</v>
      </c>
      <c r="D37" s="32">
        <v>1.2379970766666667E8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ht="15.75" customHeight="1">
      <c r="A38" s="54" t="s">
        <v>47</v>
      </c>
      <c r="B38" s="54">
        <v>30.0</v>
      </c>
      <c r="C38" s="32">
        <v>1.1146064766666667E8</v>
      </c>
      <c r="D38" s="32">
        <v>1.385077965E8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15.75" customHeight="1">
      <c r="A39" s="54" t="s">
        <v>47</v>
      </c>
      <c r="B39" s="54">
        <v>35.0</v>
      </c>
      <c r="C39" s="32">
        <v>1.1977280916666667E8</v>
      </c>
      <c r="D39" s="32">
        <v>1.5420749133333334E8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ht="15.75" customHeight="1">
      <c r="A40" s="54" t="s">
        <v>47</v>
      </c>
      <c r="B40" s="54">
        <v>40.0</v>
      </c>
      <c r="C40" s="32">
        <v>1.25892106E8</v>
      </c>
      <c r="D40" s="32">
        <v>1.67086847E8</v>
      </c>
      <c r="E40" s="60">
        <f t="shared" ref="E40:F40" si="7">E34/3*$G$2^3+E35/2*$G$2^2+E36*$G$2</f>
        <v>4163256208013</v>
      </c>
      <c r="F40" s="60">
        <f t="shared" si="7"/>
        <v>5061825491805</v>
      </c>
      <c r="G40" s="60">
        <f t="shared" ref="G40:G41" si="8">(F40-E40)/E40</f>
        <v>0.2158332898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15.75" customHeight="1">
      <c r="A41" s="54" t="s">
        <v>47</v>
      </c>
      <c r="B41" s="54">
        <v>45.0</v>
      </c>
      <c r="C41" s="32">
        <v>1.3230649983333334E8</v>
      </c>
      <c r="D41" s="32">
        <v>1.8154897183333334E8</v>
      </c>
      <c r="E41" s="51">
        <f> 19684637.735*45 + (4938145.995/2 * 45^2) - (56705.36/3 * 45^3)</f>
        <v>4163256208</v>
      </c>
      <c r="F41" s="51">
        <f>18804311.034*45 + (5471204.072/2 * 45^2) - (43587.247/3 * 45^3)</f>
        <v>5061825492</v>
      </c>
      <c r="G41" s="59">
        <f t="shared" si="8"/>
        <v>0.2158332898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ht="15.75" customHeight="1">
      <c r="A42" s="54" t="s">
        <v>48</v>
      </c>
      <c r="B42" s="54">
        <v>0.0</v>
      </c>
      <c r="C42" s="32">
        <v>9928359.5</v>
      </c>
      <c r="D42" s="32">
        <v>1.0776458333333334E7</v>
      </c>
      <c r="E42" s="55" t="s">
        <v>70</v>
      </c>
      <c r="F42" s="55" t="s">
        <v>71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15.75" customHeight="1">
      <c r="A43" s="54" t="s">
        <v>48</v>
      </c>
      <c r="B43" s="54">
        <v>5.0</v>
      </c>
      <c r="C43" s="32">
        <v>4.4660088E7</v>
      </c>
      <c r="D43" s="32">
        <v>5.0833531E7</v>
      </c>
      <c r="E43" s="56"/>
      <c r="F43" s="56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ht="15.75" customHeight="1">
      <c r="A44" s="54" t="s">
        <v>48</v>
      </c>
      <c r="B44" s="54">
        <v>10.0</v>
      </c>
      <c r="C44" s="32">
        <v>6.79940655E7</v>
      </c>
      <c r="D44" s="32">
        <v>7.679307233333333E7</v>
      </c>
      <c r="E44" s="57">
        <v>-5.2060498E7</v>
      </c>
      <c r="F44" s="57">
        <v>-4.5465541E7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ht="15.75" customHeight="1">
      <c r="A45" s="54" t="s">
        <v>48</v>
      </c>
      <c r="B45" s="54">
        <v>15.0</v>
      </c>
      <c r="C45" s="32">
        <v>8.4036128E7</v>
      </c>
      <c r="D45" s="32">
        <v>9.3256463E7</v>
      </c>
      <c r="E45" s="57">
        <v>4.69064419E9</v>
      </c>
      <c r="F45" s="57">
        <v>5.379017475E9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15.75" customHeight="1">
      <c r="A46" s="54" t="s">
        <v>48</v>
      </c>
      <c r="B46" s="54">
        <v>20.0</v>
      </c>
      <c r="C46" s="32">
        <v>9.094550533333333E7</v>
      </c>
      <c r="D46" s="32">
        <v>1.1216149333333333E8</v>
      </c>
      <c r="E46" s="57">
        <v>1.867624443E10</v>
      </c>
      <c r="F46" s="57">
        <v>1.9917911521E10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ht="15.75" customHeight="1">
      <c r="A47" s="54" t="s">
        <v>48</v>
      </c>
      <c r="B47" s="54">
        <v>25.0</v>
      </c>
      <c r="C47" s="32">
        <v>9.912512133333333E7</v>
      </c>
      <c r="D47" s="32">
        <v>1.2165095833333333E8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15.75" customHeight="1">
      <c r="A48" s="54" t="s">
        <v>48</v>
      </c>
      <c r="B48" s="54">
        <v>30.0</v>
      </c>
      <c r="C48" s="32">
        <v>1.07220941E8</v>
      </c>
      <c r="D48" s="32">
        <v>1.349823725E8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15.75" customHeight="1">
      <c r="A49" s="54" t="s">
        <v>48</v>
      </c>
      <c r="B49" s="54">
        <v>35.0</v>
      </c>
      <c r="C49" s="32">
        <v>1.148565345E8</v>
      </c>
      <c r="D49" s="32">
        <v>1.47297198E8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15.75" customHeight="1">
      <c r="A50" s="54" t="s">
        <v>48</v>
      </c>
      <c r="B50" s="54">
        <v>40.0</v>
      </c>
      <c r="C50" s="32">
        <v>1.2258571933333333E8</v>
      </c>
      <c r="D50" s="32">
        <v>1.6223223366666666E8</v>
      </c>
      <c r="E50" s="32">
        <f t="shared" ref="E50:F50" si="9">E44/3*$G$2^3+E45/2*$G$2^2+E46*$G$2</f>
        <v>4008370614975</v>
      </c>
      <c r="F50" s="32">
        <f t="shared" si="9"/>
        <v>4961545404008</v>
      </c>
      <c r="G50" s="32">
        <f t="shared" ref="G50:G51" si="10">(F50-E50)/E50</f>
        <v>0.2377960724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15.75" customHeight="1">
      <c r="A51" s="54" t="s">
        <v>48</v>
      </c>
      <c r="B51" s="54">
        <v>45.0</v>
      </c>
      <c r="C51" s="32">
        <v>1.2987387583333333E8</v>
      </c>
      <c r="D51" s="32">
        <v>1.7553228916666666E8</v>
      </c>
      <c r="E51" s="51">
        <f> 18676244.43*45 + (4690644.19 /2* 45^2) - (52060.498/3 * 45^3)</f>
        <v>4008370615</v>
      </c>
      <c r="F51" s="51">
        <f>19917911.521*45 + (5379017.475/2 * 45^2) - (45465.541/3 * 45^3)</f>
        <v>4961545404</v>
      </c>
      <c r="G51" s="59">
        <f t="shared" si="10"/>
        <v>0.2377960724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ht="15.75" customHeight="1">
      <c r="A52" s="54" t="s">
        <v>49</v>
      </c>
      <c r="B52" s="54">
        <v>0.0</v>
      </c>
      <c r="C52" s="32">
        <v>4968142.5</v>
      </c>
      <c r="D52" s="32">
        <v>3645340.0000000005</v>
      </c>
      <c r="E52" s="55" t="s">
        <v>72</v>
      </c>
      <c r="F52" s="55" t="s">
        <v>73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ht="15.75" customHeight="1">
      <c r="A53" s="54" t="s">
        <v>49</v>
      </c>
      <c r="B53" s="54">
        <v>5.0</v>
      </c>
      <c r="C53" s="32">
        <v>2.7408766666666668E7</v>
      </c>
      <c r="D53" s="32">
        <v>2.7647519666666664E7</v>
      </c>
      <c r="E53" s="56"/>
      <c r="F53" s="56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ht="15.75" customHeight="1">
      <c r="A54" s="54" t="s">
        <v>49</v>
      </c>
      <c r="B54" s="54">
        <v>10.0</v>
      </c>
      <c r="C54" s="32">
        <v>5.39099295E7</v>
      </c>
      <c r="D54" s="32">
        <v>5.6056892333333336E7</v>
      </c>
      <c r="E54" s="57">
        <v>-5.9849323E7</v>
      </c>
      <c r="F54" s="57">
        <v>-4.6683921E7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ht="15.75" customHeight="1">
      <c r="A55" s="54" t="s">
        <v>49</v>
      </c>
      <c r="B55" s="54">
        <v>15.0</v>
      </c>
      <c r="C55" s="32">
        <v>7.745219466666667E7</v>
      </c>
      <c r="D55" s="32">
        <v>7.965992166666667E7</v>
      </c>
      <c r="E55" s="57">
        <v>5.322553829E9</v>
      </c>
      <c r="F55" s="57">
        <v>5.673062188E9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15.75" customHeight="1">
      <c r="A56" s="54" t="s">
        <v>49</v>
      </c>
      <c r="B56" s="54">
        <v>20.0</v>
      </c>
      <c r="C56" s="32">
        <v>8.939166266666667E7</v>
      </c>
      <c r="D56" s="32">
        <v>1.0332557866666667E8</v>
      </c>
      <c r="E56" s="57">
        <v>5.457090619E9</v>
      </c>
      <c r="F56" s="57">
        <v>3.402286247E9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15.75" customHeight="1">
      <c r="A57" s="54" t="s">
        <v>49</v>
      </c>
      <c r="B57" s="54">
        <v>25.0</v>
      </c>
      <c r="C57" s="32">
        <v>1.0007151333333333E8</v>
      </c>
      <c r="D57" s="32">
        <v>1.1540056633333333E8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ht="15.75" customHeight="1">
      <c r="A58" s="54" t="s">
        <v>49</v>
      </c>
      <c r="B58" s="54">
        <v>30.0</v>
      </c>
      <c r="C58" s="32">
        <v>1.0836947433333333E8</v>
      </c>
      <c r="D58" s="32">
        <v>1.2912706583333333E8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ht="15.75" customHeight="1">
      <c r="A59" s="54" t="s">
        <v>49</v>
      </c>
      <c r="B59" s="54">
        <v>35.0</v>
      </c>
      <c r="C59" s="32">
        <v>1.1557781183333333E8</v>
      </c>
      <c r="D59" s="32">
        <v>1.41184926E8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ht="15.75" customHeight="1">
      <c r="A60" s="54" t="s">
        <v>49</v>
      </c>
      <c r="B60" s="54">
        <v>40.0</v>
      </c>
      <c r="C60" s="32">
        <v>1.2156101E8</v>
      </c>
      <c r="D60" s="32">
        <v>1.54380063E8</v>
      </c>
      <c r="E60" s="32">
        <f t="shared" ref="E60:F60" si="11">E54/3*$G$2^3+E55/2*$G$2^2+E56*$G$2</f>
        <v>3816731643593</v>
      </c>
      <c r="F60" s="32">
        <f t="shared" si="11"/>
        <v>4479054246090</v>
      </c>
      <c r="G60" s="32">
        <f t="shared" ref="G60:G61" si="12">(F60-E60)/E60</f>
        <v>0.173531352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ht="15.75" customHeight="1">
      <c r="A61" s="54" t="s">
        <v>49</v>
      </c>
      <c r="B61" s="54">
        <v>45.0</v>
      </c>
      <c r="C61" s="32">
        <v>1.2700858516666667E8</v>
      </c>
      <c r="D61" s="32">
        <v>1.674110465E8</v>
      </c>
      <c r="E61" s="51">
        <f>5457090.619*45 + (5322553.829/2 * 45^2) - (59849.323/3 * 45^3)</f>
        <v>3816731644</v>
      </c>
      <c r="F61" s="51">
        <f> 3402286.247*45 + (5673062.188/2 * 45^2) - (46683.921/3 * 45^3)</f>
        <v>4479054246</v>
      </c>
      <c r="G61" s="59">
        <f t="shared" si="12"/>
        <v>0.173531352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15.75" customHeight="1">
      <c r="A62" s="54" t="s">
        <v>50</v>
      </c>
      <c r="B62" s="54">
        <v>0.0</v>
      </c>
      <c r="C62" s="32">
        <v>5714861.166666667</v>
      </c>
      <c r="D62" s="32">
        <v>6240764.333333334</v>
      </c>
      <c r="E62" s="55" t="s">
        <v>74</v>
      </c>
      <c r="F62" s="55" t="s">
        <v>75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15.75" customHeight="1">
      <c r="A63" s="54" t="s">
        <v>50</v>
      </c>
      <c r="B63" s="54">
        <v>5.0</v>
      </c>
      <c r="C63" s="32">
        <v>3.2918688E7</v>
      </c>
      <c r="D63" s="32">
        <v>4.1647664333333336E7</v>
      </c>
      <c r="E63" s="56"/>
      <c r="F63" s="56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15.75" customHeight="1">
      <c r="A64" s="54" t="s">
        <v>50</v>
      </c>
      <c r="B64" s="54">
        <v>10.0</v>
      </c>
      <c r="C64" s="32">
        <v>5.32255815E7</v>
      </c>
      <c r="D64" s="32">
        <v>6.1391849666666664E7</v>
      </c>
      <c r="E64" s="57">
        <v>-4.6071456E7</v>
      </c>
      <c r="F64" s="57">
        <v>-3.4253903E7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ht="15.75" customHeight="1">
      <c r="A65" s="54" t="s">
        <v>50</v>
      </c>
      <c r="B65" s="54">
        <v>15.0</v>
      </c>
      <c r="C65" s="32">
        <v>7.046588133333333E7</v>
      </c>
      <c r="D65" s="32">
        <v>7.852896966666667E7</v>
      </c>
      <c r="E65" s="57">
        <v>4.309235688E9</v>
      </c>
      <c r="F65" s="57">
        <v>4.752309496E9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ht="15.75" customHeight="1">
      <c r="A66" s="54" t="s">
        <v>50</v>
      </c>
      <c r="B66" s="54">
        <v>20.0</v>
      </c>
      <c r="C66" s="32">
        <v>7.831822E7</v>
      </c>
      <c r="D66" s="32">
        <v>9.7594752E7</v>
      </c>
      <c r="E66" s="57">
        <v>1.0770762576E10</v>
      </c>
      <c r="F66" s="57">
        <v>1.3321339552E10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ht="15.75" customHeight="1">
      <c r="A67" s="54" t="s">
        <v>50</v>
      </c>
      <c r="B67" s="54">
        <v>25.0</v>
      </c>
      <c r="C67" s="32">
        <v>8.710308666666667E7</v>
      </c>
      <c r="D67" s="32">
        <v>1.07573041E8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15.75" customHeight="1">
      <c r="A68" s="54" t="s">
        <v>50</v>
      </c>
      <c r="B68" s="54">
        <v>30.0</v>
      </c>
      <c r="C68" s="32">
        <v>9.498149833333333E7</v>
      </c>
      <c r="D68" s="32">
        <v>1.211273325E8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ht="15.75" customHeight="1">
      <c r="A69" s="54" t="s">
        <v>50</v>
      </c>
      <c r="B69" s="54">
        <v>35.0</v>
      </c>
      <c r="C69" s="32">
        <v>1.0188457716666667E8</v>
      </c>
      <c r="D69" s="32">
        <v>1.3432027533333334E8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ht="15.75" customHeight="1">
      <c r="A70" s="54" t="s">
        <v>50</v>
      </c>
      <c r="B70" s="54">
        <v>40.0</v>
      </c>
      <c r="C70" s="32">
        <v>1.09386362E8</v>
      </c>
      <c r="D70" s="32">
        <v>1.478648523333333E8</v>
      </c>
      <c r="E70" s="32">
        <f t="shared" ref="E70:F70" si="13">E64/3*$G$2^3+E65/2*$G$2^2+E66*$G$2</f>
        <v>3448364974020</v>
      </c>
      <c r="F70" s="32">
        <f t="shared" si="13"/>
        <v>4370711340915</v>
      </c>
      <c r="G70" s="32">
        <f t="shared" ref="G70:G71" si="14">(F70-E70)/E70</f>
        <v>0.2674735342</v>
      </c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 ht="15.75" customHeight="1">
      <c r="A71" s="54" t="s">
        <v>50</v>
      </c>
      <c r="B71" s="54">
        <v>45.0</v>
      </c>
      <c r="C71" s="32">
        <v>1.150277745E8</v>
      </c>
      <c r="D71" s="32">
        <v>1.621344705E8</v>
      </c>
      <c r="E71" s="51">
        <f>10770762.576*45 + (4309235.688/2 * 45^2) - (46071.456/3 * 45^3)</f>
        <v>3448364974</v>
      </c>
      <c r="F71" s="51">
        <f>13321339.552*45 + (4752309.496/2 * 45^2) - (34253.903/3 * 45^3)</f>
        <v>4370711341</v>
      </c>
      <c r="G71" s="59">
        <f t="shared" si="14"/>
        <v>0.2674735342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 ht="15.75" customHeight="1">
      <c r="A72" s="54" t="s">
        <v>51</v>
      </c>
      <c r="B72" s="54">
        <v>0.0</v>
      </c>
      <c r="C72" s="32">
        <v>4326953.166666667</v>
      </c>
      <c r="D72" s="32">
        <v>3632775.3333333335</v>
      </c>
      <c r="E72" s="55" t="s">
        <v>76</v>
      </c>
      <c r="F72" s="55" t="s">
        <v>77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ht="15.75" customHeight="1">
      <c r="A73" s="54" t="s">
        <v>51</v>
      </c>
      <c r="B73" s="54">
        <v>5.0</v>
      </c>
      <c r="C73" s="32">
        <v>2.4424840666666668E7</v>
      </c>
      <c r="D73" s="32">
        <v>2.8117730333333332E7</v>
      </c>
      <c r="E73" s="56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15.75" customHeight="1">
      <c r="A74" s="54" t="s">
        <v>51</v>
      </c>
      <c r="B74" s="54">
        <v>10.0</v>
      </c>
      <c r="C74" s="32">
        <v>4.7265872166666664E7</v>
      </c>
      <c r="D74" s="32">
        <v>5.5250385E7</v>
      </c>
      <c r="E74" s="57">
        <v>-4.4924649E7</v>
      </c>
      <c r="F74" s="57">
        <v>-4.4491899E7</v>
      </c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ht="15.75" customHeight="1">
      <c r="A75" s="54" t="s">
        <v>51</v>
      </c>
      <c r="B75" s="54">
        <v>15.0</v>
      </c>
      <c r="C75" s="32">
        <v>6.817062E7</v>
      </c>
      <c r="D75" s="32">
        <v>7.7295623E7</v>
      </c>
      <c r="E75" s="57">
        <v>4.588574066E9</v>
      </c>
      <c r="F75" s="57">
        <v>5.433379732E9</v>
      </c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15.75" customHeight="1">
      <c r="A76" s="54" t="s">
        <v>51</v>
      </c>
      <c r="B76" s="54">
        <v>20.0</v>
      </c>
      <c r="C76" s="32">
        <v>7.939188933333333E7</v>
      </c>
      <c r="D76" s="32">
        <v>9.9586984E7</v>
      </c>
      <c r="E76" s="57">
        <v>4.876789526E9</v>
      </c>
      <c r="F76" s="57">
        <v>4.177968718E9</v>
      </c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15.75" customHeight="1">
      <c r="A77" s="54" t="s">
        <v>51</v>
      </c>
      <c r="B77" s="54">
        <v>25.0</v>
      </c>
      <c r="C77" s="32">
        <v>9.068327066666667E7</v>
      </c>
      <c r="D77" s="32">
        <v>1.11366089E8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15.75" customHeight="1">
      <c r="A78" s="54" t="s">
        <v>51</v>
      </c>
      <c r="B78" s="54">
        <v>30.0</v>
      </c>
      <c r="C78" s="32">
        <v>1.0012749833333333E8</v>
      </c>
      <c r="D78" s="32">
        <v>1.245702085E8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ht="15.75" customHeight="1">
      <c r="A79" s="54" t="s">
        <v>51</v>
      </c>
      <c r="B79" s="54">
        <v>35.0</v>
      </c>
      <c r="C79" s="32">
        <v>1.081030385E8</v>
      </c>
      <c r="D79" s="32">
        <v>1.36678774E8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15.75" customHeight="1">
      <c r="A80" s="54" t="s">
        <v>51</v>
      </c>
      <c r="B80" s="54">
        <v>40.0</v>
      </c>
      <c r="C80" s="32">
        <v>1.1560997E8</v>
      </c>
      <c r="D80" s="32">
        <v>1.4876508966666666E8</v>
      </c>
      <c r="E80" s="32">
        <f t="shared" ref="E80:F80" si="15">E74/3*$G$2^3+E75/2*$G$2^2+E76*$G$2</f>
        <v>3500800557120</v>
      </c>
      <c r="F80" s="32">
        <f t="shared" si="15"/>
        <v>4337864138835</v>
      </c>
      <c r="G80" s="32">
        <f t="shared" ref="G80:G81" si="16">(F80-E80)/E80</f>
        <v>0.2391063324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15.75" customHeight="1">
      <c r="A81" s="54" t="s">
        <v>51</v>
      </c>
      <c r="B81" s="54">
        <v>45.0</v>
      </c>
      <c r="C81" s="32">
        <v>1.2300497983333333E8</v>
      </c>
      <c r="D81" s="32">
        <v>1.620216865E8</v>
      </c>
      <c r="E81" s="51">
        <f>4876789.526*45 + (4588574.066/2 * 45^2) - (44924.649/3 * 45^3)</f>
        <v>3500800557</v>
      </c>
      <c r="F81" s="51">
        <f>4177968.718*45 + (5433379.732/2 * 45^2) - (44491.899/3 * 45^3)</f>
        <v>4337864139</v>
      </c>
      <c r="G81" s="59">
        <f t="shared" si="16"/>
        <v>0.2391063324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15.75" customHeight="1">
      <c r="A82" s="54" t="s">
        <v>52</v>
      </c>
      <c r="B82" s="54">
        <v>0.0</v>
      </c>
      <c r="C82" s="32">
        <v>5914424.833333334</v>
      </c>
      <c r="D82" s="32">
        <v>5270805.333333334</v>
      </c>
      <c r="E82" s="55" t="s">
        <v>78</v>
      </c>
      <c r="F82" s="55" t="s">
        <v>79</v>
      </c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15.75" customHeight="1">
      <c r="A83" s="54" t="s">
        <v>52</v>
      </c>
      <c r="B83" s="54">
        <v>5.0</v>
      </c>
      <c r="C83" s="32">
        <v>2.9347627333333332E7</v>
      </c>
      <c r="D83" s="32">
        <v>3.3795680333333336E7</v>
      </c>
      <c r="E83" s="56"/>
      <c r="F83" s="56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15.75" customHeight="1">
      <c r="A84" s="54" t="s">
        <v>52</v>
      </c>
      <c r="B84" s="54">
        <v>10.0</v>
      </c>
      <c r="C84" s="32">
        <v>4.99571695E7</v>
      </c>
      <c r="D84" s="32">
        <v>5.8707699E7</v>
      </c>
      <c r="E84" s="57">
        <v>-4.1026691E7</v>
      </c>
      <c r="F84" s="57">
        <v>-3.2393487E7</v>
      </c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15.75" customHeight="1">
      <c r="A85" s="54" t="s">
        <v>52</v>
      </c>
      <c r="B85" s="54">
        <v>15.0</v>
      </c>
      <c r="C85" s="32">
        <v>6.646804E7</v>
      </c>
      <c r="D85" s="32">
        <v>7.6491827E7</v>
      </c>
      <c r="E85" s="57">
        <v>4.029597038E9</v>
      </c>
      <c r="F85" s="57">
        <v>4.914672902E9</v>
      </c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15.75" customHeight="1">
      <c r="A86" s="54" t="s">
        <v>52</v>
      </c>
      <c r="B86" s="54">
        <v>20.0</v>
      </c>
      <c r="C86" s="32">
        <v>7.399510266666667E7</v>
      </c>
      <c r="D86" s="32">
        <v>9.5809608E7</v>
      </c>
      <c r="E86" s="57">
        <v>9.886554016E9</v>
      </c>
      <c r="F86" s="57">
        <v>8.732354009E9</v>
      </c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ht="15.75" customHeight="1">
      <c r="A87" s="54" t="s">
        <v>52</v>
      </c>
      <c r="B87" s="54">
        <v>25.0</v>
      </c>
      <c r="C87" s="32">
        <v>8.246204133333333E7</v>
      </c>
      <c r="D87" s="32">
        <v>1.05664697E8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15.75" customHeight="1">
      <c r="A88" s="54" t="s">
        <v>52</v>
      </c>
      <c r="B88" s="54">
        <v>30.0</v>
      </c>
      <c r="C88" s="32">
        <v>9.0588669E7</v>
      </c>
      <c r="D88" s="32">
        <v>1.269970605E8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15.75" customHeight="1">
      <c r="A89" s="54" t="s">
        <v>52</v>
      </c>
      <c r="B89" s="54">
        <v>35.0</v>
      </c>
      <c r="C89" s="32">
        <v>9.78736305E7</v>
      </c>
      <c r="D89" s="32">
        <v>1.40722718E8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15.75" customHeight="1">
      <c r="A90" s="54" t="s">
        <v>52</v>
      </c>
      <c r="B90" s="54">
        <v>40.0</v>
      </c>
      <c r="C90" s="32">
        <v>1.0493660466666667E8</v>
      </c>
      <c r="D90" s="32">
        <v>1.52596607E8</v>
      </c>
      <c r="E90" s="32">
        <f t="shared" ref="E90:F90" si="17">E84/3*$G$2^3+E85/2*$G$2^2+E86*$G$2</f>
        <v>3278676192570</v>
      </c>
      <c r="F90" s="32">
        <f t="shared" si="17"/>
        <v>4385110076055</v>
      </c>
      <c r="G90" s="32">
        <f t="shared" ref="G90:G91" si="18">(F90-E90)/E90</f>
        <v>0.3374636038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15.75" customHeight="1">
      <c r="A91" s="54" t="s">
        <v>52</v>
      </c>
      <c r="B91" s="54">
        <v>45.0</v>
      </c>
      <c r="C91" s="32">
        <v>1.1166638783333333E8</v>
      </c>
      <c r="D91" s="32">
        <v>1.662646465E8</v>
      </c>
      <c r="E91" s="51">
        <f>9886554.016*45 + (4029597.038/2 * 45^2) - (41026.691/3 * 45^3)</f>
        <v>3278676193</v>
      </c>
      <c r="F91" s="51">
        <f> 8732354.009*45 + (4914672.902/2 * 45^2) - (32393.487/3 * 45^3)</f>
        <v>4385110076</v>
      </c>
      <c r="G91" s="59">
        <f t="shared" si="18"/>
        <v>0.3374636038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15.75" customHeight="1">
      <c r="A92" s="54" t="s">
        <v>53</v>
      </c>
      <c r="B92" s="54">
        <v>0.0</v>
      </c>
      <c r="C92" s="32">
        <v>3110470.166666667</v>
      </c>
      <c r="D92" s="32">
        <v>2201616.0000000005</v>
      </c>
      <c r="E92" s="55" t="s">
        <v>80</v>
      </c>
      <c r="F92" s="55" t="s">
        <v>81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15.75" customHeight="1">
      <c r="A93" s="54" t="s">
        <v>53</v>
      </c>
      <c r="B93" s="54">
        <v>5.0</v>
      </c>
      <c r="C93" s="32">
        <v>1.5995826E7</v>
      </c>
      <c r="D93" s="32">
        <v>2.0565425333333332E7</v>
      </c>
      <c r="E93" s="56"/>
      <c r="F93" s="56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15.75" customHeight="1">
      <c r="A94" s="54" t="s">
        <v>53</v>
      </c>
      <c r="B94" s="54">
        <v>10.0</v>
      </c>
      <c r="C94" s="32">
        <v>3.3101938833333336E7</v>
      </c>
      <c r="D94" s="32">
        <v>4.1750083E7</v>
      </c>
      <c r="E94" s="57">
        <v>-3.0205959E7</v>
      </c>
      <c r="F94" s="57">
        <v>-2.8295826E7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15.75" customHeight="1">
      <c r="A95" s="54" t="s">
        <v>53</v>
      </c>
      <c r="B95" s="54">
        <v>15.0</v>
      </c>
      <c r="C95" s="32">
        <v>5.0921429333333336E7</v>
      </c>
      <c r="D95" s="32">
        <v>6.2230419E7</v>
      </c>
      <c r="E95" s="57">
        <v>3.477416716E9</v>
      </c>
      <c r="F95" s="57">
        <v>4.548031327E9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15.75" customHeight="1">
      <c r="A96" s="54" t="s">
        <v>53</v>
      </c>
      <c r="B96" s="54">
        <v>20.0</v>
      </c>
      <c r="C96" s="32">
        <v>6.0184332E7</v>
      </c>
      <c r="D96" s="32">
        <v>8.452790933333333E7</v>
      </c>
      <c r="E96" s="57">
        <v>2.068634396E9</v>
      </c>
      <c r="F96" s="57">
        <v>6.57201594E8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15.75" customHeight="1">
      <c r="A97" s="54" t="s">
        <v>53</v>
      </c>
      <c r="B97" s="54">
        <v>25.0</v>
      </c>
      <c r="C97" s="32">
        <v>6.98839E7</v>
      </c>
      <c r="D97" s="32">
        <v>9.717029166666667E7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ht="15.75" customHeight="1">
      <c r="A98" s="54" t="s">
        <v>53</v>
      </c>
      <c r="B98" s="54">
        <v>30.0</v>
      </c>
      <c r="C98" s="32">
        <v>7.823962366666667E7</v>
      </c>
      <c r="D98" s="32">
        <v>1.1070440716666667E8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ht="15.75" customHeight="1">
      <c r="A99" s="54" t="s">
        <v>53</v>
      </c>
      <c r="B99" s="54">
        <v>35.0</v>
      </c>
      <c r="C99" s="32">
        <v>8.56595105E7</v>
      </c>
      <c r="D99" s="32">
        <v>1.2350441933333333E8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ht="15.75" customHeight="1">
      <c r="A100" s="54" t="s">
        <v>53</v>
      </c>
      <c r="B100" s="54">
        <v>40.0</v>
      </c>
      <c r="C100" s="32">
        <v>9.205999133333333E7</v>
      </c>
      <c r="D100" s="32">
        <v>1.35985407E8</v>
      </c>
      <c r="E100" s="32">
        <f t="shared" ref="E100:F100" si="19">E94/3*$G$2^3+E95/2*$G$2^2+E96*$G$2</f>
        <v>2696466968145</v>
      </c>
      <c r="F100" s="32">
        <f t="shared" si="19"/>
        <v>3774970075568</v>
      </c>
      <c r="G100" s="32">
        <f t="shared" ref="G100:G101" si="20">(F100-E100)/E100</f>
        <v>0.3999689669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15.75" customHeight="1">
      <c r="A101" s="54" t="s">
        <v>53</v>
      </c>
      <c r="B101" s="54">
        <v>45.0</v>
      </c>
      <c r="C101" s="32">
        <v>9.873062516666667E7</v>
      </c>
      <c r="D101" s="32">
        <v>1.4963132916666666E8</v>
      </c>
      <c r="E101" s="51">
        <f>2068634.396*45 + (3477416.716/2 * 45^2) - (30205.959/3 * 45^3)</f>
        <v>2696466968</v>
      </c>
      <c r="F101" s="51">
        <f>657201.594*45 + (4548031.327/2 * 45^2) - (28295.826/3 * 45^3)</f>
        <v>3774970076</v>
      </c>
      <c r="G101" s="59">
        <f t="shared" si="20"/>
        <v>0.3999689669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15.75" customHeight="1">
      <c r="A102" s="54" t="s">
        <v>54</v>
      </c>
      <c r="B102" s="54">
        <v>0.0</v>
      </c>
      <c r="C102" s="32">
        <v>7855804.833333334</v>
      </c>
      <c r="D102" s="32">
        <v>9407892.333333334</v>
      </c>
      <c r="E102" s="55" t="s">
        <v>82</v>
      </c>
      <c r="F102" s="55" t="s">
        <v>83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15.75" customHeight="1">
      <c r="A103" s="54" t="s">
        <v>54</v>
      </c>
      <c r="B103" s="54">
        <v>5.0</v>
      </c>
      <c r="C103" s="32">
        <v>3.9149017333333336E7</v>
      </c>
      <c r="D103" s="32">
        <v>5.2598768333333336E7</v>
      </c>
      <c r="E103" s="56"/>
      <c r="F103" s="56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15.75" customHeight="1">
      <c r="A104" s="54" t="s">
        <v>54</v>
      </c>
      <c r="B104" s="54">
        <v>10.0</v>
      </c>
      <c r="C104" s="32">
        <v>6.61411455E7</v>
      </c>
      <c r="D104" s="32">
        <v>8.6441171E7</v>
      </c>
      <c r="E104" s="57">
        <v>-5.6745964E7</v>
      </c>
      <c r="F104" s="57">
        <v>-6.0667882E7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15.75" customHeight="1">
      <c r="A105" s="54" t="s">
        <v>54</v>
      </c>
      <c r="B105" s="54">
        <v>15.0</v>
      </c>
      <c r="C105" s="32">
        <v>8.626130933333333E7</v>
      </c>
      <c r="D105" s="32">
        <v>1.0789500966666667E8</v>
      </c>
      <c r="E105" s="57">
        <v>5.197445438E9</v>
      </c>
      <c r="F105" s="57">
        <v>6.698191573E9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ht="15.75" customHeight="1">
      <c r="A106" s="54" t="s">
        <v>54</v>
      </c>
      <c r="B106" s="54">
        <v>20.0</v>
      </c>
      <c r="C106" s="32">
        <v>9.551464666666667E7</v>
      </c>
      <c r="D106" s="32">
        <v>1.3042178133333333E8</v>
      </c>
      <c r="E106" s="57">
        <v>1.3892097267E10</v>
      </c>
      <c r="F106" s="57">
        <v>1.751970883E10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ht="15.75" customHeight="1">
      <c r="A107" s="54" t="s">
        <v>54</v>
      </c>
      <c r="B107" s="54">
        <v>25.0</v>
      </c>
      <c r="C107" s="32">
        <v>1.05195156E8</v>
      </c>
      <c r="D107" s="32">
        <v>1.42539625E8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ht="15.75" customHeight="1">
      <c r="A108" s="54" t="s">
        <v>54</v>
      </c>
      <c r="B108" s="54">
        <v>30.0</v>
      </c>
      <c r="C108" s="32">
        <v>1.1377372233333333E8</v>
      </c>
      <c r="D108" s="32">
        <v>1.5822108183333334E8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ht="15.75" customHeight="1">
      <c r="A109" s="54" t="s">
        <v>54</v>
      </c>
      <c r="B109" s="54">
        <v>35.0</v>
      </c>
      <c r="C109" s="32">
        <v>1.2195019583333333E8</v>
      </c>
      <c r="D109" s="32">
        <v>1.7328632866666666E8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ht="15.75" customHeight="1">
      <c r="A110" s="54" t="s">
        <v>54</v>
      </c>
      <c r="B110" s="54">
        <v>40.0</v>
      </c>
      <c r="C110" s="32">
        <v>1.2951545E8</v>
      </c>
      <c r="D110" s="32">
        <v>1.86862687E8</v>
      </c>
      <c r="E110" s="32">
        <f t="shared" ref="E110:F110" si="21">E104/3*$G$2^3+E105/2*$G$2^2+E106*$G$2</f>
        <v>4163899226490</v>
      </c>
      <c r="F110" s="32">
        <f t="shared" si="21"/>
        <v>5727518949263</v>
      </c>
      <c r="G110" s="32">
        <f t="shared" ref="G110:G111" si="22">(F110-E110)/E110</f>
        <v>0.3755181472</v>
      </c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ht="15.75" customHeight="1">
      <c r="A111" s="54" t="s">
        <v>54</v>
      </c>
      <c r="B111" s="54">
        <v>45.0</v>
      </c>
      <c r="C111" s="32">
        <v>1.3867475316666666E8</v>
      </c>
      <c r="D111" s="32">
        <v>2.0235718516666666E8</v>
      </c>
      <c r="E111" s="51">
        <f> 13892097.267*45 + (5197445.438/2 * 45^2) - (56745.964/3 * 45^3)</f>
        <v>4163899226</v>
      </c>
      <c r="F111" s="51">
        <f>17519708.83*45 + (6698191.573/2 * 45^2) - (60667.882/3 * 45^3)</f>
        <v>5727518949</v>
      </c>
      <c r="G111" s="59">
        <f t="shared" si="22"/>
        <v>0.3755181472</v>
      </c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ht="15.75" customHeight="1">
      <c r="A112" s="61" t="s">
        <v>55</v>
      </c>
      <c r="B112" s="54">
        <v>0.0</v>
      </c>
      <c r="C112" s="32">
        <v>9339131.5</v>
      </c>
      <c r="D112" s="32">
        <v>8070864.333333334</v>
      </c>
      <c r="E112" s="55" t="s">
        <v>84</v>
      </c>
      <c r="F112" s="55" t="s">
        <v>85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ht="15.75" customHeight="1">
      <c r="A113" s="61" t="s">
        <v>55</v>
      </c>
      <c r="B113" s="54">
        <v>5.0</v>
      </c>
      <c r="C113" s="32">
        <v>3.731172E7</v>
      </c>
      <c r="D113" s="32">
        <v>4.7776411E7</v>
      </c>
      <c r="E113" s="56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15.75" customHeight="1">
      <c r="A114" s="61" t="s">
        <v>55</v>
      </c>
      <c r="B114" s="54">
        <v>10.0</v>
      </c>
      <c r="C114" s="32">
        <v>5.56179115E7</v>
      </c>
      <c r="D114" s="32">
        <v>7.5507203E7</v>
      </c>
      <c r="E114" s="57">
        <v>-4.3202533E7</v>
      </c>
      <c r="F114" s="57">
        <v>-4.774403E7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15.75" customHeight="1">
      <c r="A115" s="61" t="s">
        <v>55</v>
      </c>
      <c r="B115" s="54">
        <v>15.0</v>
      </c>
      <c r="C115" s="32">
        <v>8.1787236E7</v>
      </c>
      <c r="D115" s="32">
        <v>9.518944433333333E7</v>
      </c>
      <c r="E115" s="57">
        <v>4.093132769E9</v>
      </c>
      <c r="F115" s="57">
        <v>5.794197713E9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15.75" customHeight="1">
      <c r="A116" s="61" t="s">
        <v>55</v>
      </c>
      <c r="B116" s="54">
        <v>20.0</v>
      </c>
      <c r="C116" s="32">
        <v>7.6308444E7</v>
      </c>
      <c r="D116" s="32">
        <v>1.1559050133333333E8</v>
      </c>
      <c r="E116" s="57">
        <v>1.59243285E10</v>
      </c>
      <c r="F116" s="57">
        <v>1.5916698428E10</v>
      </c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ht="15.75" customHeight="1">
      <c r="A117" s="61" t="s">
        <v>55</v>
      </c>
      <c r="B117" s="54">
        <v>25.0</v>
      </c>
      <c r="C117" s="32">
        <v>8.5091816E7</v>
      </c>
      <c r="D117" s="32">
        <v>1.2707407033333333E8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ht="15.75" customHeight="1">
      <c r="A118" s="61" t="s">
        <v>55</v>
      </c>
      <c r="B118" s="54">
        <v>30.0</v>
      </c>
      <c r="C118" s="32">
        <v>9.2239661E7</v>
      </c>
      <c r="D118" s="32">
        <v>1.4190807916666666E8</v>
      </c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ht="15.75" customHeight="1">
      <c r="A119" s="61" t="s">
        <v>55</v>
      </c>
      <c r="B119" s="54">
        <v>35.0</v>
      </c>
      <c r="C119" s="32">
        <v>1.114677105E8</v>
      </c>
      <c r="D119" s="32">
        <v>1.55823246E8</v>
      </c>
      <c r="E119" s="32"/>
      <c r="F119" s="32"/>
      <c r="G119" s="58" t="s">
        <v>86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ht="15.75" customHeight="1">
      <c r="A120" s="61" t="s">
        <v>55</v>
      </c>
      <c r="B120" s="54">
        <v>40.0</v>
      </c>
      <c r="C120" s="32">
        <v>1.05081614E8</v>
      </c>
      <c r="D120" s="32">
        <v>1.7006997766666666E8</v>
      </c>
      <c r="E120" s="32">
        <f t="shared" ref="E120:F120" si="23">E114/3*$G$2^3+E115/2*$G$2^2+E116*$G$2</f>
        <v>3548614771238</v>
      </c>
      <c r="F120" s="32">
        <f t="shared" si="23"/>
        <v>5132651702423</v>
      </c>
      <c r="G120" s="32">
        <f t="shared" ref="G120:G121" si="24">(F120-E120)/E120</f>
        <v>0.4463817668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ht="15.75" customHeight="1">
      <c r="A121" s="61" t="s">
        <v>55</v>
      </c>
      <c r="B121" s="54">
        <v>45.0</v>
      </c>
      <c r="C121" s="32">
        <v>1.181348625E8</v>
      </c>
      <c r="D121" s="32">
        <v>1.8567545716666666E8</v>
      </c>
      <c r="E121" s="51">
        <f>15924328.5*45 + (4093132.769/2 * 45^2) - (43202.533/3 * 45^3)</f>
        <v>3548614771</v>
      </c>
      <c r="F121" s="51">
        <f>15916698.428*45 + (5794197.713/2 * 45^2) - (47744.03/3 * 45^3)</f>
        <v>5132651702</v>
      </c>
      <c r="G121" s="59">
        <f t="shared" si="24"/>
        <v>0.4463817668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ht="15.75" customHeight="1">
      <c r="A122" s="61" t="s">
        <v>56</v>
      </c>
      <c r="B122" s="54">
        <v>0.0</v>
      </c>
      <c r="C122" s="32">
        <v>1.4042054833333334E7</v>
      </c>
      <c r="D122" s="32">
        <v>1.2586396333333334E7</v>
      </c>
      <c r="E122" s="55" t="s">
        <v>87</v>
      </c>
      <c r="F122" s="55" t="s">
        <v>88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ht="15.75" customHeight="1">
      <c r="A123" s="61" t="s">
        <v>56</v>
      </c>
      <c r="B123" s="54">
        <v>5.0</v>
      </c>
      <c r="C123" s="32">
        <v>5.5874413333333336E7</v>
      </c>
      <c r="D123" s="32">
        <v>6.189122166666667E7</v>
      </c>
      <c r="F123" s="56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ht="15.75" customHeight="1">
      <c r="A124" s="61" t="s">
        <v>56</v>
      </c>
      <c r="B124" s="54">
        <v>10.0</v>
      </c>
      <c r="C124" s="32">
        <v>8.091692683333333E7</v>
      </c>
      <c r="D124" s="32">
        <v>9.193297366666667E7</v>
      </c>
      <c r="E124" s="57">
        <v>-5.466136E7</v>
      </c>
      <c r="F124" s="57">
        <v>-5.1869579E7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ht="15.75" customHeight="1">
      <c r="A125" s="61" t="s">
        <v>56</v>
      </c>
      <c r="B125" s="54">
        <v>15.0</v>
      </c>
      <c r="C125" s="32">
        <v>1.0057866933333333E8</v>
      </c>
      <c r="D125" s="32">
        <v>1.14167655E8</v>
      </c>
      <c r="E125" s="57">
        <v>5.611025838E9</v>
      </c>
      <c r="F125" s="57">
        <v>6.770760849E9</v>
      </c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ht="15.75" customHeight="1">
      <c r="A126" s="61" t="s">
        <v>56</v>
      </c>
      <c r="B126" s="54">
        <v>20.0</v>
      </c>
      <c r="C126" s="32">
        <v>1.12196644E8</v>
      </c>
      <c r="D126" s="32">
        <v>1.3936310933333334E8</v>
      </c>
      <c r="E126" s="57">
        <v>2.334080848E10</v>
      </c>
      <c r="F126" s="57">
        <v>2.2377768127E10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ht="15.75" customHeight="1">
      <c r="A127" s="61" t="s">
        <v>56</v>
      </c>
      <c r="B127" s="54">
        <v>25.0</v>
      </c>
      <c r="C127" s="32">
        <v>1.25510692E8</v>
      </c>
      <c r="D127" s="32">
        <v>1.55440297E8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ht="15.75" customHeight="1">
      <c r="A128" s="61" t="s">
        <v>56</v>
      </c>
      <c r="B128" s="54">
        <v>30.0</v>
      </c>
      <c r="C128" s="32">
        <v>1.3821560233333334E8</v>
      </c>
      <c r="D128" s="32">
        <v>1.7402389783333334E8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ht="15.75" customHeight="1">
      <c r="A129" s="61" t="s">
        <v>56</v>
      </c>
      <c r="B129" s="54">
        <v>35.0</v>
      </c>
      <c r="C129" s="32">
        <v>1.491584225E8</v>
      </c>
      <c r="D129" s="32">
        <v>1.9124276066666666E8</v>
      </c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ht="15.75" customHeight="1">
      <c r="A130" s="61" t="s">
        <v>56</v>
      </c>
      <c r="B130" s="54">
        <v>40.0</v>
      </c>
      <c r="C130" s="32">
        <v>1.5976958066666666E8</v>
      </c>
      <c r="D130" s="32">
        <v>2.09138719E8</v>
      </c>
      <c r="E130" s="32">
        <f t="shared" ref="E130:F130" si="25">E124/3*$G$2^3+E125/2*$G$2^2+E126*$G$2</f>
        <v>5071161232575</v>
      </c>
      <c r="F130" s="32">
        <f t="shared" si="25"/>
        <v>6286856463203</v>
      </c>
      <c r="G130" s="32">
        <f t="shared" ref="G130:G131" si="26">(F130-E130)/E130</f>
        <v>0.2397271897</v>
      </c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ht="15.75" customHeight="1">
      <c r="A131" s="61" t="s">
        <v>56</v>
      </c>
      <c r="B131" s="54">
        <v>45.0</v>
      </c>
      <c r="C131" s="32">
        <v>1.701637025E8</v>
      </c>
      <c r="D131" s="32">
        <v>2.2784108916666666E8</v>
      </c>
      <c r="E131" s="51">
        <f>23340808.48*45 + (5611025.838/2 * 45^2) - (54661.36/3 * 45^3)</f>
        <v>5071161233</v>
      </c>
      <c r="F131" s="51">
        <f>22377768.127*45 + (6770760.849/2 * 45^2) - (51869.579/3 * 45^3)</f>
        <v>6286856463</v>
      </c>
      <c r="G131" s="59">
        <f t="shared" si="26"/>
        <v>0.2397271897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15.75" customHeight="1">
      <c r="A132" s="61" t="s">
        <v>57</v>
      </c>
      <c r="B132" s="54">
        <v>0.0</v>
      </c>
      <c r="C132" s="32">
        <v>3153859.166666667</v>
      </c>
      <c r="D132" s="32">
        <v>2820908.3333333335</v>
      </c>
      <c r="E132" s="32" t="s">
        <v>89</v>
      </c>
      <c r="F132" s="32" t="s">
        <v>90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15.75" customHeight="1">
      <c r="A133" s="61" t="s">
        <v>57</v>
      </c>
      <c r="B133" s="54">
        <v>5.0</v>
      </c>
      <c r="C133" s="32">
        <v>1.7132329333333332E7</v>
      </c>
      <c r="D133" s="32">
        <v>2.2501069666666664E7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15.75" customHeight="1">
      <c r="A134" s="61" t="s">
        <v>57</v>
      </c>
      <c r="B134" s="54">
        <v>10.0</v>
      </c>
      <c r="C134" s="32">
        <v>3.4389188166666664E7</v>
      </c>
      <c r="D134" s="32">
        <v>4.6653209666666664E7</v>
      </c>
      <c r="E134" s="57">
        <v>-3.1358673E7</v>
      </c>
      <c r="F134" s="57">
        <v>-3.342951E7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15.75" customHeight="1">
      <c r="A135" s="61" t="s">
        <v>57</v>
      </c>
      <c r="B135" s="54">
        <v>15.0</v>
      </c>
      <c r="C135" s="32">
        <v>5.1459166666666664E7</v>
      </c>
      <c r="D135" s="32">
        <v>6.730300433333333E7</v>
      </c>
      <c r="E135" s="57">
        <v>3.429788452E9</v>
      </c>
      <c r="F135" s="57">
        <v>4.786585745E9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15.75" customHeight="1">
      <c r="A136" s="61" t="s">
        <v>57</v>
      </c>
      <c r="B136" s="54">
        <v>20.0</v>
      </c>
      <c r="C136" s="32">
        <v>5.9737886666666664E7</v>
      </c>
      <c r="D136" s="32">
        <v>8.893577333333333E7</v>
      </c>
      <c r="E136" s="57">
        <v>3.054138736E9</v>
      </c>
      <c r="F136" s="57">
        <v>2.092720934E9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15.75" customHeight="1">
      <c r="A137" s="61" t="s">
        <v>57</v>
      </c>
      <c r="B137" s="54">
        <v>25.0</v>
      </c>
      <c r="C137" s="32">
        <v>6.870103066666667E7</v>
      </c>
      <c r="D137" s="32">
        <v>1.0039493166666667E8</v>
      </c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15.75" customHeight="1">
      <c r="A138" s="61" t="s">
        <v>57</v>
      </c>
      <c r="B138" s="54">
        <v>30.0</v>
      </c>
      <c r="C138" s="32">
        <v>7.6185501E7</v>
      </c>
      <c r="D138" s="32">
        <v>1.1377789783333333E8</v>
      </c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15.75" customHeight="1">
      <c r="A139" s="61" t="s">
        <v>57</v>
      </c>
      <c r="B139" s="54">
        <v>35.0</v>
      </c>
      <c r="C139" s="32">
        <v>8.257605183333333E7</v>
      </c>
      <c r="D139" s="32">
        <v>1.26418646E8</v>
      </c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15.75" customHeight="1">
      <c r="A140" s="61" t="s">
        <v>57</v>
      </c>
      <c r="B140" s="54">
        <v>40.0</v>
      </c>
      <c r="C140" s="32">
        <v>8.984238066666667E7</v>
      </c>
      <c r="D140" s="32">
        <v>1.386086923333333E8</v>
      </c>
      <c r="E140" s="32">
        <f t="shared" ref="E140:F140" si="27">E134/3*$G$2^3+E135/2*$G$2^2+E136*$G$2</f>
        <v>2657577358395</v>
      </c>
      <c r="F140" s="32">
        <f t="shared" si="27"/>
        <v>3925169142593</v>
      </c>
      <c r="G140" s="32">
        <f t="shared" ref="G140:G141" si="28">(F140-E140)/E140</f>
        <v>0.476972676</v>
      </c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15.75" customHeight="1">
      <c r="A141" s="61" t="s">
        <v>57</v>
      </c>
      <c r="B141" s="54">
        <v>45.0</v>
      </c>
      <c r="C141" s="32">
        <v>9.563584916666667E7</v>
      </c>
      <c r="D141" s="32">
        <v>1.523096065E8</v>
      </c>
      <c r="E141" s="51">
        <f>3054138.736*45 + (3429788.452/2 * 45^2) - (31358.673/3 * 45^3)</f>
        <v>2657577358</v>
      </c>
      <c r="F141" s="51">
        <f>2092720.934*45 + (4786585.745/2 * 45^2) - (33429.51/3 * 45^3)</f>
        <v>3925169143</v>
      </c>
      <c r="G141" s="59">
        <f t="shared" si="28"/>
        <v>0.476972676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15.75" customHeight="1">
      <c r="A142" s="61" t="s">
        <v>58</v>
      </c>
      <c r="B142" s="54">
        <v>0.0</v>
      </c>
      <c r="C142" s="32">
        <v>5364497.833333333</v>
      </c>
      <c r="D142" s="32">
        <v>4615890.333333334</v>
      </c>
      <c r="E142" s="32" t="s">
        <v>91</v>
      </c>
      <c r="F142" s="32" t="s">
        <v>92</v>
      </c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ht="15.75" customHeight="1">
      <c r="A143" s="61" t="s">
        <v>58</v>
      </c>
      <c r="B143" s="54">
        <v>5.0</v>
      </c>
      <c r="C143" s="32">
        <v>2.8618014E7</v>
      </c>
      <c r="D143" s="32">
        <v>2.9891074333333332E7</v>
      </c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ht="15.75" customHeight="1">
      <c r="A144" s="61" t="s">
        <v>58</v>
      </c>
      <c r="B144" s="54">
        <v>10.0</v>
      </c>
      <c r="C144" s="32">
        <v>5.16543695E7</v>
      </c>
      <c r="D144" s="32">
        <v>6.1688387E7</v>
      </c>
      <c r="E144" s="57">
        <v>-5.1517183E7</v>
      </c>
      <c r="F144" s="57">
        <v>-4.6105379E7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15.75" customHeight="1">
      <c r="A145" s="61" t="s">
        <v>58</v>
      </c>
      <c r="B145" s="54">
        <v>15.0</v>
      </c>
      <c r="C145" s="32">
        <v>6.954398266666667E7</v>
      </c>
      <c r="D145" s="32">
        <v>8.3270727E7</v>
      </c>
      <c r="E145" s="57">
        <v>4.454704707E9</v>
      </c>
      <c r="F145" s="57">
        <v>5.63404457E9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ht="15.75" customHeight="1">
      <c r="A146" s="61" t="s">
        <v>58</v>
      </c>
      <c r="B146" s="54">
        <v>20.0</v>
      </c>
      <c r="C146" s="32">
        <v>7.7489396E7</v>
      </c>
      <c r="D146" s="32">
        <v>1.0507890133333333E8</v>
      </c>
      <c r="E146" s="57">
        <v>8.566951932E9</v>
      </c>
      <c r="F146" s="57">
        <v>6.115631094E9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15.75" customHeight="1">
      <c r="A147" s="61" t="s">
        <v>58</v>
      </c>
      <c r="B147" s="54">
        <v>25.0</v>
      </c>
      <c r="C147" s="32">
        <v>8.555577733333333E7</v>
      </c>
      <c r="D147" s="32">
        <v>1.15841377E8</v>
      </c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ht="15.75" customHeight="1">
      <c r="A148" s="61" t="s">
        <v>58</v>
      </c>
      <c r="B148" s="54">
        <v>30.0</v>
      </c>
      <c r="C148" s="32">
        <v>9.233429566666667E7</v>
      </c>
      <c r="D148" s="32">
        <v>1.3004452983333333E8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ht="15.75" customHeight="1">
      <c r="A149" s="61" t="s">
        <v>58</v>
      </c>
      <c r="B149" s="54">
        <v>35.0</v>
      </c>
      <c r="C149" s="32">
        <v>9.833312916666667E7</v>
      </c>
      <c r="D149" s="32">
        <v>1.43031486E8</v>
      </c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15.75" customHeight="1">
      <c r="A150" s="61" t="s">
        <v>58</v>
      </c>
      <c r="B150" s="54">
        <v>40.0</v>
      </c>
      <c r="C150" s="32">
        <v>1.03445378E8</v>
      </c>
      <c r="D150" s="32">
        <v>1.56136271E8</v>
      </c>
      <c r="E150" s="32">
        <f t="shared" ref="E150:F150" si="29">E144/3*$G$2^3+E145/2*$G$2^2+E146*$G$2</f>
        <v>3331066919153</v>
      </c>
      <c r="F150" s="32">
        <f t="shared" si="29"/>
        <v>4579222639230</v>
      </c>
      <c r="G150" s="32">
        <f t="shared" ref="G150:G151" si="30">(F150-E150)/E150</f>
        <v>0.3747014847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15.75" customHeight="1">
      <c r="A151" s="61" t="s">
        <v>58</v>
      </c>
      <c r="B151" s="54">
        <v>45.0</v>
      </c>
      <c r="C151" s="32">
        <v>1.0857930783333333E8</v>
      </c>
      <c r="D151" s="32">
        <v>1.707168705E8</v>
      </c>
      <c r="E151" s="51">
        <f>8566951.932*45 + (4454704.707/2 * 45^2) - (51517.183/3 * 45^3)</f>
        <v>3331066919</v>
      </c>
      <c r="F151" s="51">
        <f>6115631.094*45 + (5634044.57/2 * 45^2) - (46105.379/3 * 45^3)</f>
        <v>4579222639</v>
      </c>
      <c r="G151" s="59">
        <f t="shared" si="30"/>
        <v>0.3747014847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14"/>
    <col customWidth="1" min="4" max="4" width="10.29"/>
    <col customWidth="1" min="5" max="5" width="10.14"/>
    <col customWidth="1" min="6" max="6" width="10.29"/>
    <col customWidth="1" min="7" max="7" width="12.29"/>
    <col customWidth="1" min="8" max="26" width="8.71"/>
  </cols>
  <sheetData>
    <row r="1" ht="12.75" customHeight="1">
      <c r="A1" s="52" t="s">
        <v>2</v>
      </c>
      <c r="B1" s="52" t="s">
        <v>60</v>
      </c>
      <c r="C1" s="53" t="s">
        <v>41</v>
      </c>
      <c r="D1" s="53" t="s">
        <v>59</v>
      </c>
      <c r="E1" s="52" t="s">
        <v>41</v>
      </c>
      <c r="F1" s="52" t="s">
        <v>59</v>
      </c>
      <c r="G1" s="52" t="s">
        <v>3</v>
      </c>
    </row>
    <row r="2" ht="12.75" customHeight="1">
      <c r="A2" s="54" t="s">
        <v>44</v>
      </c>
      <c r="B2" s="54">
        <v>0.0</v>
      </c>
      <c r="C2" s="32">
        <v>6396316.5</v>
      </c>
      <c r="D2" s="32">
        <v>7335650.333333334</v>
      </c>
    </row>
    <row r="3" ht="12.75" customHeight="1">
      <c r="A3" s="54" t="s">
        <v>44</v>
      </c>
      <c r="B3" s="54">
        <v>5.0</v>
      </c>
      <c r="C3" s="32">
        <v>3.1424206E7</v>
      </c>
      <c r="D3" s="32">
        <v>3.963488966666667E7</v>
      </c>
    </row>
    <row r="4" ht="12.75" customHeight="1">
      <c r="A4" s="54" t="s">
        <v>44</v>
      </c>
      <c r="B4" s="54">
        <v>10.0</v>
      </c>
      <c r="C4" s="32">
        <v>5.65833415E7</v>
      </c>
      <c r="D4" s="32">
        <v>6.581972033333333E7</v>
      </c>
    </row>
    <row r="5" ht="12.75" customHeight="1">
      <c r="A5" s="54" t="s">
        <v>44</v>
      </c>
      <c r="B5" s="54">
        <v>15.0</v>
      </c>
      <c r="C5" s="32">
        <v>7.524732E7</v>
      </c>
      <c r="D5" s="32">
        <v>8.4847727E7</v>
      </c>
    </row>
    <row r="6" ht="12.75" customHeight="1">
      <c r="A6" s="54" t="s">
        <v>44</v>
      </c>
      <c r="B6" s="54">
        <v>20.0</v>
      </c>
      <c r="C6" s="32">
        <v>8.41776E7</v>
      </c>
      <c r="D6" s="32">
        <v>1.0549026666666667E8</v>
      </c>
      <c r="K6" s="62"/>
    </row>
    <row r="7" ht="12.75" customHeight="1">
      <c r="A7" s="54" t="s">
        <v>44</v>
      </c>
      <c r="B7" s="54">
        <v>25.0</v>
      </c>
      <c r="C7" s="32">
        <v>9.3858916E7</v>
      </c>
      <c r="D7" s="32">
        <v>1.1668294233333333E8</v>
      </c>
    </row>
    <row r="8" ht="12.75" customHeight="1">
      <c r="A8" s="54" t="s">
        <v>44</v>
      </c>
      <c r="B8" s="54">
        <v>30.0</v>
      </c>
      <c r="C8" s="32">
        <v>1.02524393E8</v>
      </c>
      <c r="D8" s="32">
        <v>1.3161964983333334E8</v>
      </c>
    </row>
    <row r="9" ht="12.75" customHeight="1">
      <c r="A9" s="54" t="s">
        <v>44</v>
      </c>
      <c r="B9" s="54">
        <v>35.0</v>
      </c>
      <c r="C9" s="32">
        <v>1.108337785E8</v>
      </c>
      <c r="D9" s="32">
        <v>1.4527048333333334E8</v>
      </c>
    </row>
    <row r="10" ht="12.75" customHeight="1">
      <c r="A10" s="54" t="s">
        <v>44</v>
      </c>
      <c r="B10" s="54">
        <v>40.0</v>
      </c>
      <c r="C10" s="32">
        <v>1.18728446E8</v>
      </c>
      <c r="D10" s="32">
        <v>1.58553503E8</v>
      </c>
    </row>
    <row r="11" ht="12.75" customHeight="1">
      <c r="A11" s="54" t="s">
        <v>44</v>
      </c>
      <c r="B11" s="54">
        <v>45.0</v>
      </c>
      <c r="C11" s="32">
        <v>1.267614985E8</v>
      </c>
      <c r="D11" s="32">
        <v>1.7339941983333334E8</v>
      </c>
    </row>
    <row r="12" ht="12.75" customHeight="1">
      <c r="A12" s="54" t="s">
        <v>45</v>
      </c>
      <c r="B12" s="54">
        <v>0.0</v>
      </c>
      <c r="C12" s="32">
        <v>6809581.5</v>
      </c>
      <c r="D12" s="32">
        <v>6275266.0</v>
      </c>
    </row>
    <row r="13" ht="12.75" customHeight="1">
      <c r="A13" s="54" t="s">
        <v>45</v>
      </c>
      <c r="B13" s="54">
        <v>5.0</v>
      </c>
      <c r="C13" s="32">
        <v>3.459935E7</v>
      </c>
      <c r="D13" s="32">
        <v>3.885868966666667E7</v>
      </c>
    </row>
    <row r="14" ht="12.75" customHeight="1">
      <c r="A14" s="54" t="s">
        <v>45</v>
      </c>
      <c r="B14" s="54">
        <v>10.0</v>
      </c>
      <c r="C14" s="32">
        <v>6.14506295E7</v>
      </c>
      <c r="D14" s="32">
        <v>6.477474433333333E7</v>
      </c>
    </row>
    <row r="15" ht="12.75" customHeight="1">
      <c r="A15" s="54" t="s">
        <v>45</v>
      </c>
      <c r="B15" s="54">
        <v>15.0</v>
      </c>
      <c r="C15" s="32">
        <v>7.803685333333333E7</v>
      </c>
      <c r="D15" s="32">
        <v>8.144876433333333E7</v>
      </c>
    </row>
    <row r="16" ht="12.75" customHeight="1">
      <c r="A16" s="54" t="s">
        <v>45</v>
      </c>
      <c r="B16" s="54">
        <v>20.0</v>
      </c>
      <c r="C16" s="32">
        <v>8.548496133333333E7</v>
      </c>
      <c r="D16" s="32">
        <v>9.943289866666667E7</v>
      </c>
    </row>
    <row r="17" ht="12.75" customHeight="1">
      <c r="A17" s="54" t="s">
        <v>45</v>
      </c>
      <c r="B17" s="54">
        <v>25.0</v>
      </c>
      <c r="C17" s="32">
        <v>9.394723866666667E7</v>
      </c>
      <c r="D17" s="32">
        <v>1.0820881166666667E8</v>
      </c>
    </row>
    <row r="18" ht="12.75" customHeight="1">
      <c r="A18" s="54" t="s">
        <v>45</v>
      </c>
      <c r="B18" s="54">
        <v>30.0</v>
      </c>
      <c r="C18" s="32">
        <v>1.0133095166666667E8</v>
      </c>
      <c r="D18" s="32">
        <v>1.217300765E8</v>
      </c>
    </row>
    <row r="19" ht="12.75" customHeight="1">
      <c r="A19" s="54" t="s">
        <v>45</v>
      </c>
      <c r="B19" s="54">
        <v>35.0</v>
      </c>
      <c r="C19" s="32">
        <v>1.0904452116666667E8</v>
      </c>
      <c r="D19" s="32">
        <v>1.3252759266666666E8</v>
      </c>
    </row>
    <row r="20" ht="12.75" customHeight="1">
      <c r="A20" s="54" t="s">
        <v>45</v>
      </c>
      <c r="B20" s="54">
        <v>40.0</v>
      </c>
      <c r="C20" s="32">
        <v>1.1559001533333333E8</v>
      </c>
      <c r="D20" s="32">
        <v>1.4381828166666666E8</v>
      </c>
    </row>
    <row r="21" ht="12.75" customHeight="1">
      <c r="A21" s="54" t="s">
        <v>45</v>
      </c>
      <c r="B21" s="54">
        <v>45.0</v>
      </c>
      <c r="C21" s="32">
        <v>1.2353789983333333E8</v>
      </c>
      <c r="D21" s="32">
        <v>1.5647605983333334E8</v>
      </c>
    </row>
    <row r="22" ht="12.75" customHeight="1">
      <c r="A22" s="54" t="s">
        <v>46</v>
      </c>
      <c r="B22" s="54">
        <v>0.0</v>
      </c>
      <c r="C22" s="32">
        <v>4719043.0</v>
      </c>
      <c r="D22" s="32">
        <v>3936523.0000000005</v>
      </c>
    </row>
    <row r="23" ht="12.75" customHeight="1">
      <c r="A23" s="54" t="s">
        <v>46</v>
      </c>
      <c r="B23" s="54">
        <v>5.0</v>
      </c>
      <c r="C23" s="32">
        <v>2.6426394E7</v>
      </c>
      <c r="D23" s="32">
        <v>2.5242817666666664E7</v>
      </c>
    </row>
    <row r="24" ht="12.75" customHeight="1">
      <c r="A24" s="54" t="s">
        <v>46</v>
      </c>
      <c r="B24" s="54">
        <v>10.0</v>
      </c>
      <c r="C24" s="32">
        <v>5.05241915E7</v>
      </c>
      <c r="D24" s="32">
        <v>4.9776152333333336E7</v>
      </c>
    </row>
    <row r="25" ht="12.75" customHeight="1">
      <c r="A25" s="54" t="s">
        <v>46</v>
      </c>
      <c r="B25" s="54">
        <v>15.0</v>
      </c>
      <c r="C25" s="32">
        <v>6.67669E7</v>
      </c>
      <c r="D25" s="32">
        <v>6.966336433333333E7</v>
      </c>
    </row>
    <row r="26" ht="12.75" customHeight="1">
      <c r="A26" s="54" t="s">
        <v>46</v>
      </c>
      <c r="B26" s="54">
        <v>20.0</v>
      </c>
      <c r="C26" s="32">
        <v>7.611735866666667E7</v>
      </c>
      <c r="D26" s="32">
        <v>9.028225333333333E7</v>
      </c>
    </row>
    <row r="27" ht="12.75" customHeight="1">
      <c r="A27" s="54" t="s">
        <v>46</v>
      </c>
      <c r="B27" s="54">
        <v>25.0</v>
      </c>
      <c r="C27" s="32">
        <v>8.532447333333333E7</v>
      </c>
      <c r="D27" s="32">
        <v>1.01296841E8</v>
      </c>
    </row>
    <row r="28" ht="12.75" customHeight="1">
      <c r="A28" s="54" t="s">
        <v>46</v>
      </c>
      <c r="B28" s="54">
        <v>30.0</v>
      </c>
      <c r="C28" s="32">
        <v>9.3190245E7</v>
      </c>
      <c r="D28" s="32">
        <v>1.144181565E8</v>
      </c>
    </row>
    <row r="29" ht="12.75" customHeight="1">
      <c r="A29" s="54" t="s">
        <v>46</v>
      </c>
      <c r="B29" s="54">
        <v>35.0</v>
      </c>
      <c r="C29" s="32">
        <v>1.003594385E8</v>
      </c>
      <c r="D29" s="32">
        <v>1.2621765666666667E8</v>
      </c>
    </row>
    <row r="30" ht="12.75" customHeight="1">
      <c r="A30" s="54" t="s">
        <v>46</v>
      </c>
      <c r="B30" s="54">
        <v>40.0</v>
      </c>
      <c r="C30" s="32">
        <v>1.0660510066666667E8</v>
      </c>
      <c r="D30" s="32">
        <v>1.37751759E8</v>
      </c>
    </row>
    <row r="31" ht="12.75" customHeight="1">
      <c r="A31" s="54" t="s">
        <v>46</v>
      </c>
      <c r="B31" s="54">
        <v>45.0</v>
      </c>
      <c r="C31" s="32">
        <v>1.1234227583333333E8</v>
      </c>
      <c r="D31" s="32">
        <v>1.507958625E8</v>
      </c>
    </row>
    <row r="32" ht="12.75" customHeight="1">
      <c r="A32" s="54" t="s">
        <v>47</v>
      </c>
      <c r="B32" s="54">
        <v>0.0</v>
      </c>
      <c r="C32" s="32">
        <v>1.0343164E7</v>
      </c>
      <c r="D32" s="32">
        <v>1.0943466E7</v>
      </c>
    </row>
    <row r="33" ht="12.75" customHeight="1">
      <c r="A33" s="54" t="s">
        <v>47</v>
      </c>
      <c r="B33" s="54">
        <v>5.0</v>
      </c>
      <c r="C33" s="32">
        <v>4.8520774E7</v>
      </c>
      <c r="D33" s="32">
        <v>4.9363188333333336E7</v>
      </c>
    </row>
    <row r="34" ht="12.75" customHeight="1">
      <c r="A34" s="54" t="s">
        <v>47</v>
      </c>
      <c r="B34" s="54">
        <v>10.0</v>
      </c>
      <c r="C34" s="32">
        <v>7.020779616666667E7</v>
      </c>
      <c r="D34" s="32">
        <v>7.595816033333333E7</v>
      </c>
    </row>
    <row r="35" ht="12.75" customHeight="1">
      <c r="A35" s="54" t="s">
        <v>47</v>
      </c>
      <c r="B35" s="54">
        <v>15.0</v>
      </c>
      <c r="C35" s="32">
        <v>8.698237066666667E7</v>
      </c>
      <c r="D35" s="32">
        <v>9.371440966666667E7</v>
      </c>
    </row>
    <row r="36" ht="12.75" customHeight="1">
      <c r="A36" s="54" t="s">
        <v>47</v>
      </c>
      <c r="B36" s="54">
        <v>20.0</v>
      </c>
      <c r="C36" s="32">
        <v>9.508133466666667E7</v>
      </c>
      <c r="D36" s="32">
        <v>1.13374856E8</v>
      </c>
    </row>
    <row r="37" ht="12.75" customHeight="1">
      <c r="A37" s="54" t="s">
        <v>47</v>
      </c>
      <c r="B37" s="54">
        <v>25.0</v>
      </c>
      <c r="C37" s="32">
        <v>1.0333603066666667E8</v>
      </c>
      <c r="D37" s="32">
        <v>1.2379970766666667E8</v>
      </c>
    </row>
    <row r="38" ht="12.75" customHeight="1">
      <c r="A38" s="54" t="s">
        <v>47</v>
      </c>
      <c r="B38" s="54">
        <v>30.0</v>
      </c>
      <c r="C38" s="32">
        <v>1.1146064766666667E8</v>
      </c>
      <c r="D38" s="32">
        <v>1.385077965E8</v>
      </c>
    </row>
    <row r="39" ht="12.75" customHeight="1">
      <c r="A39" s="54" t="s">
        <v>47</v>
      </c>
      <c r="B39" s="54">
        <v>35.0</v>
      </c>
      <c r="C39" s="32">
        <v>1.1977280916666667E8</v>
      </c>
      <c r="D39" s="32">
        <v>1.5420749133333334E8</v>
      </c>
    </row>
    <row r="40" ht="12.75" customHeight="1">
      <c r="A40" s="54" t="s">
        <v>47</v>
      </c>
      <c r="B40" s="54">
        <v>40.0</v>
      </c>
      <c r="C40" s="32">
        <v>1.25892106E8</v>
      </c>
      <c r="D40" s="32">
        <v>1.67086847E8</v>
      </c>
    </row>
    <row r="41" ht="12.75" customHeight="1">
      <c r="A41" s="54" t="s">
        <v>47</v>
      </c>
      <c r="B41" s="54">
        <v>45.0</v>
      </c>
      <c r="C41" s="32">
        <v>1.3230649983333334E8</v>
      </c>
      <c r="D41" s="32">
        <v>1.8154897183333334E8</v>
      </c>
    </row>
    <row r="42" ht="12.75" customHeight="1">
      <c r="A42" s="54" t="s">
        <v>48</v>
      </c>
      <c r="B42" s="54">
        <v>0.0</v>
      </c>
      <c r="C42" s="32">
        <v>9928359.5</v>
      </c>
      <c r="D42" s="32">
        <v>1.0776458333333334E7</v>
      </c>
    </row>
    <row r="43" ht="12.75" customHeight="1">
      <c r="A43" s="54" t="s">
        <v>48</v>
      </c>
      <c r="B43" s="54">
        <v>5.0</v>
      </c>
      <c r="C43" s="32">
        <v>4.4660088E7</v>
      </c>
      <c r="D43" s="32">
        <v>5.0833531E7</v>
      </c>
    </row>
    <row r="44" ht="12.75" customHeight="1">
      <c r="A44" s="54" t="s">
        <v>48</v>
      </c>
      <c r="B44" s="54">
        <v>10.0</v>
      </c>
      <c r="C44" s="32">
        <v>6.79940655E7</v>
      </c>
      <c r="D44" s="32">
        <v>7.679307233333333E7</v>
      </c>
    </row>
    <row r="45" ht="12.75" customHeight="1">
      <c r="A45" s="54" t="s">
        <v>48</v>
      </c>
      <c r="B45" s="54">
        <v>15.0</v>
      </c>
      <c r="C45" s="32">
        <v>8.4036128E7</v>
      </c>
      <c r="D45" s="32">
        <v>9.3256463E7</v>
      </c>
    </row>
    <row r="46" ht="12.75" customHeight="1">
      <c r="A46" s="54" t="s">
        <v>48</v>
      </c>
      <c r="B46" s="54">
        <v>20.0</v>
      </c>
      <c r="C46" s="32">
        <v>9.094550533333333E7</v>
      </c>
      <c r="D46" s="32">
        <v>1.1216149333333333E8</v>
      </c>
    </row>
    <row r="47" ht="12.75" customHeight="1">
      <c r="A47" s="54" t="s">
        <v>48</v>
      </c>
      <c r="B47" s="54">
        <v>25.0</v>
      </c>
      <c r="C47" s="32">
        <v>9.912512133333333E7</v>
      </c>
      <c r="D47" s="32">
        <v>1.2165095833333333E8</v>
      </c>
    </row>
    <row r="48" ht="12.75" customHeight="1">
      <c r="A48" s="54" t="s">
        <v>48</v>
      </c>
      <c r="B48" s="54">
        <v>30.0</v>
      </c>
      <c r="C48" s="32">
        <v>1.07220941E8</v>
      </c>
      <c r="D48" s="32">
        <v>1.349823725E8</v>
      </c>
    </row>
    <row r="49" ht="12.75" customHeight="1">
      <c r="A49" s="54" t="s">
        <v>48</v>
      </c>
      <c r="B49" s="54">
        <v>35.0</v>
      </c>
      <c r="C49" s="32">
        <v>1.148565345E8</v>
      </c>
      <c r="D49" s="32">
        <v>1.47297198E8</v>
      </c>
    </row>
    <row r="50" ht="12.75" customHeight="1">
      <c r="A50" s="54" t="s">
        <v>48</v>
      </c>
      <c r="B50" s="54">
        <v>40.0</v>
      </c>
      <c r="C50" s="32">
        <v>1.2258571933333333E8</v>
      </c>
      <c r="D50" s="32">
        <v>1.6223223366666666E8</v>
      </c>
    </row>
    <row r="51" ht="12.75" customHeight="1">
      <c r="A51" s="54" t="s">
        <v>48</v>
      </c>
      <c r="B51" s="54">
        <v>45.0</v>
      </c>
      <c r="C51" s="32">
        <v>1.2987387583333333E8</v>
      </c>
      <c r="D51" s="32">
        <v>1.7553228916666666E8</v>
      </c>
    </row>
    <row r="52" ht="12.75" customHeight="1">
      <c r="A52" s="54" t="s">
        <v>49</v>
      </c>
      <c r="B52" s="54">
        <v>0.0</v>
      </c>
      <c r="C52" s="32">
        <v>4968142.5</v>
      </c>
      <c r="D52" s="32">
        <v>3645340.0000000005</v>
      </c>
    </row>
    <row r="53" ht="12.75" customHeight="1">
      <c r="A53" s="54" t="s">
        <v>49</v>
      </c>
      <c r="B53" s="54">
        <v>5.0</v>
      </c>
      <c r="C53" s="32">
        <v>2.7408766666666668E7</v>
      </c>
      <c r="D53" s="32">
        <v>2.7647519666666664E7</v>
      </c>
    </row>
    <row r="54" ht="12.75" customHeight="1">
      <c r="A54" s="54" t="s">
        <v>49</v>
      </c>
      <c r="B54" s="54">
        <v>10.0</v>
      </c>
      <c r="C54" s="32">
        <v>5.39099295E7</v>
      </c>
      <c r="D54" s="32">
        <v>5.6056892333333336E7</v>
      </c>
    </row>
    <row r="55" ht="12.75" customHeight="1">
      <c r="A55" s="54" t="s">
        <v>49</v>
      </c>
      <c r="B55" s="54">
        <v>15.0</v>
      </c>
      <c r="C55" s="32">
        <v>7.745219466666667E7</v>
      </c>
      <c r="D55" s="32">
        <v>7.965992166666667E7</v>
      </c>
    </row>
    <row r="56" ht="12.75" customHeight="1">
      <c r="A56" s="54" t="s">
        <v>49</v>
      </c>
      <c r="B56" s="54">
        <v>20.0</v>
      </c>
      <c r="C56" s="32">
        <v>8.939166266666667E7</v>
      </c>
      <c r="D56" s="32">
        <v>1.0332557866666667E8</v>
      </c>
    </row>
    <row r="57" ht="12.75" customHeight="1">
      <c r="A57" s="54" t="s">
        <v>49</v>
      </c>
      <c r="B57" s="54">
        <v>25.0</v>
      </c>
      <c r="C57" s="32">
        <v>1.0007151333333333E8</v>
      </c>
      <c r="D57" s="32">
        <v>1.1540056633333333E8</v>
      </c>
    </row>
    <row r="58" ht="12.75" customHeight="1">
      <c r="A58" s="54" t="s">
        <v>49</v>
      </c>
      <c r="B58" s="54">
        <v>30.0</v>
      </c>
      <c r="C58" s="32">
        <v>1.0836947433333333E8</v>
      </c>
      <c r="D58" s="32">
        <v>1.2912706583333333E8</v>
      </c>
    </row>
    <row r="59" ht="12.75" customHeight="1">
      <c r="A59" s="54" t="s">
        <v>49</v>
      </c>
      <c r="B59" s="54">
        <v>35.0</v>
      </c>
      <c r="C59" s="32">
        <v>1.1557781183333333E8</v>
      </c>
      <c r="D59" s="32">
        <v>1.41184926E8</v>
      </c>
    </row>
    <row r="60" ht="12.75" customHeight="1">
      <c r="A60" s="54" t="s">
        <v>49</v>
      </c>
      <c r="B60" s="54">
        <v>40.0</v>
      </c>
      <c r="C60" s="32">
        <v>1.2156101E8</v>
      </c>
      <c r="D60" s="32">
        <v>1.54380063E8</v>
      </c>
    </row>
    <row r="61" ht="12.75" customHeight="1">
      <c r="A61" s="54" t="s">
        <v>49</v>
      </c>
      <c r="B61" s="54">
        <v>45.0</v>
      </c>
      <c r="C61" s="32">
        <v>1.2700858516666667E8</v>
      </c>
      <c r="D61" s="32">
        <v>1.674110465E8</v>
      </c>
    </row>
    <row r="62" ht="12.75" customHeight="1">
      <c r="A62" s="54" t="s">
        <v>50</v>
      </c>
      <c r="B62" s="54">
        <v>0.0</v>
      </c>
      <c r="C62" s="32">
        <v>5714861.166666667</v>
      </c>
      <c r="D62" s="32">
        <v>6240764.333333334</v>
      </c>
    </row>
    <row r="63" ht="12.75" customHeight="1">
      <c r="A63" s="54" t="s">
        <v>50</v>
      </c>
      <c r="B63" s="54">
        <v>5.0</v>
      </c>
      <c r="C63" s="32">
        <v>3.2918688E7</v>
      </c>
      <c r="D63" s="32">
        <v>4.1647664333333336E7</v>
      </c>
    </row>
    <row r="64" ht="12.75" customHeight="1">
      <c r="A64" s="54" t="s">
        <v>50</v>
      </c>
      <c r="B64" s="54">
        <v>10.0</v>
      </c>
      <c r="C64" s="32">
        <v>5.32255815E7</v>
      </c>
      <c r="D64" s="32">
        <v>6.1391849666666664E7</v>
      </c>
    </row>
    <row r="65" ht="12.75" customHeight="1">
      <c r="A65" s="54" t="s">
        <v>50</v>
      </c>
      <c r="B65" s="54">
        <v>15.0</v>
      </c>
      <c r="C65" s="32">
        <v>7.046588133333333E7</v>
      </c>
      <c r="D65" s="32">
        <v>7.852896966666667E7</v>
      </c>
    </row>
    <row r="66" ht="12.75" customHeight="1">
      <c r="A66" s="54" t="s">
        <v>50</v>
      </c>
      <c r="B66" s="54">
        <v>20.0</v>
      </c>
      <c r="C66" s="32">
        <v>7.831822E7</v>
      </c>
      <c r="D66" s="32">
        <v>9.7594752E7</v>
      </c>
    </row>
    <row r="67" ht="12.75" customHeight="1">
      <c r="A67" s="54" t="s">
        <v>50</v>
      </c>
      <c r="B67" s="54">
        <v>25.0</v>
      </c>
      <c r="C67" s="32">
        <v>8.710308666666667E7</v>
      </c>
      <c r="D67" s="32">
        <v>1.07573041E8</v>
      </c>
    </row>
    <row r="68" ht="12.75" customHeight="1">
      <c r="A68" s="54" t="s">
        <v>50</v>
      </c>
      <c r="B68" s="54">
        <v>30.0</v>
      </c>
      <c r="C68" s="32">
        <v>9.498149833333333E7</v>
      </c>
      <c r="D68" s="32">
        <v>1.211273325E8</v>
      </c>
    </row>
    <row r="69" ht="12.75" customHeight="1">
      <c r="A69" s="54" t="s">
        <v>50</v>
      </c>
      <c r="B69" s="54">
        <v>35.0</v>
      </c>
      <c r="C69" s="32">
        <v>1.0188457716666667E8</v>
      </c>
      <c r="D69" s="32">
        <v>1.3432027533333334E8</v>
      </c>
    </row>
    <row r="70" ht="12.75" customHeight="1">
      <c r="A70" s="54" t="s">
        <v>50</v>
      </c>
      <c r="B70" s="54">
        <v>40.0</v>
      </c>
      <c r="C70" s="32">
        <v>1.09386362E8</v>
      </c>
      <c r="D70" s="32">
        <v>1.478648523333333E8</v>
      </c>
    </row>
    <row r="71" ht="12.75" customHeight="1">
      <c r="A71" s="54" t="s">
        <v>50</v>
      </c>
      <c r="B71" s="54">
        <v>45.0</v>
      </c>
      <c r="C71" s="32">
        <v>1.150277745E8</v>
      </c>
      <c r="D71" s="32">
        <v>1.621344705E8</v>
      </c>
    </row>
    <row r="72" ht="12.75" customHeight="1">
      <c r="A72" s="54" t="s">
        <v>51</v>
      </c>
      <c r="B72" s="54">
        <v>0.0</v>
      </c>
      <c r="C72" s="32">
        <v>4326953.166666667</v>
      </c>
      <c r="D72" s="32">
        <v>3632775.3333333335</v>
      </c>
    </row>
    <row r="73" ht="12.75" customHeight="1">
      <c r="A73" s="54" t="s">
        <v>51</v>
      </c>
      <c r="B73" s="54">
        <v>5.0</v>
      </c>
      <c r="C73" s="32">
        <v>2.4424840666666668E7</v>
      </c>
      <c r="D73" s="32">
        <v>2.8117730333333332E7</v>
      </c>
    </row>
    <row r="74" ht="12.75" customHeight="1">
      <c r="A74" s="54" t="s">
        <v>51</v>
      </c>
      <c r="B74" s="54">
        <v>10.0</v>
      </c>
      <c r="C74" s="32">
        <v>4.7265872166666664E7</v>
      </c>
      <c r="D74" s="32">
        <v>5.5250385E7</v>
      </c>
    </row>
    <row r="75" ht="12.75" customHeight="1">
      <c r="A75" s="54" t="s">
        <v>51</v>
      </c>
      <c r="B75" s="54">
        <v>15.0</v>
      </c>
      <c r="C75" s="32">
        <v>6.817062E7</v>
      </c>
      <c r="D75" s="32">
        <v>7.7295623E7</v>
      </c>
    </row>
    <row r="76" ht="12.75" customHeight="1">
      <c r="A76" s="54" t="s">
        <v>51</v>
      </c>
      <c r="B76" s="54">
        <v>20.0</v>
      </c>
      <c r="C76" s="32">
        <v>7.939188933333333E7</v>
      </c>
      <c r="D76" s="32">
        <v>9.9586984E7</v>
      </c>
    </row>
    <row r="77" ht="12.75" customHeight="1">
      <c r="A77" s="54" t="s">
        <v>51</v>
      </c>
      <c r="B77" s="54">
        <v>25.0</v>
      </c>
      <c r="C77" s="32">
        <v>9.068327066666667E7</v>
      </c>
      <c r="D77" s="32">
        <v>1.11366089E8</v>
      </c>
    </row>
    <row r="78" ht="12.75" customHeight="1">
      <c r="A78" s="54" t="s">
        <v>51</v>
      </c>
      <c r="B78" s="54">
        <v>30.0</v>
      </c>
      <c r="C78" s="32">
        <v>1.0012749833333333E8</v>
      </c>
      <c r="D78" s="32">
        <v>1.245702085E8</v>
      </c>
    </row>
    <row r="79" ht="12.75" customHeight="1">
      <c r="A79" s="54" t="s">
        <v>51</v>
      </c>
      <c r="B79" s="54">
        <v>35.0</v>
      </c>
      <c r="C79" s="32">
        <v>1.081030385E8</v>
      </c>
      <c r="D79" s="32">
        <v>1.36678774E8</v>
      </c>
    </row>
    <row r="80" ht="12.75" customHeight="1">
      <c r="A80" s="54" t="s">
        <v>51</v>
      </c>
      <c r="B80" s="54">
        <v>40.0</v>
      </c>
      <c r="C80" s="32">
        <v>1.1560997E8</v>
      </c>
      <c r="D80" s="32">
        <v>1.4876508966666666E8</v>
      </c>
    </row>
    <row r="81" ht="12.75" customHeight="1">
      <c r="A81" s="54" t="s">
        <v>51</v>
      </c>
      <c r="B81" s="54">
        <v>45.0</v>
      </c>
      <c r="C81" s="32">
        <v>1.2300497983333333E8</v>
      </c>
      <c r="D81" s="32">
        <v>1.620216865E8</v>
      </c>
    </row>
    <row r="82" ht="12.75" customHeight="1">
      <c r="A82" s="54" t="s">
        <v>52</v>
      </c>
      <c r="B82" s="54">
        <v>0.0</v>
      </c>
      <c r="C82" s="32">
        <v>5914424.833333334</v>
      </c>
      <c r="D82" s="32">
        <v>5270805.333333334</v>
      </c>
    </row>
    <row r="83" ht="12.75" customHeight="1">
      <c r="A83" s="54" t="s">
        <v>52</v>
      </c>
      <c r="B83" s="54">
        <v>5.0</v>
      </c>
      <c r="C83" s="32">
        <v>2.9347627333333332E7</v>
      </c>
      <c r="D83" s="32">
        <v>3.3795680333333336E7</v>
      </c>
    </row>
    <row r="84" ht="12.75" customHeight="1">
      <c r="A84" s="54" t="s">
        <v>52</v>
      </c>
      <c r="B84" s="54">
        <v>10.0</v>
      </c>
      <c r="C84" s="32">
        <v>4.99571695E7</v>
      </c>
      <c r="D84" s="32">
        <v>5.8707699E7</v>
      </c>
    </row>
    <row r="85" ht="12.75" customHeight="1">
      <c r="A85" s="54" t="s">
        <v>52</v>
      </c>
      <c r="B85" s="54">
        <v>15.0</v>
      </c>
      <c r="C85" s="32">
        <v>6.646804E7</v>
      </c>
      <c r="D85" s="32">
        <v>7.6491827E7</v>
      </c>
    </row>
    <row r="86" ht="12.75" customHeight="1">
      <c r="A86" s="54" t="s">
        <v>52</v>
      </c>
      <c r="B86" s="54">
        <v>20.0</v>
      </c>
      <c r="C86" s="32">
        <v>7.399510266666667E7</v>
      </c>
      <c r="D86" s="32">
        <v>9.5809608E7</v>
      </c>
    </row>
    <row r="87" ht="12.75" customHeight="1">
      <c r="A87" s="54" t="s">
        <v>52</v>
      </c>
      <c r="B87" s="54">
        <v>25.0</v>
      </c>
      <c r="C87" s="32">
        <v>8.246204133333333E7</v>
      </c>
      <c r="D87" s="32">
        <v>1.05664697E8</v>
      </c>
    </row>
    <row r="88" ht="12.75" customHeight="1">
      <c r="A88" s="54" t="s">
        <v>52</v>
      </c>
      <c r="B88" s="54">
        <v>30.0</v>
      </c>
      <c r="C88" s="32">
        <v>9.0588669E7</v>
      </c>
      <c r="D88" s="32">
        <v>1.269970605E8</v>
      </c>
    </row>
    <row r="89" ht="12.75" customHeight="1">
      <c r="A89" s="54" t="s">
        <v>52</v>
      </c>
      <c r="B89" s="54">
        <v>35.0</v>
      </c>
      <c r="C89" s="32">
        <v>9.78736305E7</v>
      </c>
      <c r="D89" s="32">
        <v>1.40722718E8</v>
      </c>
    </row>
    <row r="90" ht="12.75" customHeight="1">
      <c r="A90" s="54" t="s">
        <v>52</v>
      </c>
      <c r="B90" s="54">
        <v>40.0</v>
      </c>
      <c r="C90" s="32">
        <v>1.0493660466666667E8</v>
      </c>
      <c r="D90" s="32">
        <v>1.52596607E8</v>
      </c>
    </row>
    <row r="91" ht="12.75" customHeight="1">
      <c r="A91" s="54" t="s">
        <v>52</v>
      </c>
      <c r="B91" s="54">
        <v>45.0</v>
      </c>
      <c r="C91" s="32">
        <v>1.1166638783333333E8</v>
      </c>
      <c r="D91" s="32">
        <v>1.662646465E8</v>
      </c>
    </row>
    <row r="92" ht="12.75" customHeight="1">
      <c r="A92" s="54" t="s">
        <v>53</v>
      </c>
      <c r="B92" s="54">
        <v>0.0</v>
      </c>
      <c r="C92" s="32">
        <v>3110470.166666667</v>
      </c>
      <c r="D92" s="32">
        <v>2201616.0000000005</v>
      </c>
    </row>
    <row r="93" ht="12.75" customHeight="1">
      <c r="A93" s="54" t="s">
        <v>53</v>
      </c>
      <c r="B93" s="54">
        <v>5.0</v>
      </c>
      <c r="C93" s="32">
        <v>1.5995826E7</v>
      </c>
      <c r="D93" s="32">
        <v>2.0565425333333332E7</v>
      </c>
    </row>
    <row r="94" ht="12.75" customHeight="1">
      <c r="A94" s="54" t="s">
        <v>53</v>
      </c>
      <c r="B94" s="54">
        <v>10.0</v>
      </c>
      <c r="C94" s="32">
        <v>3.3101938833333336E7</v>
      </c>
      <c r="D94" s="32">
        <v>4.1750083E7</v>
      </c>
    </row>
    <row r="95" ht="12.75" customHeight="1">
      <c r="A95" s="54" t="s">
        <v>53</v>
      </c>
      <c r="B95" s="54">
        <v>15.0</v>
      </c>
      <c r="C95" s="32">
        <v>5.0921429333333336E7</v>
      </c>
      <c r="D95" s="32">
        <v>6.2230419E7</v>
      </c>
    </row>
    <row r="96" ht="12.75" customHeight="1">
      <c r="A96" s="54" t="s">
        <v>53</v>
      </c>
      <c r="B96" s="54">
        <v>20.0</v>
      </c>
      <c r="C96" s="32">
        <v>6.0184332E7</v>
      </c>
      <c r="D96" s="32">
        <v>8.452790933333333E7</v>
      </c>
    </row>
    <row r="97" ht="12.75" customHeight="1">
      <c r="A97" s="54" t="s">
        <v>53</v>
      </c>
      <c r="B97" s="54">
        <v>25.0</v>
      </c>
      <c r="C97" s="32">
        <v>6.98839E7</v>
      </c>
      <c r="D97" s="32">
        <v>9.717029166666667E7</v>
      </c>
    </row>
    <row r="98" ht="12.75" customHeight="1">
      <c r="A98" s="54" t="s">
        <v>53</v>
      </c>
      <c r="B98" s="54">
        <v>30.0</v>
      </c>
      <c r="C98" s="32">
        <v>7.823962366666667E7</v>
      </c>
      <c r="D98" s="32">
        <v>1.1070440716666667E8</v>
      </c>
    </row>
    <row r="99" ht="12.75" customHeight="1">
      <c r="A99" s="54" t="s">
        <v>53</v>
      </c>
      <c r="B99" s="54">
        <v>35.0</v>
      </c>
      <c r="C99" s="32">
        <v>8.56595105E7</v>
      </c>
      <c r="D99" s="32">
        <v>1.2350441933333333E8</v>
      </c>
    </row>
    <row r="100" ht="12.75" customHeight="1">
      <c r="A100" s="54" t="s">
        <v>53</v>
      </c>
      <c r="B100" s="54">
        <v>40.0</v>
      </c>
      <c r="C100" s="32">
        <v>9.205999133333333E7</v>
      </c>
      <c r="D100" s="32">
        <v>1.35985407E8</v>
      </c>
    </row>
    <row r="101" ht="12.75" customHeight="1">
      <c r="A101" s="54" t="s">
        <v>53</v>
      </c>
      <c r="B101" s="54">
        <v>45.0</v>
      </c>
      <c r="C101" s="32">
        <v>9.873062516666667E7</v>
      </c>
      <c r="D101" s="32">
        <v>1.4963132916666666E8</v>
      </c>
    </row>
    <row r="102" ht="12.75" customHeight="1">
      <c r="A102" s="54" t="s">
        <v>54</v>
      </c>
      <c r="B102" s="54">
        <v>0.0</v>
      </c>
      <c r="C102" s="32">
        <v>7855804.833333334</v>
      </c>
      <c r="D102" s="32">
        <v>9407892.333333334</v>
      </c>
    </row>
    <row r="103" ht="12.75" customHeight="1">
      <c r="A103" s="54" t="s">
        <v>54</v>
      </c>
      <c r="B103" s="54">
        <v>5.0</v>
      </c>
      <c r="C103" s="32">
        <v>3.9149017333333336E7</v>
      </c>
      <c r="D103" s="32">
        <v>5.2598768333333336E7</v>
      </c>
    </row>
    <row r="104" ht="12.75" customHeight="1">
      <c r="A104" s="54" t="s">
        <v>54</v>
      </c>
      <c r="B104" s="54">
        <v>10.0</v>
      </c>
      <c r="C104" s="32">
        <v>6.61411455E7</v>
      </c>
      <c r="D104" s="32">
        <v>8.6441171E7</v>
      </c>
    </row>
    <row r="105" ht="12.75" customHeight="1">
      <c r="A105" s="54" t="s">
        <v>54</v>
      </c>
      <c r="B105" s="54">
        <v>15.0</v>
      </c>
      <c r="C105" s="32">
        <v>8.626130933333333E7</v>
      </c>
      <c r="D105" s="32">
        <v>1.0789500966666667E8</v>
      </c>
    </row>
    <row r="106" ht="12.75" customHeight="1">
      <c r="A106" s="54" t="s">
        <v>54</v>
      </c>
      <c r="B106" s="54">
        <v>20.0</v>
      </c>
      <c r="C106" s="32">
        <v>9.551464666666667E7</v>
      </c>
      <c r="D106" s="32">
        <v>1.3042178133333333E8</v>
      </c>
    </row>
    <row r="107" ht="12.75" customHeight="1">
      <c r="A107" s="54" t="s">
        <v>54</v>
      </c>
      <c r="B107" s="54">
        <v>25.0</v>
      </c>
      <c r="C107" s="32">
        <v>1.05195156E8</v>
      </c>
      <c r="D107" s="32">
        <v>1.42539625E8</v>
      </c>
    </row>
    <row r="108" ht="12.75" customHeight="1">
      <c r="A108" s="54" t="s">
        <v>54</v>
      </c>
      <c r="B108" s="54">
        <v>30.0</v>
      </c>
      <c r="C108" s="32">
        <v>1.1377372233333333E8</v>
      </c>
      <c r="D108" s="32">
        <v>1.5822108183333334E8</v>
      </c>
    </row>
    <row r="109" ht="12.75" customHeight="1">
      <c r="A109" s="54" t="s">
        <v>54</v>
      </c>
      <c r="B109" s="54">
        <v>35.0</v>
      </c>
      <c r="C109" s="32">
        <v>1.2195019583333333E8</v>
      </c>
      <c r="D109" s="32">
        <v>1.7328632866666666E8</v>
      </c>
    </row>
    <row r="110" ht="12.75" customHeight="1">
      <c r="A110" s="54" t="s">
        <v>54</v>
      </c>
      <c r="B110" s="54">
        <v>40.0</v>
      </c>
      <c r="C110" s="32">
        <v>1.2951545E8</v>
      </c>
      <c r="D110" s="32">
        <v>1.86862687E8</v>
      </c>
    </row>
    <row r="111" ht="12.75" customHeight="1">
      <c r="A111" s="54" t="s">
        <v>54</v>
      </c>
      <c r="B111" s="54">
        <v>45.0</v>
      </c>
      <c r="C111" s="32">
        <v>1.3867475316666666E8</v>
      </c>
      <c r="D111" s="32">
        <v>2.0235718516666666E8</v>
      </c>
    </row>
    <row r="112" ht="12.75" customHeight="1">
      <c r="A112" s="61" t="s">
        <v>55</v>
      </c>
      <c r="B112" s="54">
        <v>0.0</v>
      </c>
      <c r="C112" s="32">
        <v>9339131.5</v>
      </c>
      <c r="D112" s="32">
        <v>8070864.333333334</v>
      </c>
    </row>
    <row r="113" ht="12.75" customHeight="1">
      <c r="A113" s="61" t="s">
        <v>55</v>
      </c>
      <c r="B113" s="54">
        <v>5.0</v>
      </c>
      <c r="C113" s="32">
        <v>3.731172E7</v>
      </c>
      <c r="D113" s="32">
        <v>4.7776411E7</v>
      </c>
    </row>
    <row r="114" ht="12.75" customHeight="1">
      <c r="A114" s="61" t="s">
        <v>55</v>
      </c>
      <c r="B114" s="54">
        <v>10.0</v>
      </c>
      <c r="C114" s="32">
        <v>5.56179115E7</v>
      </c>
      <c r="D114" s="32">
        <v>7.5507203E7</v>
      </c>
    </row>
    <row r="115" ht="12.75" customHeight="1">
      <c r="A115" s="61" t="s">
        <v>55</v>
      </c>
      <c r="B115" s="54">
        <v>15.0</v>
      </c>
      <c r="C115" s="32">
        <v>8.1787236E7</v>
      </c>
      <c r="D115" s="32">
        <v>9.518944433333333E7</v>
      </c>
    </row>
    <row r="116" ht="12.75" customHeight="1">
      <c r="A116" s="61" t="s">
        <v>55</v>
      </c>
      <c r="B116" s="54">
        <v>20.0</v>
      </c>
      <c r="C116" s="32">
        <v>7.6308444E7</v>
      </c>
      <c r="D116" s="32">
        <v>1.1559050133333333E8</v>
      </c>
    </row>
    <row r="117" ht="12.75" customHeight="1">
      <c r="A117" s="61" t="s">
        <v>55</v>
      </c>
      <c r="B117" s="54">
        <v>25.0</v>
      </c>
      <c r="C117" s="32">
        <v>8.5091816E7</v>
      </c>
      <c r="D117" s="32">
        <v>1.2707407033333333E8</v>
      </c>
    </row>
    <row r="118" ht="12.75" customHeight="1">
      <c r="A118" s="61" t="s">
        <v>55</v>
      </c>
      <c r="B118" s="54">
        <v>30.0</v>
      </c>
      <c r="C118" s="32">
        <v>9.2239661E7</v>
      </c>
      <c r="D118" s="32">
        <v>1.4190807916666666E8</v>
      </c>
    </row>
    <row r="119" ht="12.75" customHeight="1">
      <c r="A119" s="61" t="s">
        <v>55</v>
      </c>
      <c r="B119" s="54">
        <v>35.0</v>
      </c>
      <c r="C119" s="32">
        <v>1.114677105E8</v>
      </c>
      <c r="D119" s="32">
        <v>1.55823246E8</v>
      </c>
    </row>
    <row r="120" ht="12.75" customHeight="1">
      <c r="A120" s="61" t="s">
        <v>55</v>
      </c>
      <c r="B120" s="54">
        <v>40.0</v>
      </c>
      <c r="C120" s="32">
        <v>1.05081614E8</v>
      </c>
      <c r="D120" s="32">
        <v>1.7006997766666666E8</v>
      </c>
    </row>
    <row r="121" ht="12.75" customHeight="1">
      <c r="A121" s="61" t="s">
        <v>55</v>
      </c>
      <c r="B121" s="54">
        <v>45.0</v>
      </c>
      <c r="C121" s="32">
        <v>1.181348625E8</v>
      </c>
      <c r="D121" s="32">
        <v>1.8567545716666666E8</v>
      </c>
    </row>
    <row r="122" ht="12.75" customHeight="1">
      <c r="A122" s="61" t="s">
        <v>56</v>
      </c>
      <c r="B122" s="54">
        <v>0.0</v>
      </c>
      <c r="C122" s="32">
        <v>1.4042054833333334E7</v>
      </c>
      <c r="D122" s="32">
        <v>1.2586396333333334E7</v>
      </c>
    </row>
    <row r="123" ht="12.75" customHeight="1">
      <c r="A123" s="61" t="s">
        <v>56</v>
      </c>
      <c r="B123" s="54">
        <v>5.0</v>
      </c>
      <c r="C123" s="32">
        <v>5.5874413333333336E7</v>
      </c>
      <c r="D123" s="32">
        <v>6.189122166666667E7</v>
      </c>
    </row>
    <row r="124" ht="12.75" customHeight="1">
      <c r="A124" s="61" t="s">
        <v>56</v>
      </c>
      <c r="B124" s="54">
        <v>10.0</v>
      </c>
      <c r="C124" s="32">
        <v>8.091692683333333E7</v>
      </c>
      <c r="D124" s="32">
        <v>9.193297366666667E7</v>
      </c>
    </row>
    <row r="125" ht="12.75" customHeight="1">
      <c r="A125" s="61" t="s">
        <v>56</v>
      </c>
      <c r="B125" s="54">
        <v>15.0</v>
      </c>
      <c r="C125" s="32">
        <v>1.0057866933333333E8</v>
      </c>
      <c r="D125" s="32">
        <v>1.14167655E8</v>
      </c>
    </row>
    <row r="126" ht="12.75" customHeight="1">
      <c r="A126" s="61" t="s">
        <v>56</v>
      </c>
      <c r="B126" s="54">
        <v>20.0</v>
      </c>
      <c r="C126" s="32">
        <v>1.12196644E8</v>
      </c>
      <c r="D126" s="32">
        <v>1.3936310933333334E8</v>
      </c>
    </row>
    <row r="127" ht="12.75" customHeight="1">
      <c r="A127" s="61" t="s">
        <v>56</v>
      </c>
      <c r="B127" s="54">
        <v>25.0</v>
      </c>
      <c r="C127" s="32">
        <v>1.25510692E8</v>
      </c>
      <c r="D127" s="32">
        <v>1.55440297E8</v>
      </c>
    </row>
    <row r="128" ht="12.75" customHeight="1">
      <c r="A128" s="61" t="s">
        <v>56</v>
      </c>
      <c r="B128" s="54">
        <v>30.0</v>
      </c>
      <c r="C128" s="32">
        <v>1.3821560233333334E8</v>
      </c>
      <c r="D128" s="32">
        <v>1.7402389783333334E8</v>
      </c>
    </row>
    <row r="129" ht="12.75" customHeight="1">
      <c r="A129" s="61" t="s">
        <v>56</v>
      </c>
      <c r="B129" s="54">
        <v>35.0</v>
      </c>
      <c r="C129" s="32">
        <v>1.491584225E8</v>
      </c>
      <c r="D129" s="32">
        <v>1.9124276066666666E8</v>
      </c>
    </row>
    <row r="130" ht="12.75" customHeight="1">
      <c r="A130" s="61" t="s">
        <v>56</v>
      </c>
      <c r="B130" s="54">
        <v>40.0</v>
      </c>
      <c r="C130" s="32">
        <v>1.5976958066666666E8</v>
      </c>
      <c r="D130" s="32">
        <v>2.09138719E8</v>
      </c>
    </row>
    <row r="131" ht="12.75" customHeight="1">
      <c r="A131" s="61" t="s">
        <v>56</v>
      </c>
      <c r="B131" s="54">
        <v>45.0</v>
      </c>
      <c r="C131" s="32">
        <v>1.701637025E8</v>
      </c>
      <c r="D131" s="32">
        <v>2.2784108916666666E8</v>
      </c>
    </row>
    <row r="132" ht="12.75" customHeight="1">
      <c r="A132" s="61" t="s">
        <v>57</v>
      </c>
      <c r="B132" s="54">
        <v>0.0</v>
      </c>
      <c r="C132" s="32">
        <v>3153859.166666667</v>
      </c>
      <c r="D132" s="32">
        <v>2820908.3333333335</v>
      </c>
    </row>
    <row r="133" ht="12.75" customHeight="1">
      <c r="A133" s="61" t="s">
        <v>57</v>
      </c>
      <c r="B133" s="54">
        <v>5.0</v>
      </c>
      <c r="C133" s="32">
        <v>1.7132329333333332E7</v>
      </c>
      <c r="D133" s="32">
        <v>2.2501069666666664E7</v>
      </c>
    </row>
    <row r="134" ht="12.75" customHeight="1">
      <c r="A134" s="61" t="s">
        <v>57</v>
      </c>
      <c r="B134" s="54">
        <v>10.0</v>
      </c>
      <c r="C134" s="32">
        <v>3.4389188166666664E7</v>
      </c>
      <c r="D134" s="32">
        <v>4.6653209666666664E7</v>
      </c>
    </row>
    <row r="135" ht="12.75" customHeight="1">
      <c r="A135" s="61" t="s">
        <v>57</v>
      </c>
      <c r="B135" s="54">
        <v>15.0</v>
      </c>
      <c r="C135" s="32">
        <v>5.1459166666666664E7</v>
      </c>
      <c r="D135" s="32">
        <v>6.730300433333333E7</v>
      </c>
    </row>
    <row r="136" ht="12.75" customHeight="1">
      <c r="A136" s="61" t="s">
        <v>57</v>
      </c>
      <c r="B136" s="54">
        <v>20.0</v>
      </c>
      <c r="C136" s="32">
        <v>5.9737886666666664E7</v>
      </c>
      <c r="D136" s="32">
        <v>8.893577333333333E7</v>
      </c>
    </row>
    <row r="137" ht="12.75" customHeight="1">
      <c r="A137" s="61" t="s">
        <v>57</v>
      </c>
      <c r="B137" s="54">
        <v>25.0</v>
      </c>
      <c r="C137" s="32">
        <v>6.870103066666667E7</v>
      </c>
      <c r="D137" s="32">
        <v>1.0039493166666667E8</v>
      </c>
    </row>
    <row r="138" ht="12.75" customHeight="1">
      <c r="A138" s="61" t="s">
        <v>57</v>
      </c>
      <c r="B138" s="54">
        <v>30.0</v>
      </c>
      <c r="C138" s="32">
        <v>7.6185501E7</v>
      </c>
      <c r="D138" s="32">
        <v>1.1377789783333333E8</v>
      </c>
    </row>
    <row r="139" ht="12.75" customHeight="1">
      <c r="A139" s="61" t="s">
        <v>57</v>
      </c>
      <c r="B139" s="54">
        <v>35.0</v>
      </c>
      <c r="C139" s="32">
        <v>8.257605183333333E7</v>
      </c>
      <c r="D139" s="32">
        <v>1.26418646E8</v>
      </c>
    </row>
    <row r="140" ht="12.75" customHeight="1">
      <c r="A140" s="61" t="s">
        <v>57</v>
      </c>
      <c r="B140" s="54">
        <v>40.0</v>
      </c>
      <c r="C140" s="32">
        <v>8.984238066666667E7</v>
      </c>
      <c r="D140" s="32">
        <v>1.386086923333333E8</v>
      </c>
    </row>
    <row r="141" ht="12.75" customHeight="1">
      <c r="A141" s="61" t="s">
        <v>57</v>
      </c>
      <c r="B141" s="54">
        <v>45.0</v>
      </c>
      <c r="C141" s="32">
        <v>9.563584916666667E7</v>
      </c>
      <c r="D141" s="32">
        <v>1.523096065E8</v>
      </c>
    </row>
    <row r="142" ht="12.75" customHeight="1">
      <c r="A142" s="61" t="s">
        <v>58</v>
      </c>
      <c r="B142" s="54">
        <v>0.0</v>
      </c>
      <c r="C142" s="32">
        <v>5364497.833333333</v>
      </c>
      <c r="D142" s="32">
        <v>4615890.333333334</v>
      </c>
    </row>
    <row r="143" ht="12.75" customHeight="1">
      <c r="A143" s="61" t="s">
        <v>58</v>
      </c>
      <c r="B143" s="54">
        <v>5.0</v>
      </c>
      <c r="C143" s="32">
        <v>2.8618014E7</v>
      </c>
      <c r="D143" s="32">
        <v>2.9891074333333332E7</v>
      </c>
    </row>
    <row r="144" ht="12.75" customHeight="1">
      <c r="A144" s="61" t="s">
        <v>58</v>
      </c>
      <c r="B144" s="54">
        <v>10.0</v>
      </c>
      <c r="C144" s="32">
        <v>5.16543695E7</v>
      </c>
      <c r="D144" s="32">
        <v>6.1688387E7</v>
      </c>
    </row>
    <row r="145" ht="12.75" customHeight="1">
      <c r="A145" s="61" t="s">
        <v>58</v>
      </c>
      <c r="B145" s="54">
        <v>15.0</v>
      </c>
      <c r="C145" s="32">
        <v>6.954398266666667E7</v>
      </c>
      <c r="D145" s="32">
        <v>8.3270727E7</v>
      </c>
    </row>
    <row r="146" ht="12.75" customHeight="1">
      <c r="A146" s="61" t="s">
        <v>58</v>
      </c>
      <c r="B146" s="54">
        <v>20.0</v>
      </c>
      <c r="C146" s="32">
        <v>7.7489396E7</v>
      </c>
      <c r="D146" s="32">
        <v>1.0507890133333333E8</v>
      </c>
    </row>
    <row r="147" ht="12.75" customHeight="1">
      <c r="A147" s="61" t="s">
        <v>58</v>
      </c>
      <c r="B147" s="54">
        <v>25.0</v>
      </c>
      <c r="C147" s="32">
        <v>8.555577733333333E7</v>
      </c>
      <c r="D147" s="32">
        <v>1.15841377E8</v>
      </c>
    </row>
    <row r="148" ht="12.75" customHeight="1">
      <c r="A148" s="61" t="s">
        <v>58</v>
      </c>
      <c r="B148" s="54">
        <v>30.0</v>
      </c>
      <c r="C148" s="32">
        <v>9.233429566666667E7</v>
      </c>
      <c r="D148" s="32">
        <v>1.3004452983333333E8</v>
      </c>
    </row>
    <row r="149" ht="12.75" customHeight="1">
      <c r="A149" s="61" t="s">
        <v>58</v>
      </c>
      <c r="B149" s="54">
        <v>35.0</v>
      </c>
      <c r="C149" s="32">
        <v>9.833312916666667E7</v>
      </c>
      <c r="D149" s="32">
        <v>1.43031486E8</v>
      </c>
    </row>
    <row r="150" ht="12.75" customHeight="1">
      <c r="A150" s="61" t="s">
        <v>58</v>
      </c>
      <c r="B150" s="54">
        <v>40.0</v>
      </c>
      <c r="C150" s="32">
        <v>1.03445378E8</v>
      </c>
      <c r="D150" s="32">
        <v>1.56136271E8</v>
      </c>
    </row>
    <row r="151" ht="12.75" customHeight="1">
      <c r="A151" s="61" t="s">
        <v>58</v>
      </c>
      <c r="B151" s="54">
        <v>45.0</v>
      </c>
      <c r="C151" s="32">
        <v>1.0857930783333333E8</v>
      </c>
      <c r="D151" s="32">
        <v>1.707168705E8</v>
      </c>
    </row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