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ap temperatura 20 06-07-21.xl" sheetId="1" r:id="rId4"/>
    <sheet state="visible" name="Dados planilhados" sheetId="2" r:id="rId5"/>
    <sheet state="visible" name="Dados com e sem ABAP" sheetId="3" r:id="rId6"/>
    <sheet state="visible" name="resultados" sheetId="4" r:id="rId7"/>
  </sheets>
  <definedNames>
    <definedName hidden="1" localSheetId="1" name="_xlnm._FilterDatabase">'Dados planilhados'!$A$1:$H$625</definedName>
  </definedNames>
  <calcPr/>
  <extLst>
    <ext uri="GoogleSheetsCustomDataVersion1">
      <go:sheetsCustomData xmlns:go="http://customooxmlschemas.google.com/" r:id="rId8" roundtripDataSignature="AMtx7mhRbnuxTRA8TN/UeNmQX9CxiGeDPA=="/>
    </ext>
  </extLst>
</workbook>
</file>

<file path=xl/sharedStrings.xml><?xml version="1.0" encoding="utf-8"?>
<sst xmlns="http://schemas.openxmlformats.org/spreadsheetml/2006/main" count="1388" uniqueCount="40">
  <si>
    <t>##BLOCKS= 1</t>
  </si>
  <si>
    <t>Plate:</t>
  </si>
  <si>
    <t>Plate1</t>
  </si>
  <si>
    <t>PlateFormat</t>
  </si>
  <si>
    <t>Kinetic</t>
  </si>
  <si>
    <t>Fluorescence</t>
  </si>
  <si>
    <t>Raw</t>
  </si>
  <si>
    <t>Manual</t>
  </si>
  <si>
    <t>Automatic</t>
  </si>
  <si>
    <t>Temperature(¡C)</t>
  </si>
  <si>
    <t>~End</t>
  </si>
  <si>
    <t>Original Filename: acap temperatura 20 06-07-21; Date Last Saved: 06/07/2021 12:18:46</t>
  </si>
  <si>
    <t>Status</t>
  </si>
  <si>
    <t>Amostra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</si>
  <si>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</si>
  <si>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</si>
  <si>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</si>
  <si>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</si>
  <si>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</si>
  <si>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</si>
  <si>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 xml:space="preserve">branco </t>
  </si>
  <si>
    <t>C20_1</t>
  </si>
  <si>
    <t>C20_2</t>
  </si>
  <si>
    <t>C20_3</t>
  </si>
  <si>
    <t>C20_4</t>
  </si>
  <si>
    <t>C20_5</t>
  </si>
  <si>
    <t>C20_6</t>
  </si>
  <si>
    <t>BP20_1</t>
  </si>
  <si>
    <t>BP20_2</t>
  </si>
  <si>
    <t>BP20_3</t>
  </si>
  <si>
    <t>BP20_4</t>
  </si>
  <si>
    <t>BP20_5</t>
  </si>
  <si>
    <t>BP20_6</t>
  </si>
  <si>
    <t>Com ABAP</t>
  </si>
  <si>
    <t>Minuto da leitura</t>
  </si>
  <si>
    <t>Área relativa</t>
  </si>
  <si>
    <t>SÓ ESSE REFAZER A EQUAÇAO, REESCREVER VALORES AQUI</t>
  </si>
  <si>
    <t>Área relativa -1</t>
  </si>
  <si>
    <t xml:space="preserve">média </t>
  </si>
  <si>
    <t>Erro 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</si>
</sst>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"/>
    <numFmt numFmtId="165" formatCode="hh:mm:ss"/>
    <numFmt numFmtId="166" formatCode="0.0000"/>
    <numFmt numFmtId="167" formatCode="0.000000000"/>
  </numFmts>
  <fonts count="11">
    <font>
      <sz val="10.0"/>
      <color rgb="FF000000"/>
      <name val="Arial"/>
    </font>
    <font>
      <color theme="1"/>
      <name val="Arial"/>
    </font>
    <font>
      <b/>
      <sz val="11.0"/>
      <color rgb="FFF48E3A"/>
      <name val="Calibri"/>
    </font>
    <font>
      <sz val="11.0"/>
      <color rgb="FF44546A"/>
      <name val="Calibri"/>
    </font>
    <font>
      <sz val="11.0"/>
      <color theme="1"/>
      <name val="Calibri"/>
    </font>
    <font>
      <b/>
      <sz val="11.0"/>
      <color rgb="FFA8D08D"/>
      <name val="Calibri"/>
    </font>
    <font>
      <b/>
      <sz val="11.0"/>
      <color rgb="FF7030A0"/>
      <name val="Calibri"/>
    </font>
    <font>
      <sz val="11.0"/>
      <color rgb="FFFF0000"/>
      <name val="Calibri"/>
    </font>
    <font>
      <b/>
      <sz val="11.0"/>
      <color theme="1"/>
      <name val="Calibri"/>
    </font>
    <font>
      <b/>
      <sz val="11.0"/>
      <color rgb="FFFFFFFF"/>
      <name val="Calibri"/>
    </font>
    <font/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A8D08D"/>
        <bgColor rgb="FFA8D08D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rgb="FFFFFF00"/>
      </patternFill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1" numFmtId="2" xfId="0" applyFont="1" applyNumberFormat="1"/>
    <xf borderId="0" fillId="0" fontId="4" numFmtId="0" xfId="0" applyAlignment="1" applyFont="1">
      <alignment horizontal="right" vertical="bottom"/>
    </xf>
    <xf borderId="0" fillId="0" fontId="1" numFmtId="0" xfId="0" applyFont="1"/>
    <xf borderId="0" fillId="0" fontId="5" numFmtId="0" xfId="0" applyAlignment="1" applyFont="1">
      <alignment horizontal="center" readingOrder="0" vertical="bottom"/>
    </xf>
    <xf borderId="0" fillId="3" fontId="1" numFmtId="0" xfId="0" applyAlignment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7" numFmtId="1" xfId="0" applyAlignment="1" applyFont="1" applyNumberForma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borderId="0" fillId="0" fontId="8" numFmtId="0" xfId="0" applyAlignment="1" applyFont="1">
      <alignment horizontal="center" vertical="bottom"/>
    </xf>
    <xf borderId="0" fillId="5" fontId="9" numFmtId="166" xfId="0" applyAlignment="1" applyFill="1" applyFont="1" applyNumberFormat="1">
      <alignment horizontal="center" vertical="bottom"/>
    </xf>
    <xf borderId="0" fillId="6" fontId="9" numFmtId="166" xfId="0" applyAlignment="1" applyFill="1" applyFont="1" applyNumberFormat="1">
      <alignment horizontal="center" vertical="bottom"/>
    </xf>
    <xf borderId="0" fillId="0" fontId="1" numFmtId="166" xfId="0" applyFont="1" applyNumberFormat="1"/>
    <xf borderId="0" fillId="0" fontId="1" numFmtId="1" xfId="0" applyFont="1" applyNumberFormat="1"/>
    <xf borderId="0" fillId="7" fontId="1" numFmtId="0" xfId="0" applyFill="1" applyFont="1"/>
    <xf borderId="1" fillId="0" fontId="1" numFmtId="0" xfId="0" applyBorder="1" applyFont="1"/>
    <xf borderId="1" fillId="0" fontId="10" numFmtId="0" xfId="0" applyBorder="1" applyFont="1"/>
    <xf borderId="2" fillId="0" fontId="10" numFmtId="0" xfId="0" applyBorder="1" applyFont="1"/>
    <xf borderId="3" fillId="0" fontId="8" numFmtId="0" xfId="0" applyAlignment="1" applyBorder="1" applyFont="1">
      <alignment horizontal="center" vertical="bottom"/>
    </xf>
    <xf borderId="3" fillId="0" fontId="8" numFmtId="167" xfId="0" applyAlignment="1" applyBorder="1" applyFont="1" applyNumberFormat="1">
      <alignment horizontal="center" vertical="bottom"/>
    </xf>
    <xf borderId="0" fillId="0" fontId="4" numFmtId="0" xfId="0" applyAlignment="1" applyFont="1">
      <alignment horizontal="right" readingOrder="0" vertical="bottom"/>
    </xf>
    <xf borderId="0" fillId="0" fontId="4" numFmtId="167" xfId="0" applyAlignment="1" applyFont="1" applyNumberFormat="1">
      <alignment horizontal="right" vertical="bottom"/>
    </xf>
    <xf borderId="4" fillId="0" fontId="4" numFmtId="167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readingOrder="0" vertical="bottom"/>
    </xf>
    <xf borderId="5" fillId="0" fontId="4" numFmtId="167" xfId="0" applyAlignment="1" applyBorder="1" applyFont="1" applyNumberFormat="1">
      <alignment horizontal="right" vertical="bottom"/>
    </xf>
    <xf borderId="1" fillId="0" fontId="4" numFmtId="167" xfId="0" applyAlignment="1" applyBorder="1" applyFont="1" applyNumberFormat="1">
      <alignment horizontal="right" vertical="bottom"/>
    </xf>
    <xf borderId="0" fillId="0" fontId="4" numFmtId="167" xfId="0" applyAlignment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  <c r="C2" s="2">
        <v>44621.0</v>
      </c>
      <c r="D2" s="1" t="s">
        <v>3</v>
      </c>
      <c r="E2" s="1" t="s">
        <v>4</v>
      </c>
      <c r="F2" s="1" t="s">
        <v>5</v>
      </c>
      <c r="G2" s="1" t="b">
        <v>0</v>
      </c>
      <c r="H2" s="1" t="s">
        <v>6</v>
      </c>
      <c r="I2" s="1" t="b">
        <v>0</v>
      </c>
      <c r="J2" s="1">
        <v>13.0</v>
      </c>
      <c r="K2" s="1">
        <v>3600.0</v>
      </c>
      <c r="L2" s="1">
        <v>300.0</v>
      </c>
      <c r="P2" s="1">
        <v>1.0</v>
      </c>
      <c r="Q2" s="1">
        <v>535.0</v>
      </c>
      <c r="R2" s="1">
        <v>1.0</v>
      </c>
      <c r="S2" s="1">
        <v>12.0</v>
      </c>
      <c r="T2" s="1">
        <v>96.0</v>
      </c>
      <c r="U2" s="1">
        <v>485.0</v>
      </c>
      <c r="V2" s="1" t="s">
        <v>7</v>
      </c>
      <c r="Z2" s="1">
        <v>0.0</v>
      </c>
      <c r="AA2" s="1" t="s">
        <v>8</v>
      </c>
      <c r="AD2" s="1">
        <v>1.0</v>
      </c>
      <c r="AE2" s="1">
        <v>8.0</v>
      </c>
    </row>
    <row r="3">
      <c r="B3" s="1" t="s">
        <v>9</v>
      </c>
      <c r="C3" s="1">
        <v>1.0</v>
      </c>
      <c r="D3" s="1">
        <v>2.0</v>
      </c>
      <c r="E3" s="1">
        <v>3.0</v>
      </c>
      <c r="F3" s="1">
        <v>4.0</v>
      </c>
      <c r="G3" s="1">
        <v>5.0</v>
      </c>
      <c r="H3" s="1">
        <v>6.0</v>
      </c>
      <c r="I3" s="1">
        <v>7.0</v>
      </c>
      <c r="J3" s="1">
        <v>8.0</v>
      </c>
      <c r="K3" s="1">
        <v>9.0</v>
      </c>
      <c r="L3" s="1">
        <v>10.0</v>
      </c>
      <c r="M3" s="1">
        <v>11.0</v>
      </c>
      <c r="N3" s="1">
        <v>12.0</v>
      </c>
    </row>
    <row r="4">
      <c r="A4" s="3">
        <v>0.0</v>
      </c>
      <c r="B4" s="1">
        <v>37.0</v>
      </c>
      <c r="C4" s="4">
        <v>1623782.0</v>
      </c>
      <c r="D4" s="4">
        <v>1714450.0</v>
      </c>
      <c r="E4" s="4">
        <v>1751237.0</v>
      </c>
      <c r="F4" s="5">
        <v>1803902.0</v>
      </c>
      <c r="G4" s="5">
        <v>1861072.0</v>
      </c>
      <c r="H4" s="5">
        <v>1830876.0</v>
      </c>
      <c r="I4" s="5">
        <v>1774301.0</v>
      </c>
      <c r="J4" s="5">
        <v>1763794.0</v>
      </c>
      <c r="K4" s="5">
        <v>1779587.0</v>
      </c>
      <c r="L4" s="5">
        <v>1849844.0</v>
      </c>
      <c r="M4" s="5">
        <v>1832662.0</v>
      </c>
      <c r="N4" s="5">
        <v>1821416.0</v>
      </c>
    </row>
    <row r="5">
      <c r="C5" s="5">
        <v>1877687.0</v>
      </c>
      <c r="D5" s="5">
        <v>1869777.0</v>
      </c>
      <c r="E5" s="5">
        <v>1930649.0</v>
      </c>
      <c r="F5" s="5">
        <v>1863265.0</v>
      </c>
      <c r="G5" s="5">
        <v>1881055.0</v>
      </c>
      <c r="H5" s="5">
        <v>1858727.0</v>
      </c>
      <c r="I5" s="5">
        <v>1954017.0</v>
      </c>
      <c r="J5" s="5">
        <v>1931306.0</v>
      </c>
      <c r="K5" s="5">
        <v>2011328.0</v>
      </c>
      <c r="L5" s="6">
        <v>1963439.0</v>
      </c>
      <c r="M5" s="6">
        <v>1743985.0</v>
      </c>
      <c r="N5" s="6">
        <v>1714398.0</v>
      </c>
    </row>
    <row r="6">
      <c r="C6" s="6">
        <v>1946848.0</v>
      </c>
      <c r="D6" s="6">
        <v>1933668.0</v>
      </c>
      <c r="E6" s="6">
        <v>2130897.0</v>
      </c>
      <c r="F6" s="6">
        <v>1950995.0</v>
      </c>
      <c r="G6" s="6">
        <v>2014301.0</v>
      </c>
      <c r="H6" s="6">
        <v>1996533.0</v>
      </c>
      <c r="I6" s="6">
        <v>1954770.0</v>
      </c>
      <c r="J6" s="6">
        <v>1977978.0</v>
      </c>
      <c r="K6" s="6">
        <v>1990882.0</v>
      </c>
      <c r="L6" s="6">
        <v>1979848.0</v>
      </c>
      <c r="M6" s="6">
        <v>1788207.0</v>
      </c>
      <c r="N6" s="6">
        <v>1749476.0</v>
      </c>
    </row>
    <row r="7">
      <c r="C7" s="6">
        <v>1885205.0</v>
      </c>
      <c r="D7" s="6">
        <v>1933364.0</v>
      </c>
      <c r="E7" s="6">
        <v>1927469.0</v>
      </c>
      <c r="F7" s="1">
        <v>1675185.0</v>
      </c>
      <c r="G7" s="1">
        <v>1696768.0</v>
      </c>
      <c r="H7" s="1">
        <v>1708642.0</v>
      </c>
      <c r="I7" s="1">
        <v>1726694.0</v>
      </c>
      <c r="J7" s="1">
        <v>1721573.0</v>
      </c>
      <c r="K7" s="1">
        <v>1734848.0</v>
      </c>
      <c r="L7" s="1">
        <v>1792111.0</v>
      </c>
      <c r="M7" s="1">
        <v>1564353.0</v>
      </c>
      <c r="N7" s="1">
        <v>1544288.0</v>
      </c>
    </row>
    <row r="8">
      <c r="C8" s="4">
        <v>1593571.0</v>
      </c>
      <c r="D8" s="4">
        <v>1616219.0</v>
      </c>
      <c r="E8" s="4">
        <v>1669140.0</v>
      </c>
      <c r="F8" s="5">
        <v>2132385.0</v>
      </c>
      <c r="G8" s="5">
        <v>2128416.0</v>
      </c>
      <c r="H8" s="5">
        <v>2365885.0</v>
      </c>
      <c r="I8" s="5">
        <v>2103555.0</v>
      </c>
      <c r="J8" s="5">
        <v>2082077.0</v>
      </c>
      <c r="K8" s="5">
        <v>2059310.0</v>
      </c>
      <c r="L8" s="5">
        <v>2529487.0</v>
      </c>
      <c r="M8" s="5">
        <v>2104310.0</v>
      </c>
      <c r="N8" s="5">
        <v>2103189.0</v>
      </c>
    </row>
    <row r="9">
      <c r="C9" s="5">
        <v>2861065.0</v>
      </c>
      <c r="D9" s="5">
        <v>2816832.0</v>
      </c>
      <c r="E9" s="5">
        <v>2612371.0</v>
      </c>
      <c r="F9" s="5">
        <v>2519788.0</v>
      </c>
      <c r="G9" s="5">
        <v>2423178.0</v>
      </c>
      <c r="H9" s="5">
        <v>2423876.0</v>
      </c>
      <c r="I9" s="5">
        <v>2365848.0</v>
      </c>
      <c r="J9" s="5">
        <v>2613342.0</v>
      </c>
      <c r="K9" s="5">
        <v>2571186.0</v>
      </c>
      <c r="L9" s="6">
        <v>2626852.0</v>
      </c>
      <c r="M9" s="6">
        <v>2476920.0</v>
      </c>
      <c r="N9" s="6">
        <v>2348366.0</v>
      </c>
    </row>
    <row r="10">
      <c r="C10" s="6">
        <v>2659191.0</v>
      </c>
      <c r="D10" s="6">
        <v>3033614.0</v>
      </c>
      <c r="E10" s="6">
        <v>3078462.0</v>
      </c>
      <c r="F10" s="6">
        <v>2765822.0</v>
      </c>
      <c r="G10" s="6">
        <v>2638737.0</v>
      </c>
      <c r="H10" s="6">
        <v>2774334.0</v>
      </c>
      <c r="I10" s="6">
        <v>2562605.0</v>
      </c>
      <c r="J10" s="6">
        <v>2806940.0</v>
      </c>
      <c r="K10" s="6">
        <v>2575246.0</v>
      </c>
      <c r="L10" s="6">
        <v>2426036.0</v>
      </c>
      <c r="M10" s="6">
        <v>2064532.0</v>
      </c>
      <c r="N10" s="6">
        <v>2178509.0</v>
      </c>
    </row>
    <row r="11">
      <c r="C11" s="6">
        <v>3390104.0</v>
      </c>
      <c r="D11" s="6">
        <v>3440251.0</v>
      </c>
      <c r="E11" s="6">
        <v>3778625.0</v>
      </c>
      <c r="F11" s="1">
        <v>1563752.0</v>
      </c>
      <c r="G11" s="1">
        <v>1590735.0</v>
      </c>
      <c r="H11" s="1">
        <v>1611619.0</v>
      </c>
      <c r="I11" s="1">
        <v>1614845.0</v>
      </c>
      <c r="J11" s="1">
        <v>1592252.0</v>
      </c>
      <c r="K11" s="1">
        <v>1576056.0</v>
      </c>
      <c r="L11" s="1">
        <v>1623875.0</v>
      </c>
      <c r="M11" s="1">
        <v>1626566.0</v>
      </c>
      <c r="N11" s="1">
        <v>1630208.0</v>
      </c>
    </row>
    <row r="13">
      <c r="A13" s="3">
        <v>0.0034375</v>
      </c>
      <c r="B13" s="1">
        <v>37.0</v>
      </c>
      <c r="C13" s="4">
        <v>1703958.0</v>
      </c>
      <c r="D13" s="4">
        <v>1777805.0</v>
      </c>
      <c r="E13" s="4">
        <v>1787283.0</v>
      </c>
      <c r="F13" s="5">
        <v>2889328.0</v>
      </c>
      <c r="G13" s="5">
        <v>2865337.0</v>
      </c>
      <c r="H13" s="5">
        <v>3002641.0</v>
      </c>
      <c r="I13" s="5">
        <v>2356366.0</v>
      </c>
      <c r="J13" s="5">
        <v>2290281.0</v>
      </c>
      <c r="K13" s="5">
        <v>2282611.0</v>
      </c>
      <c r="L13" s="5">
        <v>3236180.0</v>
      </c>
      <c r="M13" s="5">
        <v>3252047.0</v>
      </c>
      <c r="N13" s="5">
        <v>3473862.0</v>
      </c>
    </row>
    <row r="14">
      <c r="C14" s="5">
        <v>4053789.0</v>
      </c>
      <c r="D14" s="5">
        <v>3769387.0</v>
      </c>
      <c r="E14" s="5">
        <v>4219086.0</v>
      </c>
      <c r="F14" s="5">
        <v>2811164.0</v>
      </c>
      <c r="G14" s="5">
        <v>3008958.0</v>
      </c>
      <c r="H14" s="5">
        <v>2897753.0</v>
      </c>
      <c r="I14" s="5">
        <v>4576706.0</v>
      </c>
      <c r="J14" s="5">
        <v>4327102.0</v>
      </c>
      <c r="K14" s="5">
        <v>4814998.0</v>
      </c>
      <c r="L14" s="6">
        <v>3255531.0</v>
      </c>
      <c r="M14" s="6">
        <v>2828359.0</v>
      </c>
      <c r="N14" s="6">
        <v>2825917.0</v>
      </c>
    </row>
    <row r="15">
      <c r="C15" s="6">
        <v>5139653.0</v>
      </c>
      <c r="D15" s="6">
        <v>4443646.0</v>
      </c>
      <c r="E15" s="6">
        <v>5492118.0</v>
      </c>
      <c r="F15" s="6">
        <v>5284903.0</v>
      </c>
      <c r="G15" s="6">
        <v>6084764.0</v>
      </c>
      <c r="H15" s="6">
        <v>5681502.0</v>
      </c>
      <c r="I15" s="6">
        <v>4356825.0</v>
      </c>
      <c r="J15" s="6">
        <v>4873867.0</v>
      </c>
      <c r="K15" s="6">
        <v>4209075.0</v>
      </c>
      <c r="L15" s="6">
        <v>2844759.0</v>
      </c>
      <c r="M15" s="6">
        <v>2644011.0</v>
      </c>
      <c r="N15" s="6">
        <v>2656005.0</v>
      </c>
    </row>
    <row r="16">
      <c r="C16" s="6">
        <v>4884937.0</v>
      </c>
      <c r="D16" s="6">
        <v>5256166.0</v>
      </c>
      <c r="E16" s="6">
        <v>5002170.0</v>
      </c>
      <c r="F16" s="1">
        <v>1637658.0</v>
      </c>
      <c r="G16" s="1">
        <v>1649254.0</v>
      </c>
      <c r="H16" s="1">
        <v>1660140.0</v>
      </c>
      <c r="I16" s="1">
        <v>1677719.0</v>
      </c>
      <c r="J16" s="1">
        <v>1669106.0</v>
      </c>
      <c r="K16" s="1">
        <v>1689676.0</v>
      </c>
      <c r="L16" s="1">
        <v>1746970.0</v>
      </c>
      <c r="M16" s="1">
        <v>1517945.0</v>
      </c>
      <c r="N16" s="1">
        <v>1488291.0</v>
      </c>
    </row>
    <row r="17">
      <c r="C17" s="4">
        <v>1560046.0</v>
      </c>
      <c r="D17" s="4">
        <v>1584278.0</v>
      </c>
      <c r="E17" s="4">
        <v>1635948.0</v>
      </c>
      <c r="F17" s="5">
        <v>1.2372863E7</v>
      </c>
      <c r="G17" s="5">
        <v>1.1601424E7</v>
      </c>
      <c r="H17" s="5">
        <v>1.2552834E7</v>
      </c>
      <c r="I17" s="5">
        <v>1.0764095E7</v>
      </c>
      <c r="J17" s="5">
        <v>9669056.0</v>
      </c>
      <c r="K17" s="5">
        <v>9925876.0</v>
      </c>
      <c r="L17" s="5">
        <v>1.7128636E7</v>
      </c>
      <c r="M17" s="5">
        <v>1.3747218E7</v>
      </c>
      <c r="N17" s="5">
        <v>1.4329844E7</v>
      </c>
    </row>
    <row r="18">
      <c r="C18" s="5">
        <v>2.531138E7</v>
      </c>
      <c r="D18" s="5">
        <v>2.3168272E7</v>
      </c>
      <c r="E18" s="5">
        <v>1.9344438E7</v>
      </c>
      <c r="F18" s="5">
        <v>1.8950426E7</v>
      </c>
      <c r="G18" s="5">
        <v>1.7003452E7</v>
      </c>
      <c r="H18" s="5">
        <v>1.6625376E7</v>
      </c>
      <c r="I18" s="5">
        <v>1.6386127E7</v>
      </c>
      <c r="J18" s="5">
        <v>2.0318222E7</v>
      </c>
      <c r="K18" s="5">
        <v>1.9055452E7</v>
      </c>
      <c r="L18" s="6">
        <v>1.8316946E7</v>
      </c>
      <c r="M18" s="6">
        <v>1.7784448E7</v>
      </c>
      <c r="N18" s="6">
        <v>1.6964254E7</v>
      </c>
    </row>
    <row r="19">
      <c r="C19" s="6">
        <v>2.5504482E7</v>
      </c>
      <c r="D19" s="6">
        <v>2.774813E7</v>
      </c>
      <c r="E19" s="6">
        <v>2.8000298E7</v>
      </c>
      <c r="F19" s="6">
        <v>2.4266872E7</v>
      </c>
      <c r="G19" s="6">
        <v>2.2886346E7</v>
      </c>
      <c r="H19" s="6">
        <v>2.4131304E7</v>
      </c>
      <c r="I19" s="6">
        <v>2.0275198E7</v>
      </c>
      <c r="J19" s="6">
        <v>2.3625876E7</v>
      </c>
      <c r="K19" s="6">
        <v>1.9845804E7</v>
      </c>
      <c r="L19" s="6">
        <v>1.4181286E7</v>
      </c>
      <c r="M19" s="6">
        <v>1.2602517E7</v>
      </c>
      <c r="N19" s="6">
        <v>1.5521725E7</v>
      </c>
    </row>
    <row r="20">
      <c r="C20" s="6">
        <v>3.1782498E7</v>
      </c>
      <c r="D20" s="6">
        <v>3.1663334E7</v>
      </c>
      <c r="E20" s="6">
        <v>3.6269292E7</v>
      </c>
      <c r="F20" s="1">
        <v>1530054.0</v>
      </c>
      <c r="G20" s="1">
        <v>1565182.0</v>
      </c>
      <c r="H20" s="1">
        <v>1578419.0</v>
      </c>
      <c r="I20" s="1">
        <v>1578393.0</v>
      </c>
      <c r="J20" s="1">
        <v>1550843.0</v>
      </c>
      <c r="K20" s="1">
        <v>1539908.0</v>
      </c>
      <c r="L20" s="1">
        <v>1585840.0</v>
      </c>
      <c r="M20" s="1">
        <v>1591312.0</v>
      </c>
      <c r="N20" s="1">
        <v>1582889.0</v>
      </c>
    </row>
    <row r="22">
      <c r="A22" s="3">
        <v>0.006944444444444444</v>
      </c>
      <c r="B22" s="1">
        <v>37.0</v>
      </c>
      <c r="C22" s="4">
        <v>1681565.0</v>
      </c>
      <c r="D22" s="4">
        <v>1745934.0</v>
      </c>
      <c r="E22" s="4">
        <v>1765343.0</v>
      </c>
      <c r="F22" s="5">
        <v>5601122.0</v>
      </c>
      <c r="G22" s="5">
        <v>5497364.0</v>
      </c>
      <c r="H22" s="5">
        <v>5994282.0</v>
      </c>
      <c r="I22" s="5">
        <v>3932638.0</v>
      </c>
      <c r="J22" s="5">
        <v>3689016.0</v>
      </c>
      <c r="K22" s="5">
        <v>3553870.0</v>
      </c>
      <c r="L22" s="5">
        <v>6151798.0</v>
      </c>
      <c r="M22" s="5">
        <v>6243360.0</v>
      </c>
      <c r="N22" s="5">
        <v>6815844.0</v>
      </c>
    </row>
    <row r="23">
      <c r="C23" s="5">
        <v>8866049.0</v>
      </c>
      <c r="D23" s="5">
        <v>8136463.0</v>
      </c>
      <c r="E23" s="5">
        <v>9273040.0</v>
      </c>
      <c r="F23" s="5">
        <v>5370311.0</v>
      </c>
      <c r="G23" s="5">
        <v>5931460.0</v>
      </c>
      <c r="H23" s="5">
        <v>5649052.0</v>
      </c>
      <c r="I23" s="5">
        <v>1.1025924E7</v>
      </c>
      <c r="J23" s="5">
        <v>1.0466949E7</v>
      </c>
      <c r="K23" s="5">
        <v>1.1593636E7</v>
      </c>
      <c r="L23" s="6">
        <v>6229132.0</v>
      </c>
      <c r="M23" s="6">
        <v>5326078.0</v>
      </c>
      <c r="N23" s="6">
        <v>5337218.0</v>
      </c>
    </row>
    <row r="24">
      <c r="C24" s="6">
        <v>1.0935532E7</v>
      </c>
      <c r="D24" s="6">
        <v>9580168.0</v>
      </c>
      <c r="E24" s="6">
        <v>1.1526001E7</v>
      </c>
      <c r="F24" s="6">
        <v>1.3602119E7</v>
      </c>
      <c r="G24" s="6">
        <v>1.6428865E7</v>
      </c>
      <c r="H24" s="6">
        <v>1.5462671E7</v>
      </c>
      <c r="I24" s="6">
        <v>1.0545054E7</v>
      </c>
      <c r="J24" s="6">
        <v>1.2054543E7</v>
      </c>
      <c r="K24" s="6">
        <v>1.0033692E7</v>
      </c>
      <c r="L24" s="6">
        <v>5132171.0</v>
      </c>
      <c r="M24" s="6">
        <v>4838950.0</v>
      </c>
      <c r="N24" s="6">
        <v>4968560.0</v>
      </c>
    </row>
    <row r="25">
      <c r="C25" s="6">
        <v>1.0221542E7</v>
      </c>
      <c r="D25" s="6">
        <v>1.1180887E7</v>
      </c>
      <c r="E25" s="6">
        <v>1.0658507E7</v>
      </c>
      <c r="F25" s="1">
        <v>1617790.0</v>
      </c>
      <c r="G25" s="1">
        <v>1632507.0</v>
      </c>
      <c r="H25" s="1">
        <v>1645643.0</v>
      </c>
      <c r="I25" s="1">
        <v>1660657.0</v>
      </c>
      <c r="J25" s="1">
        <v>1650254.0</v>
      </c>
      <c r="K25" s="1">
        <v>1670884.0</v>
      </c>
      <c r="L25" s="1">
        <v>1723725.0</v>
      </c>
      <c r="M25" s="1">
        <v>1503589.0</v>
      </c>
      <c r="N25" s="1">
        <v>1479138.0</v>
      </c>
    </row>
    <row r="26">
      <c r="C26" s="4">
        <v>1546278.0</v>
      </c>
      <c r="D26" s="4">
        <v>1566569.0</v>
      </c>
      <c r="E26" s="4">
        <v>1627178.0</v>
      </c>
      <c r="F26" s="5">
        <v>4.2958056E7</v>
      </c>
      <c r="G26" s="5">
        <v>3.9155836E7</v>
      </c>
      <c r="H26" s="5">
        <v>4.2524208E7</v>
      </c>
      <c r="I26" s="5">
        <v>3.7287564E7</v>
      </c>
      <c r="J26" s="5">
        <v>3.3400702E7</v>
      </c>
      <c r="K26" s="5">
        <v>3.432244E7</v>
      </c>
      <c r="L26" s="5">
        <v>5.5725744E7</v>
      </c>
      <c r="M26" s="5">
        <v>4.7749072E7</v>
      </c>
      <c r="N26" s="5">
        <v>5.1125296E7</v>
      </c>
    </row>
    <row r="27">
      <c r="C27" s="5">
        <v>7.9890136E7</v>
      </c>
      <c r="D27" s="5">
        <v>7.0808432E7</v>
      </c>
      <c r="E27" s="5">
        <v>6.1024632E7</v>
      </c>
      <c r="F27" s="5">
        <v>6.1372184E7</v>
      </c>
      <c r="G27" s="5">
        <v>5.5917972E7</v>
      </c>
      <c r="H27" s="5">
        <v>5.4834796E7</v>
      </c>
      <c r="I27" s="5">
        <v>5.5176128E7</v>
      </c>
      <c r="J27" s="5">
        <v>6.7310344E7</v>
      </c>
      <c r="K27" s="5">
        <v>6.3074544E7</v>
      </c>
      <c r="L27" s="6">
        <v>5.898164E7</v>
      </c>
      <c r="M27" s="6">
        <v>6.0315756E7</v>
      </c>
      <c r="N27" s="6">
        <v>5.9883568E7</v>
      </c>
    </row>
    <row r="28">
      <c r="C28" s="6">
        <v>8.7360128E7</v>
      </c>
      <c r="D28" s="6">
        <v>8.606892E7</v>
      </c>
      <c r="E28" s="6">
        <v>8.6591496E7</v>
      </c>
      <c r="F28" s="6">
        <v>7.838652E7</v>
      </c>
      <c r="G28" s="6">
        <v>7.5966368E7</v>
      </c>
      <c r="H28" s="6">
        <v>7.8985536E7</v>
      </c>
      <c r="I28" s="6">
        <v>6.9121968E7</v>
      </c>
      <c r="J28" s="6">
        <v>7.7042376E7</v>
      </c>
      <c r="K28" s="6">
        <v>6.6886064E7</v>
      </c>
      <c r="L28" s="6">
        <v>4.9306948E7</v>
      </c>
      <c r="M28" s="6">
        <v>4.6254248E7</v>
      </c>
      <c r="N28" s="6">
        <v>5.6474212E7</v>
      </c>
    </row>
    <row r="29">
      <c r="C29" s="6">
        <v>9.8839536E7</v>
      </c>
      <c r="D29" s="6">
        <v>9.651476E7</v>
      </c>
      <c r="E29" s="6">
        <v>1.08109632E8</v>
      </c>
      <c r="F29" s="1">
        <v>1517320.0</v>
      </c>
      <c r="G29" s="1">
        <v>1549133.0</v>
      </c>
      <c r="H29" s="1">
        <v>1559914.0</v>
      </c>
      <c r="I29" s="1">
        <v>1562533.0</v>
      </c>
      <c r="J29" s="1">
        <v>1539679.0</v>
      </c>
      <c r="K29" s="1">
        <v>1521753.0</v>
      </c>
      <c r="L29" s="1">
        <v>1565830.0</v>
      </c>
      <c r="M29" s="1">
        <v>1561723.0</v>
      </c>
      <c r="N29" s="1">
        <v>1550224.0</v>
      </c>
    </row>
    <row r="31">
      <c r="A31" s="3">
        <v>0.010416666666666666</v>
      </c>
      <c r="B31" s="1">
        <v>37.0</v>
      </c>
      <c r="C31" s="4">
        <v>1675906.0</v>
      </c>
      <c r="D31" s="4">
        <v>1740965.0</v>
      </c>
      <c r="E31" s="4">
        <v>1765708.0</v>
      </c>
      <c r="F31" s="5">
        <v>9043008.0</v>
      </c>
      <c r="G31" s="5">
        <v>8940625.0</v>
      </c>
      <c r="H31" s="5">
        <v>9712732.0</v>
      </c>
      <c r="I31" s="5">
        <v>6315020.0</v>
      </c>
      <c r="J31" s="5">
        <v>5827297.0</v>
      </c>
      <c r="K31" s="5">
        <v>5541267.0</v>
      </c>
      <c r="L31" s="5">
        <v>9779220.0</v>
      </c>
      <c r="M31" s="5">
        <v>9777925.0</v>
      </c>
      <c r="N31" s="5">
        <v>1.0598924E7</v>
      </c>
    </row>
    <row r="32">
      <c r="C32" s="5">
        <v>1.4027764E7</v>
      </c>
      <c r="D32" s="5">
        <v>1.3100564E7</v>
      </c>
      <c r="E32" s="5">
        <v>1.5001214E7</v>
      </c>
      <c r="F32" s="5">
        <v>8905487.0</v>
      </c>
      <c r="G32" s="5">
        <v>9728878.0</v>
      </c>
      <c r="H32" s="5">
        <v>9333833.0</v>
      </c>
      <c r="I32" s="5">
        <v>1.8227142E7</v>
      </c>
      <c r="J32" s="5">
        <v>1.7510832E7</v>
      </c>
      <c r="K32" s="5">
        <v>1.9063294E7</v>
      </c>
      <c r="L32" s="6">
        <v>9857771.0</v>
      </c>
      <c r="M32" s="6">
        <v>8229706.0</v>
      </c>
      <c r="N32" s="6">
        <v>8193995.0</v>
      </c>
    </row>
    <row r="33">
      <c r="C33" s="6">
        <v>1.6458071E7</v>
      </c>
      <c r="D33" s="6">
        <v>1.4870362E7</v>
      </c>
      <c r="E33" s="6">
        <v>1.749414E7</v>
      </c>
      <c r="F33" s="6">
        <v>2.3742762E7</v>
      </c>
      <c r="G33" s="6">
        <v>2.8535794E7</v>
      </c>
      <c r="H33" s="6">
        <v>2.7443112E7</v>
      </c>
      <c r="I33" s="6">
        <v>1.8327434E7</v>
      </c>
      <c r="J33" s="6">
        <v>2.0846226E7</v>
      </c>
      <c r="K33" s="6">
        <v>1.7337328E7</v>
      </c>
      <c r="L33" s="6">
        <v>8056792.0</v>
      </c>
      <c r="M33" s="6">
        <v>7610232.0</v>
      </c>
      <c r="N33" s="6">
        <v>7737362.0</v>
      </c>
    </row>
    <row r="34">
      <c r="C34" s="6">
        <v>1.5529391E7</v>
      </c>
      <c r="D34" s="6">
        <v>1.715587E7</v>
      </c>
      <c r="E34" s="6">
        <v>1.6490908E7</v>
      </c>
      <c r="F34" s="1">
        <v>1609971.0</v>
      </c>
      <c r="G34" s="1">
        <v>1623018.0</v>
      </c>
      <c r="H34" s="1">
        <v>1628678.0</v>
      </c>
      <c r="I34" s="1">
        <v>1648384.0</v>
      </c>
      <c r="J34" s="1">
        <v>1641711.0</v>
      </c>
      <c r="K34" s="1">
        <v>1657742.0</v>
      </c>
      <c r="L34" s="1">
        <v>1709767.0</v>
      </c>
      <c r="M34" s="1">
        <v>1486666.0</v>
      </c>
      <c r="N34" s="1">
        <v>1462974.0</v>
      </c>
    </row>
    <row r="35">
      <c r="C35" s="4">
        <v>1556921.0</v>
      </c>
      <c r="D35" s="4">
        <v>1581220.0</v>
      </c>
      <c r="E35" s="4">
        <v>1632336.0</v>
      </c>
      <c r="F35" s="5">
        <v>9.4600616E7</v>
      </c>
      <c r="G35" s="5">
        <v>8.5464248E7</v>
      </c>
      <c r="H35" s="5">
        <v>9.3493472E7</v>
      </c>
      <c r="I35" s="5">
        <v>8.3215736E7</v>
      </c>
      <c r="J35" s="5">
        <v>7.5018072E7</v>
      </c>
      <c r="K35" s="5">
        <v>7.7301968E7</v>
      </c>
      <c r="L35" s="5">
        <v>1.1672072E8</v>
      </c>
      <c r="M35" s="5">
        <v>1.04692824E8</v>
      </c>
      <c r="N35" s="5">
        <v>1.12293976E8</v>
      </c>
    </row>
    <row r="36">
      <c r="C36" s="5">
        <v>1.5710968E8</v>
      </c>
      <c r="D36" s="5">
        <v>1.39175872E8</v>
      </c>
      <c r="E36" s="5">
        <v>1.2362852E8</v>
      </c>
      <c r="F36" s="5">
        <v>1.27860688E8</v>
      </c>
      <c r="G36" s="5">
        <v>1.18150152E8</v>
      </c>
      <c r="H36" s="5">
        <v>1.16279048E8</v>
      </c>
      <c r="I36" s="5">
        <v>1.1759588E8</v>
      </c>
      <c r="J36" s="5">
        <v>1.40217968E8</v>
      </c>
      <c r="K36" s="5">
        <v>1.323602E8</v>
      </c>
      <c r="L36" s="6">
        <v>1.22075912E8</v>
      </c>
      <c r="M36" s="6">
        <v>1.30472048E8</v>
      </c>
      <c r="N36" s="6">
        <v>1.29920088E8</v>
      </c>
    </row>
    <row r="37">
      <c r="C37" s="6">
        <v>1.77192112E8</v>
      </c>
      <c r="D37" s="6">
        <v>1.69298688E8</v>
      </c>
      <c r="E37" s="6">
        <v>1.70758592E8</v>
      </c>
      <c r="F37" s="6">
        <v>1.57196448E8</v>
      </c>
      <c r="G37" s="6">
        <v>1.54083952E8</v>
      </c>
      <c r="H37" s="6">
        <v>1.59464192E8</v>
      </c>
      <c r="I37" s="6">
        <v>1.44529824E8</v>
      </c>
      <c r="J37" s="6">
        <v>1.5579256E8</v>
      </c>
      <c r="K37" s="6">
        <v>1.38486576E8</v>
      </c>
      <c r="L37" s="6">
        <v>1.07288976E8</v>
      </c>
      <c r="M37" s="6">
        <v>1.04488528E8</v>
      </c>
      <c r="N37" s="6">
        <v>1.23274544E8</v>
      </c>
    </row>
    <row r="38">
      <c r="C38" s="6">
        <v>1.91929568E8</v>
      </c>
      <c r="D38" s="6">
        <v>1.87427952E8</v>
      </c>
      <c r="E38" s="6">
        <v>2.04151968E8</v>
      </c>
      <c r="F38" s="1">
        <v>1514701.0</v>
      </c>
      <c r="G38" s="1">
        <v>1548324.0</v>
      </c>
      <c r="H38" s="1">
        <v>1564432.0</v>
      </c>
      <c r="I38" s="1">
        <v>1561676.0</v>
      </c>
      <c r="J38" s="1">
        <v>1527855.0</v>
      </c>
      <c r="K38" s="1">
        <v>1520610.0</v>
      </c>
      <c r="L38" s="1">
        <v>1561388.0</v>
      </c>
      <c r="M38" s="1">
        <v>1551789.0</v>
      </c>
      <c r="N38" s="1">
        <v>1532641.0</v>
      </c>
    </row>
    <row r="40">
      <c r="A40" s="3">
        <v>0.013888888888888888</v>
      </c>
      <c r="B40" s="1">
        <v>37.0</v>
      </c>
      <c r="C40" s="4">
        <v>1676263.0</v>
      </c>
      <c r="D40" s="4">
        <v>1738273.0</v>
      </c>
      <c r="E40" s="4">
        <v>1761263.0</v>
      </c>
      <c r="F40" s="5">
        <v>1.2964708E7</v>
      </c>
      <c r="G40" s="5">
        <v>1.291766E7</v>
      </c>
      <c r="H40" s="5">
        <v>1.3659516E7</v>
      </c>
      <c r="I40" s="5">
        <v>9154319.0</v>
      </c>
      <c r="J40" s="5">
        <v>8281521.0</v>
      </c>
      <c r="K40" s="5">
        <v>7825683.0</v>
      </c>
      <c r="L40" s="5">
        <v>1.3503387E7</v>
      </c>
      <c r="M40" s="5">
        <v>1.3419078E7</v>
      </c>
      <c r="N40" s="5">
        <v>1.4818577E7</v>
      </c>
    </row>
    <row r="41">
      <c r="C41" s="5">
        <v>1.8989088E7</v>
      </c>
      <c r="D41" s="5">
        <v>1.7858626E7</v>
      </c>
      <c r="E41" s="5">
        <v>2.0507018E7</v>
      </c>
      <c r="F41" s="5">
        <v>1.2441246E7</v>
      </c>
      <c r="G41" s="5">
        <v>1.3621234E7</v>
      </c>
      <c r="H41" s="5">
        <v>1.3243008E7</v>
      </c>
      <c r="I41" s="5">
        <v>2.4550672E7</v>
      </c>
      <c r="J41" s="5">
        <v>2.3750052E7</v>
      </c>
      <c r="K41" s="5">
        <v>2.5472608E7</v>
      </c>
      <c r="L41" s="6">
        <v>1.353542E7</v>
      </c>
      <c r="M41" s="6">
        <v>1.123976E7</v>
      </c>
      <c r="N41" s="6">
        <v>1.1121224E7</v>
      </c>
    </row>
    <row r="42">
      <c r="C42" s="6">
        <v>2.1203404E7</v>
      </c>
      <c r="D42" s="6">
        <v>1.9642328E7</v>
      </c>
      <c r="E42" s="6">
        <v>2.2572576E7</v>
      </c>
      <c r="F42" s="6">
        <v>3.2655304E7</v>
      </c>
      <c r="G42" s="6">
        <v>3.9010412E7</v>
      </c>
      <c r="H42" s="6">
        <v>3.7799036E7</v>
      </c>
      <c r="I42" s="6">
        <v>2.5855582E7</v>
      </c>
      <c r="J42" s="6">
        <v>2.9008634E7</v>
      </c>
      <c r="K42" s="6">
        <v>2.4480198E7</v>
      </c>
      <c r="L42" s="6">
        <v>1.1233155E7</v>
      </c>
      <c r="M42" s="6">
        <v>1.0665083E7</v>
      </c>
      <c r="N42" s="6">
        <v>1.0661283E7</v>
      </c>
    </row>
    <row r="43">
      <c r="C43" s="6">
        <v>2.043701E7</v>
      </c>
      <c r="D43" s="6">
        <v>2.260885E7</v>
      </c>
      <c r="E43" s="6">
        <v>2.1889134E7</v>
      </c>
      <c r="F43" s="1">
        <v>1607132.0</v>
      </c>
      <c r="G43" s="1">
        <v>1622556.0</v>
      </c>
      <c r="H43" s="1">
        <v>1629941.0</v>
      </c>
      <c r="I43" s="1">
        <v>1653940.0</v>
      </c>
      <c r="J43" s="1">
        <v>1639107.0</v>
      </c>
      <c r="K43" s="1">
        <v>1650042.0</v>
      </c>
      <c r="L43" s="1">
        <v>1712537.0</v>
      </c>
      <c r="M43" s="1">
        <v>1481847.0</v>
      </c>
      <c r="N43" s="1">
        <v>1464179.0</v>
      </c>
    </row>
    <row r="44">
      <c r="C44" s="4">
        <v>1598240.0</v>
      </c>
      <c r="D44" s="4">
        <v>1607969.0</v>
      </c>
      <c r="E44" s="4">
        <v>1658858.0</v>
      </c>
      <c r="F44" s="5">
        <v>1.6212056E8</v>
      </c>
      <c r="G44" s="5">
        <v>1.46963392E8</v>
      </c>
      <c r="H44" s="5">
        <v>1.59915136E8</v>
      </c>
      <c r="I44" s="5">
        <v>1.4461752E8</v>
      </c>
      <c r="J44" s="5">
        <v>1.30898104E8</v>
      </c>
      <c r="K44" s="5">
        <v>1.34258352E8</v>
      </c>
      <c r="L44" s="5">
        <v>1.92046688E8</v>
      </c>
      <c r="M44" s="5">
        <v>1.79214384E8</v>
      </c>
      <c r="N44" s="5">
        <v>1.8750184E8</v>
      </c>
    </row>
    <row r="45">
      <c r="C45" s="5">
        <v>2.4227552E8</v>
      </c>
      <c r="D45" s="5">
        <v>2.17253584E8</v>
      </c>
      <c r="E45" s="5">
        <v>1.97898144E8</v>
      </c>
      <c r="F45" s="5">
        <v>2.0820624E8</v>
      </c>
      <c r="G45" s="5">
        <v>1.94674048E8</v>
      </c>
      <c r="H45" s="5">
        <v>1.92369904E8</v>
      </c>
      <c r="I45" s="5">
        <v>1.96414736E8</v>
      </c>
      <c r="J45" s="5">
        <v>2.27717536E8</v>
      </c>
      <c r="K45" s="5">
        <v>2.16627888E8</v>
      </c>
      <c r="L45" s="6">
        <v>1.99965264E8</v>
      </c>
      <c r="M45" s="6">
        <v>2.16871632E8</v>
      </c>
      <c r="N45" s="6">
        <v>2.17189216E8</v>
      </c>
    </row>
    <row r="46">
      <c r="C46" s="6">
        <v>2.7582352E8</v>
      </c>
      <c r="D46" s="6">
        <v>2.60939584E8</v>
      </c>
      <c r="E46" s="6">
        <v>2.65006368E8</v>
      </c>
      <c r="F46" s="6">
        <v>2.46433312E8</v>
      </c>
      <c r="G46" s="6">
        <v>2.42645184E8</v>
      </c>
      <c r="H46" s="6">
        <v>2.50186304E8</v>
      </c>
      <c r="I46" s="6">
        <v>2.31933184E8</v>
      </c>
      <c r="J46" s="6">
        <v>2.45155904E8</v>
      </c>
      <c r="K46" s="6">
        <v>2.21453104E8</v>
      </c>
      <c r="L46" s="6">
        <v>1.79325152E8</v>
      </c>
      <c r="M46" s="6">
        <v>1.780752E8</v>
      </c>
      <c r="N46" s="6">
        <v>2.0324896E8</v>
      </c>
    </row>
    <row r="47">
      <c r="C47" s="6">
        <v>2.89864384E8</v>
      </c>
      <c r="D47" s="6">
        <v>2.8520064E8</v>
      </c>
      <c r="E47" s="6">
        <v>3.08690944E8</v>
      </c>
      <c r="F47" s="1">
        <v>1515343.0</v>
      </c>
      <c r="G47" s="1">
        <v>1544026.0</v>
      </c>
      <c r="H47" s="1">
        <v>1555671.0</v>
      </c>
      <c r="I47" s="1">
        <v>1557122.0</v>
      </c>
      <c r="J47" s="1">
        <v>1526858.0</v>
      </c>
      <c r="K47" s="1">
        <v>1512091.0</v>
      </c>
      <c r="L47" s="1">
        <v>1551055.0</v>
      </c>
      <c r="M47" s="1">
        <v>1539222.0</v>
      </c>
      <c r="N47" s="1">
        <v>1516777.0</v>
      </c>
    </row>
    <row r="49">
      <c r="A49" s="3">
        <v>0.017361111111111112</v>
      </c>
      <c r="B49" s="1">
        <v>37.0</v>
      </c>
      <c r="C49" s="4">
        <v>1686159.0</v>
      </c>
      <c r="D49" s="4">
        <v>1738660.0</v>
      </c>
      <c r="E49" s="4">
        <v>1771463.0</v>
      </c>
      <c r="F49" s="5">
        <v>1.6844608E7</v>
      </c>
      <c r="G49" s="5">
        <v>1.704908E7</v>
      </c>
      <c r="H49" s="5">
        <v>1.7624312E7</v>
      </c>
      <c r="I49" s="5">
        <v>1.1949083E7</v>
      </c>
      <c r="J49" s="5">
        <v>1.070727E7</v>
      </c>
      <c r="K49" s="5">
        <v>1.0092544E7</v>
      </c>
      <c r="L49" s="5">
        <v>1.6902804E7</v>
      </c>
      <c r="M49" s="5">
        <v>1.719608E7</v>
      </c>
      <c r="N49" s="5">
        <v>1.8614348E7</v>
      </c>
    </row>
    <row r="50">
      <c r="C50" s="5">
        <v>2.3258568E7</v>
      </c>
      <c r="D50" s="5">
        <v>2.2526612E7</v>
      </c>
      <c r="E50" s="5">
        <v>2.5012134E7</v>
      </c>
      <c r="F50" s="5">
        <v>1.6048221E7</v>
      </c>
      <c r="G50" s="5">
        <v>1.7458106E7</v>
      </c>
      <c r="H50" s="5">
        <v>1.7276318E7</v>
      </c>
      <c r="I50" s="5">
        <v>2.9764406E7</v>
      </c>
      <c r="J50" s="5">
        <v>2.8989958E7</v>
      </c>
      <c r="K50" s="5">
        <v>3.0915774E7</v>
      </c>
      <c r="L50" s="6">
        <v>1.6926158E7</v>
      </c>
      <c r="M50" s="6">
        <v>1.4263645E7</v>
      </c>
      <c r="N50" s="6">
        <v>1.4115719E7</v>
      </c>
    </row>
    <row r="51">
      <c r="C51" s="6">
        <v>2.5378144E7</v>
      </c>
      <c r="D51" s="6">
        <v>2.3783564E7</v>
      </c>
      <c r="E51" s="6">
        <v>2.7038934E7</v>
      </c>
      <c r="F51" s="6">
        <v>3.9940592E7</v>
      </c>
      <c r="G51" s="6">
        <v>4.6852236E7</v>
      </c>
      <c r="H51" s="6">
        <v>4.5978508E7</v>
      </c>
      <c r="I51" s="6">
        <v>3.251466E7</v>
      </c>
      <c r="J51" s="6">
        <v>3.5841744E7</v>
      </c>
      <c r="K51" s="6">
        <v>3.071784E7</v>
      </c>
      <c r="L51" s="6">
        <v>1.4540625E7</v>
      </c>
      <c r="M51" s="6">
        <v>1.367822E7</v>
      </c>
      <c r="N51" s="6">
        <v>1.3702012E7</v>
      </c>
    </row>
    <row r="52">
      <c r="C52" s="6">
        <v>2.5227522E7</v>
      </c>
      <c r="D52" s="6">
        <v>2.7683842E7</v>
      </c>
      <c r="E52" s="6">
        <v>2.698546E7</v>
      </c>
      <c r="F52" s="1">
        <v>1609470.0</v>
      </c>
      <c r="G52" s="1">
        <v>1625433.0</v>
      </c>
      <c r="H52" s="1">
        <v>1629049.0</v>
      </c>
      <c r="I52" s="1">
        <v>1655343.0</v>
      </c>
      <c r="J52" s="1">
        <v>1637940.0</v>
      </c>
      <c r="K52" s="1">
        <v>1655841.0</v>
      </c>
      <c r="L52" s="1">
        <v>1710466.0</v>
      </c>
      <c r="M52" s="1">
        <v>1482943.0</v>
      </c>
      <c r="N52" s="1">
        <v>1459438.0</v>
      </c>
    </row>
    <row r="53">
      <c r="C53" s="4">
        <v>1672687.0</v>
      </c>
      <c r="D53" s="4">
        <v>1668320.0</v>
      </c>
      <c r="E53" s="4">
        <v>1718097.0</v>
      </c>
      <c r="F53" s="5">
        <v>2.35633728E8</v>
      </c>
      <c r="G53" s="5">
        <v>2.16362512E8</v>
      </c>
      <c r="H53" s="5">
        <v>2.34300928E8</v>
      </c>
      <c r="I53" s="5">
        <v>2.1204848E8</v>
      </c>
      <c r="J53" s="5">
        <v>1.9495304E8</v>
      </c>
      <c r="K53" s="5">
        <v>1.9929368E8</v>
      </c>
      <c r="L53" s="5">
        <v>2.70416896E8</v>
      </c>
      <c r="M53" s="5">
        <v>2.55921456E8</v>
      </c>
      <c r="N53" s="5">
        <v>2.66242704E8</v>
      </c>
    </row>
    <row r="54">
      <c r="C54" s="5">
        <v>3.26656032E8</v>
      </c>
      <c r="D54" s="5">
        <v>2.95373376E8</v>
      </c>
      <c r="E54" s="5">
        <v>2.74925536E8</v>
      </c>
      <c r="F54" s="5">
        <v>2.9091456E8</v>
      </c>
      <c r="G54" s="5">
        <v>2.74918624E8</v>
      </c>
      <c r="H54" s="5">
        <v>2.732952E8</v>
      </c>
      <c r="I54" s="5">
        <v>2.80379328E8</v>
      </c>
      <c r="J54" s="5">
        <v>3.17634656E8</v>
      </c>
      <c r="K54" s="5">
        <v>3.0465936E8</v>
      </c>
      <c r="L54" s="6">
        <v>2.80810528E8</v>
      </c>
      <c r="M54" s="6">
        <v>3.04774784E8</v>
      </c>
      <c r="N54" s="6">
        <v>3.04085088E8</v>
      </c>
    </row>
    <row r="55">
      <c r="C55" s="6">
        <v>3.67337984E8</v>
      </c>
      <c r="D55" s="6">
        <v>3.4889568E8</v>
      </c>
      <c r="E55" s="6">
        <v>3.53709984E8</v>
      </c>
      <c r="F55" s="6">
        <v>3.39677504E8</v>
      </c>
      <c r="G55" s="6">
        <v>3.29682208E8</v>
      </c>
      <c r="H55" s="6">
        <v>3.367992E8</v>
      </c>
      <c r="I55" s="6">
        <v>3.18146848E8</v>
      </c>
      <c r="J55" s="6">
        <v>3.31665152E8</v>
      </c>
      <c r="K55" s="6">
        <v>3.0430384E8</v>
      </c>
      <c r="L55" s="6">
        <v>2.56193888E8</v>
      </c>
      <c r="M55" s="6">
        <v>2.56227344E8</v>
      </c>
      <c r="N55" s="6">
        <v>2.81319584E8</v>
      </c>
    </row>
    <row r="56">
      <c r="C56" s="6">
        <v>3.79768576E8</v>
      </c>
      <c r="D56" s="6">
        <v>3.74843936E8</v>
      </c>
      <c r="E56" s="6">
        <v>3.9691104E8</v>
      </c>
      <c r="F56" s="1">
        <v>1517048.0</v>
      </c>
      <c r="G56" s="1">
        <v>1545076.0</v>
      </c>
      <c r="H56" s="1">
        <v>1557190.0</v>
      </c>
      <c r="I56" s="1">
        <v>1555742.0</v>
      </c>
      <c r="J56" s="1">
        <v>1530556.0</v>
      </c>
      <c r="K56" s="1">
        <v>1513875.0</v>
      </c>
      <c r="L56" s="1">
        <v>1549529.0</v>
      </c>
      <c r="M56" s="1">
        <v>1539488.0</v>
      </c>
      <c r="N56" s="1">
        <v>1516574.0</v>
      </c>
    </row>
    <row r="58">
      <c r="A58" s="3">
        <v>0.020833333333333332</v>
      </c>
      <c r="B58" s="1">
        <v>37.0</v>
      </c>
      <c r="C58" s="4">
        <v>1694386.0</v>
      </c>
      <c r="D58" s="4">
        <v>1753609.0</v>
      </c>
      <c r="E58" s="4">
        <v>1780449.0</v>
      </c>
      <c r="F58" s="5">
        <v>2.0841972E7</v>
      </c>
      <c r="G58" s="5">
        <v>2.1167456E7</v>
      </c>
      <c r="H58" s="5">
        <v>2.1578216E7</v>
      </c>
      <c r="I58" s="5">
        <v>1.4989434E7</v>
      </c>
      <c r="J58" s="5">
        <v>1.3153668E7</v>
      </c>
      <c r="K58" s="5">
        <v>1.2527368E7</v>
      </c>
      <c r="L58" s="5">
        <v>2.0459294E7</v>
      </c>
      <c r="M58" s="5">
        <v>2.1182848E7</v>
      </c>
      <c r="N58" s="5">
        <v>2.2339682E7</v>
      </c>
    </row>
    <row r="59">
      <c r="C59" s="5">
        <v>2.7262186E7</v>
      </c>
      <c r="D59" s="5">
        <v>2.6291184E7</v>
      </c>
      <c r="E59" s="5">
        <v>2.9204156E7</v>
      </c>
      <c r="F59" s="5">
        <v>1.9608044E7</v>
      </c>
      <c r="G59" s="5">
        <v>2.105973E7</v>
      </c>
      <c r="H59" s="5">
        <v>2.1099484E7</v>
      </c>
      <c r="I59" s="5">
        <v>3.4420256E7</v>
      </c>
      <c r="J59" s="5">
        <v>3.3764036E7</v>
      </c>
      <c r="K59" s="5">
        <v>3.5825424E7</v>
      </c>
      <c r="L59" s="6">
        <v>2.042521E7</v>
      </c>
      <c r="M59" s="6">
        <v>1.769168E7</v>
      </c>
      <c r="N59" s="6">
        <v>1.7448462E7</v>
      </c>
    </row>
    <row r="60">
      <c r="C60" s="6">
        <v>2.911558E7</v>
      </c>
      <c r="D60" s="6">
        <v>2.7393706E7</v>
      </c>
      <c r="E60" s="6">
        <v>3.0896802E7</v>
      </c>
      <c r="F60" s="6">
        <v>4.5454512E7</v>
      </c>
      <c r="G60" s="6">
        <v>5.2804952E7</v>
      </c>
      <c r="H60" s="6">
        <v>5.237076E7</v>
      </c>
      <c r="I60" s="6">
        <v>3.7971552E7</v>
      </c>
      <c r="J60" s="6">
        <v>4.1686376E7</v>
      </c>
      <c r="K60" s="6">
        <v>3.6270108E7</v>
      </c>
      <c r="L60" s="6">
        <v>1.7710238E7</v>
      </c>
      <c r="M60" s="6">
        <v>1.66281E7</v>
      </c>
      <c r="N60" s="6">
        <v>1.6680398E7</v>
      </c>
    </row>
    <row r="61">
      <c r="C61" s="6">
        <v>2.947695E7</v>
      </c>
      <c r="D61" s="6">
        <v>3.222699E7</v>
      </c>
      <c r="E61" s="6">
        <v>3.1435552E7</v>
      </c>
      <c r="F61" s="1">
        <v>1613670.0</v>
      </c>
      <c r="G61" s="1">
        <v>1629088.0</v>
      </c>
      <c r="H61" s="1">
        <v>1635203.0</v>
      </c>
      <c r="I61" s="1">
        <v>1654916.0</v>
      </c>
      <c r="J61" s="1">
        <v>1640347.0</v>
      </c>
      <c r="K61" s="1">
        <v>1657828.0</v>
      </c>
      <c r="L61" s="1">
        <v>1710158.0</v>
      </c>
      <c r="M61" s="1">
        <v>1484127.0</v>
      </c>
      <c r="N61" s="1">
        <v>1461484.0</v>
      </c>
    </row>
    <row r="62">
      <c r="C62" s="4">
        <v>1778802.0</v>
      </c>
      <c r="D62" s="4">
        <v>1757701.0</v>
      </c>
      <c r="E62" s="4">
        <v>1802786.0</v>
      </c>
      <c r="F62" s="5">
        <v>3.07511584E8</v>
      </c>
      <c r="G62" s="5">
        <v>2.84074624E8</v>
      </c>
      <c r="H62" s="5">
        <v>3.11625056E8</v>
      </c>
      <c r="I62" s="5">
        <v>2.79729728E8</v>
      </c>
      <c r="J62" s="5">
        <v>2.59382256E8</v>
      </c>
      <c r="K62" s="5">
        <v>2.64238064E8</v>
      </c>
      <c r="L62" s="5">
        <v>3.42929664E8</v>
      </c>
      <c r="M62" s="5">
        <v>3.28908896E8</v>
      </c>
      <c r="N62" s="5">
        <v>3.45052416E8</v>
      </c>
    </row>
    <row r="63">
      <c r="C63" s="5">
        <v>3.99229856E8</v>
      </c>
      <c r="D63" s="5">
        <v>3.63912128E8</v>
      </c>
      <c r="E63" s="5">
        <v>3.46133248E8</v>
      </c>
      <c r="F63" s="5">
        <v>3.652864E8</v>
      </c>
      <c r="G63" s="5">
        <v>3.4861696E8</v>
      </c>
      <c r="H63" s="5">
        <v>3.47408704E8</v>
      </c>
      <c r="I63" s="5">
        <v>3.62491936E8</v>
      </c>
      <c r="J63" s="5">
        <v>3.98943296E8</v>
      </c>
      <c r="K63" s="5">
        <v>3.84457024E8</v>
      </c>
      <c r="L63" s="6">
        <v>3.56635232E8</v>
      </c>
      <c r="M63" s="6">
        <v>3.84839008E8</v>
      </c>
      <c r="N63" s="6">
        <v>3.8350464E8</v>
      </c>
    </row>
    <row r="64">
      <c r="C64" s="6">
        <v>4.40639744E8</v>
      </c>
      <c r="D64" s="6">
        <v>4.22479232E8</v>
      </c>
      <c r="E64" s="6">
        <v>4.27979808E8</v>
      </c>
      <c r="F64" s="6">
        <v>4.10573664E8</v>
      </c>
      <c r="G64" s="6">
        <v>4.04509984E8</v>
      </c>
      <c r="H64" s="6">
        <v>4.12137856E8</v>
      </c>
      <c r="I64" s="6">
        <v>3.93172032E8</v>
      </c>
      <c r="J64" s="6">
        <v>4.05748992E8</v>
      </c>
      <c r="K64" s="6">
        <v>3.7732464E8</v>
      </c>
      <c r="L64" s="6">
        <v>3.28053056E8</v>
      </c>
      <c r="M64" s="6">
        <v>3.30735872E8</v>
      </c>
      <c r="N64" s="6">
        <v>3.5357808E8</v>
      </c>
    </row>
    <row r="65">
      <c r="C65" s="6">
        <v>4.49288832E8</v>
      </c>
      <c r="D65" s="6">
        <v>4.46632544E8</v>
      </c>
      <c r="E65" s="6">
        <v>4.65789184E8</v>
      </c>
      <c r="F65" s="1">
        <v>1518722.0</v>
      </c>
      <c r="G65" s="1">
        <v>1549022.0</v>
      </c>
      <c r="H65" s="1">
        <v>1558767.0</v>
      </c>
      <c r="I65" s="1">
        <v>1557223.0</v>
      </c>
      <c r="J65" s="1">
        <v>1528855.0</v>
      </c>
      <c r="K65" s="1">
        <v>1516345.0</v>
      </c>
      <c r="L65" s="1">
        <v>1550867.0</v>
      </c>
      <c r="M65" s="1">
        <v>1537666.0</v>
      </c>
      <c r="N65" s="1">
        <v>1513986.0</v>
      </c>
    </row>
    <row r="67">
      <c r="A67" s="3">
        <v>0.024305555555555556</v>
      </c>
      <c r="B67" s="1">
        <v>37.0</v>
      </c>
      <c r="C67" s="4">
        <v>1698591.0</v>
      </c>
      <c r="D67" s="4">
        <v>1763387.0</v>
      </c>
      <c r="E67" s="4">
        <v>1798010.0</v>
      </c>
      <c r="F67" s="5">
        <v>2.4780108E7</v>
      </c>
      <c r="G67" s="5">
        <v>2.5294276E7</v>
      </c>
      <c r="H67" s="5">
        <v>2.568023E7</v>
      </c>
      <c r="I67" s="5">
        <v>1.8106682E7</v>
      </c>
      <c r="J67" s="5">
        <v>1.57219E7</v>
      </c>
      <c r="K67" s="5">
        <v>1.4992117E7</v>
      </c>
      <c r="L67" s="5">
        <v>2.3712544E7</v>
      </c>
      <c r="M67" s="5">
        <v>2.4155166E7</v>
      </c>
      <c r="N67" s="5">
        <v>2.5849884E7</v>
      </c>
    </row>
    <row r="68">
      <c r="C68" s="5">
        <v>3.1049864E7</v>
      </c>
      <c r="D68" s="5">
        <v>3.0026458E7</v>
      </c>
      <c r="E68" s="5">
        <v>3.3172572E7</v>
      </c>
      <c r="F68" s="5">
        <v>2.2952968E7</v>
      </c>
      <c r="G68" s="5">
        <v>2.4510974E7</v>
      </c>
      <c r="H68" s="5">
        <v>2.429493E7</v>
      </c>
      <c r="I68" s="5">
        <v>3.8940956E7</v>
      </c>
      <c r="J68" s="5">
        <v>3.7368252E7</v>
      </c>
      <c r="K68" s="5">
        <v>3.9796924E7</v>
      </c>
      <c r="L68" s="6">
        <v>2.3741428E7</v>
      </c>
      <c r="M68" s="6">
        <v>2.042648E7</v>
      </c>
      <c r="N68" s="6">
        <v>2.0058236E7</v>
      </c>
    </row>
    <row r="69">
      <c r="C69" s="6">
        <v>3.2652298E7</v>
      </c>
      <c r="D69" s="6">
        <v>3.0828366E7</v>
      </c>
      <c r="E69" s="6">
        <v>3.4607308E7</v>
      </c>
      <c r="F69" s="6">
        <v>4.9831832E7</v>
      </c>
      <c r="G69" s="6">
        <v>5.736174E7</v>
      </c>
      <c r="H69" s="6">
        <v>5.6773672E7</v>
      </c>
      <c r="I69" s="6">
        <v>4.2728756E7</v>
      </c>
      <c r="J69" s="6">
        <v>4.658228E7</v>
      </c>
      <c r="K69" s="6">
        <v>4.0693264E7</v>
      </c>
      <c r="L69" s="6">
        <v>2.0660902E7</v>
      </c>
      <c r="M69" s="6">
        <v>1.946155E7</v>
      </c>
      <c r="N69" s="6">
        <v>1.9540384E7</v>
      </c>
    </row>
    <row r="70">
      <c r="C70" s="6">
        <v>3.3543558E7</v>
      </c>
      <c r="D70" s="6">
        <v>3.6575056E7</v>
      </c>
      <c r="E70" s="6">
        <v>3.5692488E7</v>
      </c>
      <c r="F70" s="1">
        <v>1609923.0</v>
      </c>
      <c r="G70" s="1">
        <v>1630181.0</v>
      </c>
      <c r="H70" s="1">
        <v>1635697.0</v>
      </c>
      <c r="I70" s="1">
        <v>1649962.0</v>
      </c>
      <c r="J70" s="1">
        <v>1638333.0</v>
      </c>
      <c r="K70" s="1">
        <v>1660195.0</v>
      </c>
      <c r="L70" s="1">
        <v>1710945.0</v>
      </c>
      <c r="M70" s="1">
        <v>1479166.0</v>
      </c>
      <c r="N70" s="1">
        <v>1460451.0</v>
      </c>
    </row>
    <row r="71">
      <c r="C71" s="4">
        <v>1939261.0</v>
      </c>
      <c r="D71" s="4">
        <v>1880041.0</v>
      </c>
      <c r="E71" s="4">
        <v>1920482.0</v>
      </c>
      <c r="F71" s="5">
        <v>3.71318368E8</v>
      </c>
      <c r="G71" s="5">
        <v>3.46322528E8</v>
      </c>
      <c r="H71" s="5">
        <v>3.77237504E8</v>
      </c>
      <c r="I71" s="5">
        <v>3.41914112E8</v>
      </c>
      <c r="J71" s="5">
        <v>3.20087552E8</v>
      </c>
      <c r="K71" s="5">
        <v>3.24834976E8</v>
      </c>
      <c r="L71" s="5">
        <v>4.03534208E8</v>
      </c>
      <c r="M71" s="5">
        <v>3.9086128E8</v>
      </c>
      <c r="N71" s="5">
        <v>4.03582304E8</v>
      </c>
    </row>
    <row r="72">
      <c r="C72" s="5">
        <v>4.55522016E8</v>
      </c>
      <c r="D72" s="5">
        <v>4.25103232E8</v>
      </c>
      <c r="E72" s="5">
        <v>4.04813152E8</v>
      </c>
      <c r="F72" s="5">
        <v>4.27862048E8</v>
      </c>
      <c r="G72" s="5">
        <v>4.11541376E8</v>
      </c>
      <c r="H72" s="5">
        <v>4.10445408E8</v>
      </c>
      <c r="I72" s="5">
        <v>4.2677168E8</v>
      </c>
      <c r="J72" s="5">
        <v>4.62218848E8</v>
      </c>
      <c r="K72" s="5">
        <v>4.51675392E8</v>
      </c>
      <c r="L72" s="6">
        <v>4.20140992E8</v>
      </c>
      <c r="M72" s="6">
        <v>4.4911008E8</v>
      </c>
      <c r="N72" s="6">
        <v>4.4658176E8</v>
      </c>
    </row>
    <row r="73">
      <c r="C73" s="6">
        <v>4.9472352E8</v>
      </c>
      <c r="D73" s="6">
        <v>4.80450144E8</v>
      </c>
      <c r="E73" s="6">
        <v>4.85501408E8</v>
      </c>
      <c r="F73" s="6">
        <v>4.67856608E8</v>
      </c>
      <c r="G73" s="6">
        <v>4.6344352E8</v>
      </c>
      <c r="H73" s="6">
        <v>4.69945568E8</v>
      </c>
      <c r="I73" s="6">
        <v>4.5204016E8</v>
      </c>
      <c r="J73" s="6">
        <v>4.64394496E8</v>
      </c>
      <c r="K73" s="6">
        <v>4.38302272E8</v>
      </c>
      <c r="L73" s="6">
        <v>3.9214864E8</v>
      </c>
      <c r="M73" s="6">
        <v>3.95403904E8</v>
      </c>
      <c r="N73" s="6">
        <v>4.17838784E8</v>
      </c>
    </row>
    <row r="74">
      <c r="C74" s="6">
        <v>5.0034304E8</v>
      </c>
      <c r="D74" s="6">
        <v>4.99173312E8</v>
      </c>
      <c r="E74" s="6">
        <v>5.14233216E8</v>
      </c>
      <c r="F74" s="1">
        <v>1525005.0</v>
      </c>
      <c r="G74" s="1">
        <v>1553166.0</v>
      </c>
      <c r="H74" s="1">
        <v>1562052.0</v>
      </c>
      <c r="I74" s="1">
        <v>1561270.0</v>
      </c>
      <c r="J74" s="1">
        <v>1529359.0</v>
      </c>
      <c r="K74" s="1">
        <v>1514159.0</v>
      </c>
      <c r="L74" s="1">
        <v>1550177.0</v>
      </c>
      <c r="M74" s="1">
        <v>1538316.0</v>
      </c>
      <c r="N74" s="1">
        <v>1505998.0</v>
      </c>
    </row>
    <row r="76">
      <c r="A76" s="3">
        <v>0.027777777777777776</v>
      </c>
      <c r="B76" s="1">
        <v>37.0</v>
      </c>
      <c r="C76" s="4">
        <v>1766418.0</v>
      </c>
      <c r="D76" s="4">
        <v>1809573.0</v>
      </c>
      <c r="E76" s="4">
        <v>1830798.0</v>
      </c>
      <c r="F76" s="5">
        <v>2.9062986E7</v>
      </c>
      <c r="G76" s="5">
        <v>2.9704364E7</v>
      </c>
      <c r="H76" s="5">
        <v>2.97811E7</v>
      </c>
      <c r="I76" s="5">
        <v>2.1349744E7</v>
      </c>
      <c r="J76" s="5">
        <v>1.8240852E7</v>
      </c>
      <c r="K76" s="5">
        <v>1.7428472E7</v>
      </c>
      <c r="L76" s="5">
        <v>2.7052592E7</v>
      </c>
      <c r="M76" s="5">
        <v>2.7413324E7</v>
      </c>
      <c r="N76" s="5">
        <v>2.9323956E7</v>
      </c>
    </row>
    <row r="77">
      <c r="C77" s="5">
        <v>3.479726E7</v>
      </c>
      <c r="D77" s="5">
        <v>3.3628184E7</v>
      </c>
      <c r="E77" s="5">
        <v>3.7027256E7</v>
      </c>
      <c r="F77" s="5">
        <v>2.6171542E7</v>
      </c>
      <c r="G77" s="5">
        <v>2.791733E7</v>
      </c>
      <c r="H77" s="5">
        <v>2.764969E7</v>
      </c>
      <c r="I77" s="5">
        <v>4.259694E7</v>
      </c>
      <c r="J77" s="5">
        <v>4.1119E7</v>
      </c>
      <c r="K77" s="5">
        <v>4.3557504E7</v>
      </c>
      <c r="L77" s="6">
        <v>2.6832474E7</v>
      </c>
      <c r="M77" s="6">
        <v>2.327237E7</v>
      </c>
      <c r="N77" s="6">
        <v>2.2955246E7</v>
      </c>
    </row>
    <row r="78">
      <c r="C78" s="6">
        <v>3.6083596E7</v>
      </c>
      <c r="D78" s="6">
        <v>3.4090664E7</v>
      </c>
      <c r="E78" s="6">
        <v>3.8083572E7</v>
      </c>
      <c r="F78" s="6">
        <v>5.3692516E7</v>
      </c>
      <c r="G78" s="6">
        <v>6.1436544E7</v>
      </c>
      <c r="H78" s="6">
        <v>6.0653992E7</v>
      </c>
      <c r="I78" s="6">
        <v>4.6964444E7</v>
      </c>
      <c r="J78" s="6">
        <v>5.0678112E7</v>
      </c>
      <c r="K78" s="6">
        <v>4.4566632E7</v>
      </c>
      <c r="L78" s="6">
        <v>2.3613872E7</v>
      </c>
      <c r="M78" s="6">
        <v>2.233527E7</v>
      </c>
      <c r="N78" s="6">
        <v>2.2384312E7</v>
      </c>
    </row>
    <row r="79">
      <c r="C79" s="6">
        <v>3.741054E7</v>
      </c>
      <c r="D79" s="6">
        <v>4.0716264E7</v>
      </c>
      <c r="E79" s="6">
        <v>3.974088E7</v>
      </c>
      <c r="F79" s="1">
        <v>1610859.0</v>
      </c>
      <c r="G79" s="1">
        <v>1630235.0</v>
      </c>
      <c r="H79" s="1">
        <v>1637426.0</v>
      </c>
      <c r="I79" s="1">
        <v>1653445.0</v>
      </c>
      <c r="J79" s="1">
        <v>1643168.0</v>
      </c>
      <c r="K79" s="1">
        <v>1662013.0</v>
      </c>
      <c r="L79" s="1">
        <v>1716098.0</v>
      </c>
      <c r="M79" s="1">
        <v>1486853.0</v>
      </c>
      <c r="N79" s="1">
        <v>1458778.0</v>
      </c>
    </row>
    <row r="80">
      <c r="C80" s="4">
        <v>2166948.0</v>
      </c>
      <c r="D80" s="4">
        <v>2064366.0</v>
      </c>
      <c r="E80" s="4">
        <v>2091551.0</v>
      </c>
      <c r="F80" s="5">
        <v>4.24795072E8</v>
      </c>
      <c r="G80" s="5">
        <v>3.99954912E8</v>
      </c>
      <c r="H80" s="5">
        <v>4.30344704E8</v>
      </c>
      <c r="I80" s="5">
        <v>3.96648832E8</v>
      </c>
      <c r="J80" s="5">
        <v>3.75910592E8</v>
      </c>
      <c r="K80" s="5">
        <v>3.79775744E8</v>
      </c>
      <c r="L80" s="5">
        <v>4.50627168E8</v>
      </c>
      <c r="M80" s="5">
        <v>4.40215584E8</v>
      </c>
      <c r="N80" s="5">
        <v>4.5278496E8</v>
      </c>
    </row>
    <row r="81">
      <c r="C81" s="5">
        <v>4.95580096E8</v>
      </c>
      <c r="D81" s="5">
        <v>4.70182912E8</v>
      </c>
      <c r="E81" s="5">
        <v>4.54160864E8</v>
      </c>
      <c r="F81" s="5">
        <v>4.74878496E8</v>
      </c>
      <c r="G81" s="5">
        <v>4.60056256E8</v>
      </c>
      <c r="H81" s="5">
        <v>4.59454368E8</v>
      </c>
      <c r="I81" s="5">
        <v>4.77267776E8</v>
      </c>
      <c r="J81" s="5">
        <v>5.04516992E8</v>
      </c>
      <c r="K81" s="5">
        <v>4.97271328E8</v>
      </c>
      <c r="L81" s="6">
        <v>4.6871712E8</v>
      </c>
      <c r="M81" s="6">
        <v>4.93629216E8</v>
      </c>
      <c r="N81" s="6">
        <v>4.90014496E8</v>
      </c>
    </row>
    <row r="82">
      <c r="C82" s="6">
        <v>-1.0</v>
      </c>
      <c r="D82" s="6">
        <v>-1.0</v>
      </c>
      <c r="E82" s="6">
        <v>-1.0</v>
      </c>
      <c r="F82" s="6">
        <v>-1.0</v>
      </c>
      <c r="G82" s="6">
        <v>-1.0</v>
      </c>
      <c r="H82" s="6">
        <v>-1.0</v>
      </c>
      <c r="I82" s="6">
        <v>5.05110528E8</v>
      </c>
      <c r="J82" s="6">
        <v>5.0696496E8</v>
      </c>
      <c r="K82" s="6">
        <v>4.83169568E8</v>
      </c>
      <c r="L82" s="6">
        <v>4.46924256E8</v>
      </c>
      <c r="M82" s="6">
        <v>4.49797664E8</v>
      </c>
      <c r="N82" s="6">
        <v>4.68896736E8</v>
      </c>
    </row>
    <row r="83">
      <c r="C83" s="6">
        <v>-1.0</v>
      </c>
      <c r="D83" s="6">
        <v>-1.0</v>
      </c>
      <c r="E83" s="6">
        <v>-1.0</v>
      </c>
      <c r="F83" s="1">
        <v>1525020.0</v>
      </c>
      <c r="G83" s="1">
        <v>1551374.0</v>
      </c>
      <c r="H83" s="1">
        <v>1566881.0</v>
      </c>
      <c r="I83" s="1">
        <v>1565743.0</v>
      </c>
      <c r="J83" s="1">
        <v>1534223.0</v>
      </c>
      <c r="K83" s="1">
        <v>1517276.0</v>
      </c>
      <c r="L83" s="1">
        <v>1551275.0</v>
      </c>
      <c r="M83" s="1">
        <v>1543514.0</v>
      </c>
      <c r="N83" s="1">
        <v>1511390.0</v>
      </c>
    </row>
    <row r="85">
      <c r="A85" s="3">
        <v>0.03125</v>
      </c>
      <c r="B85" s="1">
        <v>37.0</v>
      </c>
      <c r="C85" s="4">
        <v>1851385.0</v>
      </c>
      <c r="D85" s="4">
        <v>1899932.0</v>
      </c>
      <c r="E85" s="4">
        <v>1904529.0</v>
      </c>
      <c r="F85" s="5">
        <v>3.393536E7</v>
      </c>
      <c r="G85" s="5">
        <v>3.4844984E7</v>
      </c>
      <c r="H85" s="5">
        <v>3.4476372E7</v>
      </c>
      <c r="I85" s="5">
        <v>2.5035622E7</v>
      </c>
      <c r="J85" s="5">
        <v>2.120768E7</v>
      </c>
      <c r="K85" s="5">
        <v>2.0373562E7</v>
      </c>
      <c r="L85" s="5">
        <v>3.0794064E7</v>
      </c>
      <c r="M85" s="5">
        <v>3.1275752E7</v>
      </c>
      <c r="N85" s="5">
        <v>3.3373094E7</v>
      </c>
    </row>
    <row r="86">
      <c r="C86" s="5">
        <v>3.8907752E7</v>
      </c>
      <c r="D86" s="5">
        <v>3.7630936E7</v>
      </c>
      <c r="E86" s="5">
        <v>4.1203324E7</v>
      </c>
      <c r="F86" s="5">
        <v>2.9911012E7</v>
      </c>
      <c r="G86" s="5">
        <v>3.1828466E7</v>
      </c>
      <c r="H86" s="5">
        <v>3.1367018E7</v>
      </c>
      <c r="I86" s="5">
        <v>4.705906E7</v>
      </c>
      <c r="J86" s="5">
        <v>4.5591288E7</v>
      </c>
      <c r="K86" s="5">
        <v>4.8182448E7</v>
      </c>
      <c r="L86" s="6">
        <v>3.0484118E7</v>
      </c>
      <c r="M86" s="6">
        <v>2.6615664E7</v>
      </c>
      <c r="N86" s="6">
        <v>2.628885E7</v>
      </c>
    </row>
    <row r="87">
      <c r="C87" s="6">
        <v>3.9963816E7</v>
      </c>
      <c r="D87" s="6">
        <v>3.7842364E7</v>
      </c>
      <c r="E87" s="6">
        <v>4.2088368E7</v>
      </c>
      <c r="F87" s="6">
        <v>5.7922948E7</v>
      </c>
      <c r="G87" s="6">
        <v>6.5782356E7</v>
      </c>
      <c r="H87" s="6">
        <v>6.5057368E7</v>
      </c>
      <c r="I87" s="6">
        <v>5.156426E7</v>
      </c>
      <c r="J87" s="6">
        <v>5.5416916E7</v>
      </c>
      <c r="K87" s="6">
        <v>4.8970724E7</v>
      </c>
      <c r="L87" s="6">
        <v>2.67895E7</v>
      </c>
      <c r="M87" s="6">
        <v>2.5492256E7</v>
      </c>
      <c r="N87" s="6">
        <v>2.5545498E7</v>
      </c>
    </row>
    <row r="88">
      <c r="C88" s="6">
        <v>4.1764124E7</v>
      </c>
      <c r="D88" s="6">
        <v>4.5357788E7</v>
      </c>
      <c r="E88" s="6">
        <v>4.4332284E7</v>
      </c>
      <c r="F88" s="1">
        <v>1639415.0</v>
      </c>
      <c r="G88" s="1">
        <v>1656640.0</v>
      </c>
      <c r="H88" s="1">
        <v>1663740.0</v>
      </c>
      <c r="I88" s="1">
        <v>1681750.0</v>
      </c>
      <c r="J88" s="1">
        <v>1669706.0</v>
      </c>
      <c r="K88" s="1">
        <v>1686535.0</v>
      </c>
      <c r="L88" s="1">
        <v>1737448.0</v>
      </c>
      <c r="M88" s="1">
        <v>1507716.0</v>
      </c>
      <c r="N88" s="1">
        <v>1480809.0</v>
      </c>
    </row>
    <row r="89">
      <c r="C89" s="4">
        <v>2485861.0</v>
      </c>
      <c r="D89" s="4">
        <v>2328422.0</v>
      </c>
      <c r="E89" s="4">
        <v>2343886.0</v>
      </c>
      <c r="F89" s="5">
        <v>4.760808E8</v>
      </c>
      <c r="G89" s="5">
        <v>4.51379712E8</v>
      </c>
      <c r="H89" s="5">
        <v>4.81711584E8</v>
      </c>
      <c r="I89" s="5">
        <v>4.50938368E8</v>
      </c>
      <c r="J89" s="5">
        <v>4.319304E8</v>
      </c>
      <c r="K89" s="5">
        <v>4.34272704E8</v>
      </c>
      <c r="L89" s="5">
        <v>4.98840704E8</v>
      </c>
      <c r="M89" s="5">
        <v>4.87823168E8</v>
      </c>
      <c r="N89" s="5">
        <v>4.98975904E8</v>
      </c>
    </row>
    <row r="90">
      <c r="C90" s="5">
        <v>5.3541216E8</v>
      </c>
      <c r="D90" s="5">
        <v>5.14362048E8</v>
      </c>
      <c r="E90" s="5">
        <v>5.0028496E8</v>
      </c>
      <c r="F90" s="5">
        <v>5.19940608E8</v>
      </c>
      <c r="G90" s="5">
        <v>5.06596544E8</v>
      </c>
      <c r="H90" s="5">
        <v>5.07069504E8</v>
      </c>
      <c r="I90" s="5">
        <v>5.29096672E8</v>
      </c>
      <c r="J90" s="5">
        <v>-1.0</v>
      </c>
      <c r="K90" s="5">
        <v>5.40327808E8</v>
      </c>
      <c r="L90" s="6">
        <v>5.14280768E8</v>
      </c>
      <c r="M90" s="6">
        <v>5.36308224E8</v>
      </c>
      <c r="N90" s="6">
        <v>5.32564704E8</v>
      </c>
    </row>
    <row r="91">
      <c r="C91" s="6">
        <v>-1.0</v>
      </c>
      <c r="D91" s="6">
        <v>-1.0</v>
      </c>
      <c r="E91" s="6">
        <v>-1.0</v>
      </c>
      <c r="F91" s="6">
        <v>-1.0</v>
      </c>
      <c r="G91" s="6">
        <v>-1.0</v>
      </c>
      <c r="H91" s="6">
        <v>-1.0</v>
      </c>
      <c r="I91" s="6">
        <v>-1.0</v>
      </c>
      <c r="J91" s="6">
        <v>-1.0</v>
      </c>
      <c r="K91" s="6">
        <v>-1.0</v>
      </c>
      <c r="L91" s="6">
        <v>5.09309024E8</v>
      </c>
      <c r="M91" s="6">
        <v>5.0263408E8</v>
      </c>
      <c r="N91" s="6">
        <v>5.17717824E8</v>
      </c>
    </row>
    <row r="92">
      <c r="C92" s="6">
        <v>-1.0</v>
      </c>
      <c r="D92" s="6">
        <v>-1.0</v>
      </c>
      <c r="E92" s="6">
        <v>-1.0</v>
      </c>
      <c r="F92" s="1">
        <v>1546036.0</v>
      </c>
      <c r="G92" s="1">
        <v>1571152.0</v>
      </c>
      <c r="H92" s="1">
        <v>1586277.0</v>
      </c>
      <c r="I92" s="1">
        <v>1585667.0</v>
      </c>
      <c r="J92" s="1">
        <v>1556484.0</v>
      </c>
      <c r="K92" s="1">
        <v>1541085.0</v>
      </c>
      <c r="L92" s="1">
        <v>1577872.0</v>
      </c>
      <c r="M92" s="1">
        <v>1569447.0</v>
      </c>
      <c r="N92" s="1">
        <v>1541062.0</v>
      </c>
    </row>
    <row r="94">
      <c r="A94" s="3">
        <v>0.034722222222222224</v>
      </c>
      <c r="B94" s="1">
        <v>37.0</v>
      </c>
      <c r="C94" s="4">
        <v>1872254.0</v>
      </c>
      <c r="D94" s="4">
        <v>1916226.0</v>
      </c>
      <c r="E94" s="4">
        <v>1930787.0</v>
      </c>
      <c r="F94" s="5">
        <v>3.7810432E7</v>
      </c>
      <c r="G94" s="5">
        <v>3.8893604E7</v>
      </c>
      <c r="H94" s="5">
        <v>3.8369532E7</v>
      </c>
      <c r="I94" s="5">
        <v>2.8196452E7</v>
      </c>
      <c r="J94" s="5">
        <v>2.3690866E7</v>
      </c>
      <c r="K94" s="5">
        <v>2.2713786E7</v>
      </c>
      <c r="L94" s="5">
        <v>3.4077772E7</v>
      </c>
      <c r="M94" s="5">
        <v>3.4461364E7</v>
      </c>
      <c r="N94" s="5">
        <v>3.6546352E7</v>
      </c>
    </row>
    <row r="95">
      <c r="C95" s="5">
        <v>4.2179028E7</v>
      </c>
      <c r="D95" s="5">
        <v>4.0894204E7</v>
      </c>
      <c r="E95" s="5">
        <v>4.4518756E7</v>
      </c>
      <c r="F95" s="5">
        <v>3.2849324E7</v>
      </c>
      <c r="G95" s="5">
        <v>3.4871968E7</v>
      </c>
      <c r="H95" s="5">
        <v>3.4495596E7</v>
      </c>
      <c r="I95" s="5">
        <v>5.050746E7</v>
      </c>
      <c r="J95" s="5">
        <v>4.8760528E7</v>
      </c>
      <c r="K95" s="5">
        <v>5.1608384E7</v>
      </c>
      <c r="L95" s="6">
        <v>3.351209E7</v>
      </c>
      <c r="M95" s="6">
        <v>2.9327792E7</v>
      </c>
      <c r="N95" s="6">
        <v>2.9095204E7</v>
      </c>
    </row>
    <row r="96">
      <c r="C96" s="6">
        <v>4.3098172E7</v>
      </c>
      <c r="D96" s="6">
        <v>4.0833556E7</v>
      </c>
      <c r="E96" s="6">
        <v>4.5261028E7</v>
      </c>
      <c r="F96" s="6">
        <v>6.0867568E7</v>
      </c>
      <c r="G96" s="6">
        <v>6.878064E7</v>
      </c>
      <c r="H96" s="6">
        <v>6.8190416E7</v>
      </c>
      <c r="I96" s="6">
        <v>5.520438E7</v>
      </c>
      <c r="J96" s="6">
        <v>5.8955056E7</v>
      </c>
      <c r="K96" s="6">
        <v>5.2327992E7</v>
      </c>
      <c r="L96" s="6">
        <v>2.9614596E7</v>
      </c>
      <c r="M96" s="6">
        <v>2.8228268E7</v>
      </c>
      <c r="N96" s="6">
        <v>2.836349E7</v>
      </c>
    </row>
    <row r="97">
      <c r="C97" s="6">
        <v>4.540744E7</v>
      </c>
      <c r="D97" s="6">
        <v>4.92501E7</v>
      </c>
      <c r="E97" s="6">
        <v>4.8051172E7</v>
      </c>
      <c r="F97" s="1">
        <v>1640213.0</v>
      </c>
      <c r="G97" s="1">
        <v>1658250.0</v>
      </c>
      <c r="H97" s="1">
        <v>1665116.0</v>
      </c>
      <c r="I97" s="1">
        <v>1684463.0</v>
      </c>
      <c r="J97" s="1">
        <v>1669356.0</v>
      </c>
      <c r="K97" s="1">
        <v>1690452.0</v>
      </c>
      <c r="L97" s="1">
        <v>1743790.0</v>
      </c>
      <c r="M97" s="1">
        <v>1512745.0</v>
      </c>
      <c r="N97" s="1">
        <v>1478090.0</v>
      </c>
    </row>
    <row r="98">
      <c r="C98" s="4">
        <v>2866573.0</v>
      </c>
      <c r="D98" s="4">
        <v>2626087.0</v>
      </c>
      <c r="E98" s="4">
        <v>2632649.0</v>
      </c>
      <c r="F98" s="5">
        <v>5.03101888E8</v>
      </c>
      <c r="G98" s="5">
        <v>4.83230464E8</v>
      </c>
      <c r="H98" s="5">
        <v>5.07718432E8</v>
      </c>
      <c r="I98" s="5">
        <v>4.86072864E8</v>
      </c>
      <c r="J98" s="5">
        <v>4.7169136E8</v>
      </c>
      <c r="K98" s="5">
        <v>4.7261456E8</v>
      </c>
      <c r="L98" s="5">
        <v>5.19906336E8</v>
      </c>
      <c r="M98" s="5">
        <v>5.11472896E8</v>
      </c>
      <c r="N98" s="5">
        <v>5.21162336E8</v>
      </c>
    </row>
    <row r="99">
      <c r="C99" s="5">
        <v>-1.0</v>
      </c>
      <c r="D99" s="5">
        <v>-1.0</v>
      </c>
      <c r="E99" s="5">
        <v>-1.0</v>
      </c>
      <c r="F99" s="5">
        <v>-1.0</v>
      </c>
      <c r="G99" s="5">
        <v>-1.0</v>
      </c>
      <c r="H99" s="5">
        <v>-1.0</v>
      </c>
      <c r="I99" s="5">
        <v>-1.0</v>
      </c>
      <c r="J99" s="5">
        <v>-1.0</v>
      </c>
      <c r="K99" s="5">
        <v>-1.0</v>
      </c>
      <c r="L99" s="6">
        <v>-1.0</v>
      </c>
      <c r="M99" s="6">
        <v>-1.0</v>
      </c>
      <c r="N99" s="6">
        <v>-1.0</v>
      </c>
    </row>
    <row r="100">
      <c r="C100" s="6">
        <v>-1.0</v>
      </c>
      <c r="D100" s="6">
        <v>-1.0</v>
      </c>
      <c r="E100" s="6">
        <v>-1.0</v>
      </c>
      <c r="F100" s="6">
        <v>-1.0</v>
      </c>
      <c r="G100" s="6">
        <v>-1.0</v>
      </c>
      <c r="H100" s="6">
        <v>-1.0</v>
      </c>
      <c r="I100" s="6">
        <v>-1.0</v>
      </c>
      <c r="J100" s="6">
        <v>-1.0</v>
      </c>
      <c r="K100" s="6">
        <v>-1.0</v>
      </c>
      <c r="L100" s="6">
        <v>-1.0</v>
      </c>
      <c r="M100" s="6">
        <v>-1.0</v>
      </c>
      <c r="N100" s="6">
        <v>-1.0</v>
      </c>
    </row>
    <row r="101">
      <c r="C101" s="6">
        <v>-1.0</v>
      </c>
      <c r="D101" s="6">
        <v>-1.0</v>
      </c>
      <c r="E101" s="6">
        <v>-1.0</v>
      </c>
      <c r="F101" s="1">
        <v>1577992.0</v>
      </c>
      <c r="G101" s="1">
        <v>1609278.0</v>
      </c>
      <c r="H101" s="1">
        <v>1629475.0</v>
      </c>
      <c r="I101" s="1">
        <v>1629460.0</v>
      </c>
      <c r="J101" s="1">
        <v>1601975.0</v>
      </c>
      <c r="K101" s="1">
        <v>1595223.0</v>
      </c>
      <c r="L101" s="1">
        <v>1648081.0</v>
      </c>
      <c r="M101" s="1">
        <v>1655077.0</v>
      </c>
      <c r="N101" s="1">
        <v>1667331.0</v>
      </c>
    </row>
    <row r="103">
      <c r="A103" s="3">
        <v>0.03819444444444445</v>
      </c>
      <c r="B103" s="1">
        <v>37.0</v>
      </c>
      <c r="C103" s="4">
        <v>1895418.0</v>
      </c>
      <c r="D103" s="4">
        <v>1928944.0</v>
      </c>
      <c r="E103" s="4">
        <v>1953476.0</v>
      </c>
      <c r="F103" s="5">
        <v>4.1679892E7</v>
      </c>
      <c r="G103" s="5">
        <v>4.3017112E7</v>
      </c>
      <c r="H103" s="5">
        <v>4.2019472E7</v>
      </c>
      <c r="I103" s="5">
        <v>3.1230332E7</v>
      </c>
      <c r="J103" s="5">
        <v>2.6119608E7</v>
      </c>
      <c r="K103" s="5">
        <v>2.5088196E7</v>
      </c>
      <c r="L103" s="5">
        <v>3.6945788E7</v>
      </c>
      <c r="M103" s="5">
        <v>3.7358424E7</v>
      </c>
      <c r="N103" s="5">
        <v>3.974812E7</v>
      </c>
    </row>
    <row r="104">
      <c r="C104" s="5">
        <v>4.555766E7</v>
      </c>
      <c r="D104" s="5">
        <v>4.40262E7</v>
      </c>
      <c r="E104" s="5">
        <v>4.7995952E7</v>
      </c>
      <c r="F104" s="5">
        <v>3.5831716E7</v>
      </c>
      <c r="G104" s="5">
        <v>3.7912308E7</v>
      </c>
      <c r="H104" s="5">
        <v>3.7392456E7</v>
      </c>
      <c r="I104" s="5">
        <v>5.38316E7</v>
      </c>
      <c r="J104" s="5">
        <v>5.2080524E7</v>
      </c>
      <c r="K104" s="5">
        <v>5.5012928E7</v>
      </c>
      <c r="L104" s="6">
        <v>3.6313332E7</v>
      </c>
      <c r="M104" s="6">
        <v>3.2048192E7</v>
      </c>
      <c r="N104" s="6">
        <v>3.1830762E7</v>
      </c>
    </row>
    <row r="105">
      <c r="C105" s="6">
        <v>4.6090312E7</v>
      </c>
      <c r="D105" s="6">
        <v>4.376868E7</v>
      </c>
      <c r="E105" s="6">
        <v>4.8323192E7</v>
      </c>
      <c r="F105" s="6">
        <v>6.3740728E7</v>
      </c>
      <c r="G105" s="6">
        <v>7.181896E7</v>
      </c>
      <c r="H105" s="6">
        <v>7.1124104E7</v>
      </c>
      <c r="I105" s="6">
        <v>5.8531188E7</v>
      </c>
      <c r="J105" s="6">
        <v>6.2284044E7</v>
      </c>
      <c r="K105" s="6">
        <v>5.5664116E7</v>
      </c>
      <c r="L105" s="6">
        <v>3.2346732E7</v>
      </c>
      <c r="M105" s="6">
        <v>3.0893172E7</v>
      </c>
      <c r="N105" s="6">
        <v>3.0981094E7</v>
      </c>
    </row>
    <row r="106">
      <c r="C106" s="6">
        <v>4.885958E7</v>
      </c>
      <c r="D106" s="6">
        <v>5.2952428E7</v>
      </c>
      <c r="E106" s="6">
        <v>5.1929568E7</v>
      </c>
      <c r="F106" s="1">
        <v>1643245.0</v>
      </c>
      <c r="G106" s="1">
        <v>1658552.0</v>
      </c>
      <c r="H106" s="1">
        <v>1669153.0</v>
      </c>
      <c r="I106" s="1">
        <v>1685837.0</v>
      </c>
      <c r="J106" s="1">
        <v>1668263.0</v>
      </c>
      <c r="K106" s="1">
        <v>1686351.0</v>
      </c>
      <c r="L106" s="1">
        <v>1742327.0</v>
      </c>
      <c r="M106" s="1">
        <v>1511588.0</v>
      </c>
      <c r="N106" s="1">
        <v>1479321.0</v>
      </c>
    </row>
    <row r="107">
      <c r="C107" s="4">
        <v>3323276.0</v>
      </c>
      <c r="D107" s="4">
        <v>2996421.0</v>
      </c>
      <c r="E107" s="4">
        <v>2985662.0</v>
      </c>
      <c r="F107" s="5">
        <v>-1.0</v>
      </c>
      <c r="G107" s="5">
        <v>-1.0</v>
      </c>
      <c r="H107" s="5">
        <v>-1.0</v>
      </c>
      <c r="I107" s="5">
        <v>-1.0</v>
      </c>
      <c r="J107" s="5">
        <v>-1.0</v>
      </c>
      <c r="K107" s="5">
        <v>-1.0</v>
      </c>
      <c r="L107" s="5">
        <v>-1.0</v>
      </c>
      <c r="M107" s="5">
        <v>-1.0</v>
      </c>
      <c r="N107" s="5">
        <v>-1.0</v>
      </c>
    </row>
    <row r="108">
      <c r="C108" s="5">
        <v>-1.0</v>
      </c>
      <c r="D108" s="5">
        <v>-1.0</v>
      </c>
      <c r="E108" s="5">
        <v>-1.0</v>
      </c>
      <c r="F108" s="5">
        <v>-1.0</v>
      </c>
      <c r="G108" s="5">
        <v>-1.0</v>
      </c>
      <c r="H108" s="5">
        <v>-1.0</v>
      </c>
      <c r="I108" s="5">
        <v>-1.0</v>
      </c>
      <c r="J108" s="5">
        <v>-1.0</v>
      </c>
      <c r="K108" s="5">
        <v>-1.0</v>
      </c>
      <c r="L108" s="6">
        <v>-1.0</v>
      </c>
      <c r="M108" s="6">
        <v>-1.0</v>
      </c>
      <c r="N108" s="6">
        <v>-1.0</v>
      </c>
    </row>
    <row r="109">
      <c r="C109" s="6">
        <v>-1.0</v>
      </c>
      <c r="D109" s="6">
        <v>-1.0</v>
      </c>
      <c r="E109" s="6">
        <v>-1.0</v>
      </c>
      <c r="F109" s="6">
        <v>-1.0</v>
      </c>
      <c r="G109" s="6">
        <v>-1.0</v>
      </c>
      <c r="H109" s="6">
        <v>-1.0</v>
      </c>
      <c r="I109" s="6">
        <v>-1.0</v>
      </c>
      <c r="J109" s="6">
        <v>-1.0</v>
      </c>
      <c r="K109" s="6">
        <v>-1.0</v>
      </c>
      <c r="L109" s="6">
        <v>-1.0</v>
      </c>
      <c r="M109" s="6">
        <v>-1.0</v>
      </c>
      <c r="N109" s="6">
        <v>-1.0</v>
      </c>
    </row>
    <row r="110">
      <c r="C110" s="6">
        <v>-1.0</v>
      </c>
      <c r="D110" s="6">
        <v>-1.0</v>
      </c>
      <c r="E110" s="6">
        <v>-1.0</v>
      </c>
      <c r="F110" s="1">
        <v>1576598.0</v>
      </c>
      <c r="G110" s="1">
        <v>1611809.0</v>
      </c>
      <c r="H110" s="1">
        <v>1628823.0</v>
      </c>
      <c r="I110" s="1">
        <v>1628833.0</v>
      </c>
      <c r="J110" s="1">
        <v>1602099.0</v>
      </c>
      <c r="K110" s="1">
        <v>1599380.0</v>
      </c>
      <c r="L110" s="1">
        <v>1648958.0</v>
      </c>
      <c r="M110" s="1">
        <v>1657299.0</v>
      </c>
      <c r="N110" s="1">
        <v>1668301.0</v>
      </c>
    </row>
    <row r="112">
      <c r="A112" s="3">
        <v>0.041666666666666664</v>
      </c>
      <c r="B112" s="1">
        <v>37.0</v>
      </c>
      <c r="C112" s="4">
        <v>1915276.0</v>
      </c>
      <c r="D112" s="4">
        <v>1947430.0</v>
      </c>
      <c r="E112" s="4">
        <v>1967592.0</v>
      </c>
      <c r="F112" s="5">
        <v>4.5120052E7</v>
      </c>
      <c r="G112" s="5">
        <v>4.6625892E7</v>
      </c>
      <c r="H112" s="5">
        <v>4.5553328E7</v>
      </c>
      <c r="I112" s="5">
        <v>3.41173E7</v>
      </c>
      <c r="J112" s="5">
        <v>2.823926E7</v>
      </c>
      <c r="K112" s="5">
        <v>2.7242316E7</v>
      </c>
      <c r="L112" s="5">
        <v>3.9667568E7</v>
      </c>
      <c r="M112" s="5">
        <v>4.0192304E7</v>
      </c>
      <c r="N112" s="5">
        <v>4.273396E7</v>
      </c>
    </row>
    <row r="113">
      <c r="C113" s="5">
        <v>4.8476236E7</v>
      </c>
      <c r="D113" s="5">
        <v>4.684132E7</v>
      </c>
      <c r="E113" s="5">
        <v>5.0941028E7</v>
      </c>
      <c r="F113" s="5">
        <v>3.8384484E7</v>
      </c>
      <c r="G113" s="5">
        <v>4.0605456E7</v>
      </c>
      <c r="H113" s="5">
        <v>4.0041224E7</v>
      </c>
      <c r="I113" s="5">
        <v>5.6742496E7</v>
      </c>
      <c r="J113" s="5">
        <v>5.4865128E7</v>
      </c>
      <c r="K113" s="5">
        <v>5.7987172E7</v>
      </c>
      <c r="L113" s="6">
        <v>3.8888832E7</v>
      </c>
      <c r="M113" s="6">
        <v>3.4512616E7</v>
      </c>
      <c r="N113" s="6">
        <v>3.4265032E7</v>
      </c>
    </row>
    <row r="114">
      <c r="C114" s="6">
        <v>4.898586E7</v>
      </c>
      <c r="D114" s="6">
        <v>4.6390244E7</v>
      </c>
      <c r="E114" s="6">
        <v>5.1255188E7</v>
      </c>
      <c r="F114" s="6">
        <v>6.6192228E7</v>
      </c>
      <c r="G114" s="6">
        <v>7.4457688E7</v>
      </c>
      <c r="H114" s="6">
        <v>7.3641808E7</v>
      </c>
      <c r="I114" s="6">
        <v>6.1442992E7</v>
      </c>
      <c r="J114" s="6">
        <v>6.5359616E7</v>
      </c>
      <c r="K114" s="6">
        <v>5.8508176E7</v>
      </c>
      <c r="L114" s="6">
        <v>3.4640952E7</v>
      </c>
      <c r="M114" s="6">
        <v>3.3251592E7</v>
      </c>
      <c r="N114" s="6">
        <v>3.3503946E7</v>
      </c>
    </row>
    <row r="115">
      <c r="C115" s="6">
        <v>5.2257912E7</v>
      </c>
      <c r="D115" s="6">
        <v>5.6390704E7</v>
      </c>
      <c r="E115" s="6">
        <v>5.5236056E7</v>
      </c>
      <c r="F115" s="1">
        <v>1634846.0</v>
      </c>
      <c r="G115" s="1">
        <v>1656666.0</v>
      </c>
      <c r="H115" s="1">
        <v>1659431.0</v>
      </c>
      <c r="I115" s="1">
        <v>1681025.0</v>
      </c>
      <c r="J115" s="1">
        <v>1663924.0</v>
      </c>
      <c r="K115" s="1">
        <v>1685925.0</v>
      </c>
      <c r="L115" s="1">
        <v>1738256.0</v>
      </c>
      <c r="M115" s="1">
        <v>1508045.0</v>
      </c>
      <c r="N115" s="1">
        <v>1473159.0</v>
      </c>
    </row>
    <row r="116">
      <c r="C116" s="4">
        <v>3877871.0</v>
      </c>
      <c r="D116" s="4">
        <v>3454670.0</v>
      </c>
      <c r="E116" s="4">
        <v>3415773.0</v>
      </c>
      <c r="F116" s="5">
        <v>-1.0</v>
      </c>
      <c r="G116" s="5">
        <v>-1.0</v>
      </c>
      <c r="H116" s="5">
        <v>-1.0</v>
      </c>
      <c r="I116" s="5">
        <v>-1.0</v>
      </c>
      <c r="J116" s="5">
        <v>-1.0</v>
      </c>
      <c r="K116" s="5">
        <v>-1.0</v>
      </c>
      <c r="L116" s="5">
        <v>-1.0</v>
      </c>
      <c r="M116" s="5">
        <v>-1.0</v>
      </c>
      <c r="N116" s="5">
        <v>-1.0</v>
      </c>
    </row>
    <row r="117">
      <c r="C117" s="5">
        <v>-1.0</v>
      </c>
      <c r="D117" s="5">
        <v>-1.0</v>
      </c>
      <c r="E117" s="5">
        <v>-1.0</v>
      </c>
      <c r="F117" s="5">
        <v>-1.0</v>
      </c>
      <c r="G117" s="5">
        <v>-1.0</v>
      </c>
      <c r="H117" s="5">
        <v>-1.0</v>
      </c>
      <c r="I117" s="5">
        <v>-1.0</v>
      </c>
      <c r="J117" s="5">
        <v>-1.0</v>
      </c>
      <c r="K117" s="5">
        <v>-1.0</v>
      </c>
      <c r="L117" s="6">
        <v>-1.0</v>
      </c>
      <c r="M117" s="6">
        <v>-1.0</v>
      </c>
      <c r="N117" s="6">
        <v>-1.0</v>
      </c>
    </row>
    <row r="118">
      <c r="C118" s="6">
        <v>-1.0</v>
      </c>
      <c r="D118" s="6">
        <v>-1.0</v>
      </c>
      <c r="E118" s="6">
        <v>-1.0</v>
      </c>
      <c r="F118" s="6">
        <v>-1.0</v>
      </c>
      <c r="G118" s="6">
        <v>-1.0</v>
      </c>
      <c r="H118" s="6">
        <v>-1.0</v>
      </c>
      <c r="I118" s="6">
        <v>-1.0</v>
      </c>
      <c r="J118" s="6">
        <v>-1.0</v>
      </c>
      <c r="K118" s="6">
        <v>-1.0</v>
      </c>
      <c r="L118" s="6">
        <v>-1.0</v>
      </c>
      <c r="M118" s="6">
        <v>-1.0</v>
      </c>
      <c r="N118" s="6">
        <v>-1.0</v>
      </c>
    </row>
    <row r="119">
      <c r="C119" s="6">
        <v>-1.0</v>
      </c>
      <c r="D119" s="6">
        <v>-1.0</v>
      </c>
      <c r="E119" s="6">
        <v>-1.0</v>
      </c>
      <c r="F119" s="1">
        <v>1574233.0</v>
      </c>
      <c r="G119" s="1">
        <v>1605533.0</v>
      </c>
      <c r="H119" s="1">
        <v>1624776.0</v>
      </c>
      <c r="I119" s="1">
        <v>1629098.0</v>
      </c>
      <c r="J119" s="1">
        <v>1599092.0</v>
      </c>
      <c r="K119" s="1">
        <v>1590275.0</v>
      </c>
      <c r="L119" s="1">
        <v>1641566.0</v>
      </c>
      <c r="M119" s="1">
        <v>1651447.0</v>
      </c>
      <c r="N119" s="1">
        <v>1666335.0</v>
      </c>
    </row>
    <row r="121">
      <c r="C121" s="1">
        <v>1.0</v>
      </c>
      <c r="D121" s="1">
        <v>2.0</v>
      </c>
      <c r="E121" s="1">
        <v>3.0</v>
      </c>
      <c r="F121" s="1">
        <v>4.0</v>
      </c>
      <c r="G121" s="1">
        <v>5.0</v>
      </c>
      <c r="H121" s="1">
        <v>6.0</v>
      </c>
      <c r="I121" s="1">
        <v>7.0</v>
      </c>
      <c r="J121" s="1">
        <v>8.0</v>
      </c>
      <c r="K121" s="1">
        <v>9.0</v>
      </c>
      <c r="L121" s="1">
        <v>10.0</v>
      </c>
      <c r="M121" s="1">
        <v>11.0</v>
      </c>
      <c r="N121" s="1">
        <v>12.0</v>
      </c>
    </row>
    <row r="122">
      <c r="C122" s="7">
        <v>7.66730853260244E15</v>
      </c>
      <c r="D122" s="7">
        <v>6.36875164427745E15</v>
      </c>
      <c r="E122" s="7">
        <v>6.1749212689961E16</v>
      </c>
      <c r="F122" s="7">
        <v>1.27710788669956E16</v>
      </c>
      <c r="G122" s="7">
        <v>1.32282166748222E16</v>
      </c>
      <c r="H122" s="7">
        <v>1.28446277864993E16</v>
      </c>
      <c r="I122" s="7">
        <v>9.5612282041536E16</v>
      </c>
      <c r="J122" s="7">
        <v>7.8564120887250496E16</v>
      </c>
      <c r="K122" s="7">
        <v>7.5444781612636896E16</v>
      </c>
      <c r="L122" s="7">
        <v>1.10613485814563E16</v>
      </c>
      <c r="M122" s="7">
        <v>1.12241616363674E16</v>
      </c>
      <c r="N122" s="7">
        <v>1.19077863125739E16</v>
      </c>
    </row>
    <row r="123">
      <c r="C123" s="7">
        <v>1.34473780152971E16</v>
      </c>
      <c r="D123" s="7">
        <v>1.30878187699421E16</v>
      </c>
      <c r="E123" s="7">
        <v>1.41675097317147E16</v>
      </c>
      <c r="F123" s="7">
        <v>1.08309419414253E16</v>
      </c>
      <c r="G123" s="7">
        <v>1.14359611283515E16</v>
      </c>
      <c r="H123" s="7">
        <v>1.13319053429562E16</v>
      </c>
      <c r="I123" s="7">
        <v>1.58332186719205E16</v>
      </c>
      <c r="J123" s="7">
        <v>1.53242964805802E15</v>
      </c>
      <c r="K123" s="7">
        <v>1.61008801984865E16</v>
      </c>
      <c r="L123" s="7">
        <v>1.08261078231475E16</v>
      </c>
      <c r="M123" s="7">
        <v>9.5963794053752E13</v>
      </c>
      <c r="N123" s="7">
        <v>9.50759373926168E16</v>
      </c>
    </row>
    <row r="124">
      <c r="C124" s="7">
        <v>1.32420390189047E16</v>
      </c>
      <c r="D124" s="7">
        <v>1.26935542932179E16</v>
      </c>
      <c r="E124" s="7">
        <v>1.38467653769617E16</v>
      </c>
      <c r="F124" s="7">
        <v>1.87010293770813E16</v>
      </c>
      <c r="G124" s="7">
        <v>2.0871926227216E16</v>
      </c>
      <c r="H124" s="7">
        <v>2.08261745929077E16</v>
      </c>
      <c r="I124" s="7">
        <v>1.75522841069259E16</v>
      </c>
      <c r="J124" s="7">
        <v>1.8543997558922E16</v>
      </c>
      <c r="K124" s="7">
        <v>1.66737984975183E16</v>
      </c>
      <c r="L124" s="7">
        <v>9.67661703370628E16</v>
      </c>
      <c r="M124" s="7">
        <v>9.27134880664953E14</v>
      </c>
      <c r="N124" s="7">
        <v>9.3095746280616896E16</v>
      </c>
    </row>
    <row r="125">
      <c r="C125" s="7">
        <v>1.43520653917352E16</v>
      </c>
      <c r="D125" s="7">
        <v>1.55128711624725E16</v>
      </c>
      <c r="E125" s="7">
        <v>1.52341734044094E16</v>
      </c>
      <c r="F125" s="7">
        <v>-5.1758766480581296E16</v>
      </c>
      <c r="G125" s="7">
        <v>5.4488835922808E16</v>
      </c>
      <c r="H125" s="7">
        <v>-8.3457146616295904E16</v>
      </c>
      <c r="I125" s="7">
        <v>-8.1543083744476608E16</v>
      </c>
      <c r="J125" s="7">
        <v>-3.3189255061136E16</v>
      </c>
      <c r="K125" s="7">
        <v>-2.14813188959647E16</v>
      </c>
      <c r="L125" s="7">
        <v>-3.21448057954489E16</v>
      </c>
      <c r="M125" s="7">
        <v>-4.8285209334578896E16</v>
      </c>
      <c r="N125" s="7">
        <v>-7.9117855528199504E16</v>
      </c>
    </row>
    <row r="126">
      <c r="C126" s="7">
        <v>5.8575573649014304E16</v>
      </c>
      <c r="D126" s="7">
        <v>4.7044337336541696E16</v>
      </c>
      <c r="E126" s="7">
        <v>4.4768760198322E16</v>
      </c>
      <c r="F126" s="7">
        <v>1.87932451587645E16</v>
      </c>
      <c r="G126" s="7">
        <v>1.78899282852842E16</v>
      </c>
      <c r="H126" s="7">
        <v>1.90417242659655E16</v>
      </c>
      <c r="I126" s="7">
        <v>1.7905907563471E16</v>
      </c>
      <c r="J126" s="7">
        <v>1.72154756024607E16</v>
      </c>
      <c r="K126" s="7">
        <v>1.7301314319183E16</v>
      </c>
      <c r="L126" s="7">
        <v>1.9456696973402E15</v>
      </c>
      <c r="M126" s="7">
        <v>1.92131375163758E16</v>
      </c>
      <c r="N126" s="7">
        <v>1.96264327251122E16</v>
      </c>
    </row>
    <row r="127">
      <c r="C127" s="7">
        <v>2.17566166620423E16</v>
      </c>
      <c r="D127" s="7">
        <v>2.07124899018841E16</v>
      </c>
      <c r="E127" s="7">
        <v>2.01659689401856E16</v>
      </c>
      <c r="F127" s="7">
        <v>2.11544221003755E16</v>
      </c>
      <c r="G127" s="7">
        <v>2.05747054211438E16</v>
      </c>
      <c r="H127" s="7">
        <v>2.05853572902891E16</v>
      </c>
      <c r="I127" s="7">
        <v>2.14928102268065E16</v>
      </c>
      <c r="J127" s="7">
        <v>2.31777619142779E16</v>
      </c>
      <c r="K127" s="7">
        <v>2.21619595451654E16</v>
      </c>
      <c r="L127" s="7">
        <v>2.08964392344088E16</v>
      </c>
      <c r="M127" s="7">
        <v>2.20725774495986E16</v>
      </c>
      <c r="N127" s="7">
        <v>2.19394739896735E14</v>
      </c>
    </row>
    <row r="128">
      <c r="C128" s="7">
        <v>2.56157199873543E16</v>
      </c>
      <c r="D128" s="7">
        <v>2.45724209982519E16</v>
      </c>
      <c r="E128" s="7">
        <v>2.48768922382543E16</v>
      </c>
      <c r="F128" s="7">
        <v>2.40352723500476E16</v>
      </c>
      <c r="G128" s="7">
        <v>2.37305980113497E16</v>
      </c>
      <c r="H128" s="7">
        <v>2.40913011839947E16</v>
      </c>
      <c r="I128" s="7">
        <v>2.29180219301669E16</v>
      </c>
      <c r="J128" s="7">
        <v>2.31681675831068E16</v>
      </c>
      <c r="K128" s="7">
        <v>2.2014192281002E16</v>
      </c>
      <c r="L128" s="7">
        <v>2.02833814819304E16</v>
      </c>
      <c r="M128" s="7">
        <v>2.03310886836423E16</v>
      </c>
      <c r="N128" s="7">
        <v>2.09798581774909E16</v>
      </c>
    </row>
    <row r="129">
      <c r="C129" s="7">
        <v>2.58071263402444E16</v>
      </c>
      <c r="D129" s="7">
        <v>2.56912531915758E14</v>
      </c>
      <c r="E129" s="7">
        <v>2.654015185229E16</v>
      </c>
      <c r="F129" s="7">
        <v>1.20756936492351E16</v>
      </c>
      <c r="G129" s="7">
        <v>1.19679369345424E16</v>
      </c>
      <c r="H129" s="7">
        <v>1.28514099937937E16</v>
      </c>
      <c r="I129" s="7">
        <v>1.28175239663912E16</v>
      </c>
      <c r="J129" s="7">
        <v>1.1824440576749E16</v>
      </c>
      <c r="K129" s="7">
        <v>1.37042430708296E15</v>
      </c>
      <c r="L129" s="7">
        <v>1.46672561565042E16</v>
      </c>
      <c r="M129" s="7">
        <v>1.67110929244378E16</v>
      </c>
      <c r="N129" s="7">
        <v>2.04288616223965E16</v>
      </c>
    </row>
    <row r="130">
      <c r="A130" s="1" t="s">
        <v>10</v>
      </c>
    </row>
    <row r="131">
      <c r="A131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2" width="11.43"/>
    <col customWidth="1" min="3" max="3" width="19.71"/>
    <col customWidth="1" min="4" max="4" width="18.71"/>
    <col customWidth="1" min="5" max="5" width="10.71"/>
    <col customWidth="1" min="6" max="6" width="12.29"/>
    <col customWidth="1" min="7" max="7" width="14.14"/>
    <col customWidth="1" min="8" max="8" width="12.71"/>
  </cols>
  <sheetData>
    <row r="1">
      <c r="A1" s="8" t="s">
        <v>12</v>
      </c>
      <c r="B1" s="9" t="s">
        <v>13</v>
      </c>
      <c r="C1" s="9" t="s">
        <v>14</v>
      </c>
      <c r="D1" s="9"/>
      <c r="E1" s="9" t="s">
        <v>15</v>
      </c>
      <c r="F1" s="10" t="s">
        <v>16</v>
      </c>
      <c r="G1" s="10" t="s">
        <v>17</v>
      </c>
      <c r="H1" s="11" t="s">
        <v>18</v>
      </c>
    </row>
    <row r="2">
      <c r="A2" s="12" t="s">
        <v>19</v>
      </c>
      <c r="B2" s="12" t="s">
        <v>20</v>
      </c>
      <c r="C2" s="13">
        <v>0.0</v>
      </c>
      <c r="D2" s="13"/>
      <c r="E2" s="14">
        <v>1623782.0</v>
      </c>
      <c r="F2" s="15"/>
      <c r="H2" s="16"/>
    </row>
    <row r="3">
      <c r="A3" s="12" t="s">
        <v>19</v>
      </c>
      <c r="B3" s="12" t="s">
        <v>20</v>
      </c>
      <c r="C3" s="13">
        <v>0.0</v>
      </c>
      <c r="D3" s="13"/>
      <c r="E3" s="14">
        <v>1714450.0</v>
      </c>
      <c r="F3" s="15"/>
      <c r="H3" s="16"/>
    </row>
    <row r="4">
      <c r="A4" s="12" t="s">
        <v>19</v>
      </c>
      <c r="B4" s="12" t="s">
        <v>20</v>
      </c>
      <c r="C4" s="13">
        <v>0.0</v>
      </c>
      <c r="D4" s="13" t="str">
        <f>CONCATENATE(A4,B4,C4)</f>
        <v>Sem ABAPbranco 0</v>
      </c>
      <c r="E4" s="14">
        <v>1751237.0</v>
      </c>
      <c r="F4" s="17">
        <f>AVERAGE(E2:E4)</f>
        <v>1696489.667</v>
      </c>
      <c r="G4" s="18">
        <f>STDEV(E2:E4)/F4*100</f>
        <v>3.866702274</v>
      </c>
      <c r="H4" s="16">
        <v>0.0</v>
      </c>
    </row>
    <row r="5">
      <c r="A5" s="12" t="s">
        <v>19</v>
      </c>
      <c r="B5" s="19" t="s">
        <v>21</v>
      </c>
      <c r="C5" s="13">
        <v>0.0</v>
      </c>
      <c r="D5" s="13"/>
      <c r="E5" s="20">
        <v>1803902.0</v>
      </c>
      <c r="F5" s="15"/>
      <c r="H5" s="16"/>
    </row>
    <row r="6">
      <c r="A6" s="12" t="s">
        <v>19</v>
      </c>
      <c r="B6" s="19" t="s">
        <v>21</v>
      </c>
      <c r="C6" s="13">
        <v>0.0</v>
      </c>
      <c r="D6" s="13"/>
      <c r="E6" s="20">
        <v>1861072.0</v>
      </c>
      <c r="F6" s="15"/>
      <c r="H6" s="16"/>
    </row>
    <row r="7">
      <c r="A7" s="12" t="s">
        <v>19</v>
      </c>
      <c r="B7" s="19" t="s">
        <v>21</v>
      </c>
      <c r="C7" s="13">
        <v>0.0</v>
      </c>
      <c r="D7" s="13" t="str">
        <f>CONCATENATE(A7,B7,C7)</f>
        <v>Sem ABAPC20_10</v>
      </c>
      <c r="E7" s="20">
        <v>1830876.0</v>
      </c>
      <c r="F7" s="17">
        <f>AVERAGE(E5:E7)</f>
        <v>1831950</v>
      </c>
      <c r="G7" s="18">
        <f>STDEV(E5:E7)/F7*100</f>
        <v>1.561184977</v>
      </c>
      <c r="H7" s="16">
        <f>F7-$F$4</f>
        <v>135460.3333</v>
      </c>
    </row>
    <row r="8">
      <c r="A8" s="12" t="s">
        <v>19</v>
      </c>
      <c r="B8" s="19" t="s">
        <v>22</v>
      </c>
      <c r="C8" s="13">
        <v>0.0</v>
      </c>
      <c r="D8" s="13"/>
      <c r="E8" s="20">
        <v>1774301.0</v>
      </c>
      <c r="F8" s="15"/>
      <c r="H8" s="16"/>
    </row>
    <row r="9">
      <c r="A9" s="12" t="s">
        <v>19</v>
      </c>
      <c r="B9" s="19" t="s">
        <v>22</v>
      </c>
      <c r="C9" s="13">
        <v>0.0</v>
      </c>
      <c r="D9" s="13"/>
      <c r="E9" s="20">
        <v>1763794.0</v>
      </c>
      <c r="F9" s="15"/>
      <c r="H9" s="16"/>
    </row>
    <row r="10">
      <c r="A10" s="12" t="s">
        <v>19</v>
      </c>
      <c r="B10" s="19" t="s">
        <v>22</v>
      </c>
      <c r="C10" s="13">
        <v>0.0</v>
      </c>
      <c r="D10" s="13" t="str">
        <f>CONCATENATE(A10,B10,C10)</f>
        <v>Sem ABAPC20_20</v>
      </c>
      <c r="E10" s="20">
        <v>1779587.0</v>
      </c>
      <c r="F10" s="17">
        <f>AVERAGE(E8:E10)</f>
        <v>1772560.667</v>
      </c>
      <c r="G10" s="18">
        <f>STDEV(E8:E10)/F10*100</f>
        <v>0.4535273463</v>
      </c>
      <c r="H10" s="16">
        <f>F10-$F$4</f>
        <v>76071</v>
      </c>
    </row>
    <row r="11">
      <c r="A11" s="12" t="s">
        <v>19</v>
      </c>
      <c r="B11" s="19" t="s">
        <v>23</v>
      </c>
      <c r="C11" s="13">
        <v>0.0</v>
      </c>
      <c r="D11" s="13"/>
      <c r="E11" s="20">
        <v>1849844.0</v>
      </c>
      <c r="F11" s="15"/>
      <c r="H11" s="16"/>
    </row>
    <row r="12">
      <c r="A12" s="12" t="s">
        <v>19</v>
      </c>
      <c r="B12" s="19" t="s">
        <v>23</v>
      </c>
      <c r="C12" s="13">
        <v>0.0</v>
      </c>
      <c r="D12" s="13"/>
      <c r="E12" s="20">
        <v>1832662.0</v>
      </c>
      <c r="F12" s="15"/>
      <c r="H12" s="16"/>
    </row>
    <row r="13">
      <c r="A13" s="12" t="s">
        <v>19</v>
      </c>
      <c r="B13" s="19" t="s">
        <v>23</v>
      </c>
      <c r="C13" s="13">
        <v>0.0</v>
      </c>
      <c r="D13" s="13" t="str">
        <f>CONCATENATE(A13,B13,C13)</f>
        <v>Sem ABAPC20_30</v>
      </c>
      <c r="E13" s="20">
        <v>1821416.0</v>
      </c>
      <c r="F13" s="17">
        <f>AVERAGE(E11:E13)</f>
        <v>1834640.667</v>
      </c>
      <c r="G13" s="18">
        <f>STDEV(E11:E13)/F13*100</f>
        <v>0.7803663209</v>
      </c>
      <c r="H13" s="16">
        <f>F13-$F$4</f>
        <v>138151</v>
      </c>
    </row>
    <row r="14">
      <c r="A14" s="12" t="s">
        <v>19</v>
      </c>
      <c r="B14" s="19" t="s">
        <v>24</v>
      </c>
      <c r="C14" s="13">
        <v>0.0</v>
      </c>
      <c r="D14" s="13"/>
      <c r="E14" s="20">
        <v>1877687.0</v>
      </c>
      <c r="F14" s="15"/>
      <c r="H14" s="16"/>
    </row>
    <row r="15">
      <c r="A15" s="12" t="s">
        <v>19</v>
      </c>
      <c r="B15" s="19" t="s">
        <v>24</v>
      </c>
      <c r="C15" s="13">
        <v>0.0</v>
      </c>
      <c r="D15" s="13"/>
      <c r="E15" s="20">
        <v>1869777.0</v>
      </c>
      <c r="F15" s="15"/>
      <c r="H15" s="16"/>
    </row>
    <row r="16">
      <c r="A16" s="12" t="s">
        <v>19</v>
      </c>
      <c r="B16" s="19" t="s">
        <v>24</v>
      </c>
      <c r="C16" s="13">
        <v>0.0</v>
      </c>
      <c r="D16" s="13" t="str">
        <f>CONCATENATE(A16,B16,C16)</f>
        <v>Sem ABAPC20_40</v>
      </c>
      <c r="E16" s="20">
        <v>1930649.0</v>
      </c>
      <c r="F16" s="17">
        <f>AVERAGE(E14:E16)</f>
        <v>1892704.333</v>
      </c>
      <c r="G16" s="18">
        <f>STDEV(E14:E16)/F16*100</f>
        <v>1.748724908</v>
      </c>
      <c r="H16" s="16">
        <f>F16-$F$4</f>
        <v>196214.6667</v>
      </c>
    </row>
    <row r="17">
      <c r="A17" s="12" t="s">
        <v>19</v>
      </c>
      <c r="B17" s="19" t="s">
        <v>25</v>
      </c>
      <c r="C17" s="13">
        <v>0.0</v>
      </c>
      <c r="D17" s="13"/>
      <c r="E17" s="20">
        <v>1863265.0</v>
      </c>
      <c r="F17" s="15"/>
      <c r="H17" s="16"/>
    </row>
    <row r="18">
      <c r="A18" s="12" t="s">
        <v>19</v>
      </c>
      <c r="B18" s="19" t="s">
        <v>25</v>
      </c>
      <c r="C18" s="13">
        <v>0.0</v>
      </c>
      <c r="D18" s="13"/>
      <c r="E18" s="20">
        <v>1881055.0</v>
      </c>
      <c r="F18" s="15"/>
      <c r="H18" s="16"/>
    </row>
    <row r="19">
      <c r="A19" s="12" t="s">
        <v>19</v>
      </c>
      <c r="B19" s="19" t="s">
        <v>25</v>
      </c>
      <c r="C19" s="13">
        <v>0.0</v>
      </c>
      <c r="D19" s="13" t="str">
        <f>CONCATENATE(A19,B19,C19)</f>
        <v>Sem ABAPC20_50</v>
      </c>
      <c r="E19" s="20">
        <v>1858727.0</v>
      </c>
      <c r="F19" s="17">
        <f>AVERAGE(E17:E19)</f>
        <v>1867682.333</v>
      </c>
      <c r="G19" s="18">
        <f>STDEV(E17:E19)/F19*100</f>
        <v>0.6318660635</v>
      </c>
      <c r="H19" s="16">
        <f>F19-$F$4</f>
        <v>171192.6667</v>
      </c>
    </row>
    <row r="20">
      <c r="A20" s="12" t="s">
        <v>19</v>
      </c>
      <c r="B20" s="19" t="s">
        <v>26</v>
      </c>
      <c r="C20" s="13">
        <v>0.0</v>
      </c>
      <c r="D20" s="13"/>
      <c r="E20" s="20">
        <v>1954017.0</v>
      </c>
      <c r="F20" s="15"/>
      <c r="H20" s="16"/>
    </row>
    <row r="21">
      <c r="A21" s="12" t="s">
        <v>19</v>
      </c>
      <c r="B21" s="19" t="s">
        <v>26</v>
      </c>
      <c r="C21" s="13">
        <v>0.0</v>
      </c>
      <c r="D21" s="13"/>
      <c r="E21" s="20">
        <v>1931306.0</v>
      </c>
      <c r="F21" s="15"/>
      <c r="H21" s="16"/>
    </row>
    <row r="22">
      <c r="A22" s="12" t="s">
        <v>19</v>
      </c>
      <c r="B22" s="19" t="s">
        <v>26</v>
      </c>
      <c r="C22" s="13">
        <v>0.0</v>
      </c>
      <c r="D22" s="13" t="str">
        <f>CONCATENATE(A22,B22,C22)</f>
        <v>Sem ABAPC20_60</v>
      </c>
      <c r="E22" s="20">
        <v>2011328.0</v>
      </c>
      <c r="F22" s="17">
        <f>AVERAGE(E20:E22)</f>
        <v>1965550.333</v>
      </c>
      <c r="G22" s="18">
        <f>STDEV(E20:E22)/F22*100</f>
        <v>2.098082041</v>
      </c>
      <c r="H22" s="16">
        <f>F22-$F$4</f>
        <v>269060.6667</v>
      </c>
    </row>
    <row r="23">
      <c r="A23" s="12" t="s">
        <v>19</v>
      </c>
      <c r="B23" s="19" t="s">
        <v>27</v>
      </c>
      <c r="C23" s="13">
        <v>0.0</v>
      </c>
      <c r="D23" s="13"/>
      <c r="E23" s="21">
        <v>1963439.0</v>
      </c>
      <c r="F23" s="15"/>
      <c r="H23" s="16"/>
    </row>
    <row r="24">
      <c r="A24" s="12" t="s">
        <v>19</v>
      </c>
      <c r="B24" s="19" t="s">
        <v>27</v>
      </c>
      <c r="C24" s="13">
        <v>0.0</v>
      </c>
      <c r="D24" s="13"/>
      <c r="E24" s="21">
        <v>1743985.0</v>
      </c>
      <c r="F24" s="15"/>
      <c r="H24" s="16"/>
    </row>
    <row r="25">
      <c r="A25" s="12" t="s">
        <v>19</v>
      </c>
      <c r="B25" s="19" t="s">
        <v>27</v>
      </c>
      <c r="C25" s="13">
        <v>0.0</v>
      </c>
      <c r="D25" s="13" t="str">
        <f>CONCATENATE(A25,B25,C25)</f>
        <v>Sem ABAPBP20_10</v>
      </c>
      <c r="E25" s="21">
        <v>1714398.0</v>
      </c>
      <c r="F25" s="17">
        <f>AVERAGE(E23:E25)</f>
        <v>1807274</v>
      </c>
      <c r="G25" s="18">
        <f>STDEV(E23:E25)/F25*100</f>
        <v>7.527886899</v>
      </c>
      <c r="H25" s="16">
        <f>F25-$F$4</f>
        <v>110784.3333</v>
      </c>
    </row>
    <row r="26">
      <c r="A26" s="12" t="s">
        <v>19</v>
      </c>
      <c r="B26" s="19" t="s">
        <v>28</v>
      </c>
      <c r="C26" s="13">
        <v>0.0</v>
      </c>
      <c r="D26" s="13"/>
      <c r="E26" s="21">
        <v>1946848.0</v>
      </c>
      <c r="F26" s="15"/>
      <c r="H26" s="16"/>
    </row>
    <row r="27">
      <c r="A27" s="12" t="s">
        <v>19</v>
      </c>
      <c r="B27" s="19" t="s">
        <v>28</v>
      </c>
      <c r="C27" s="13">
        <v>0.0</v>
      </c>
      <c r="D27" s="13"/>
      <c r="E27" s="21">
        <v>1933668.0</v>
      </c>
      <c r="F27" s="15"/>
      <c r="H27" s="16"/>
    </row>
    <row r="28">
      <c r="A28" s="12" t="s">
        <v>19</v>
      </c>
      <c r="B28" s="19" t="s">
        <v>28</v>
      </c>
      <c r="C28" s="13">
        <v>0.0</v>
      </c>
      <c r="D28" s="13" t="str">
        <f>CONCATENATE(A28,B28,C28)</f>
        <v>Sem ABAPBP20_20</v>
      </c>
      <c r="E28" s="21">
        <v>2130897.0</v>
      </c>
      <c r="F28" s="17">
        <f>AVERAGE(E26:E28)</f>
        <v>2003804.333</v>
      </c>
      <c r="G28" s="18">
        <f>STDEV(E26:E28)/F28*100</f>
        <v>5.502662244</v>
      </c>
      <c r="H28" s="16">
        <f>F28-$F$4</f>
        <v>307314.6667</v>
      </c>
    </row>
    <row r="29">
      <c r="A29" s="12" t="s">
        <v>19</v>
      </c>
      <c r="B29" s="19" t="s">
        <v>29</v>
      </c>
      <c r="C29" s="13">
        <v>0.0</v>
      </c>
      <c r="D29" s="13"/>
      <c r="E29" s="21">
        <v>1950995.0</v>
      </c>
      <c r="F29" s="15"/>
      <c r="H29" s="16"/>
    </row>
    <row r="30">
      <c r="A30" s="12" t="s">
        <v>19</v>
      </c>
      <c r="B30" s="19" t="s">
        <v>29</v>
      </c>
      <c r="C30" s="13">
        <v>0.0</v>
      </c>
      <c r="D30" s="13"/>
      <c r="E30" s="21">
        <v>2014301.0</v>
      </c>
      <c r="F30" s="15"/>
      <c r="H30" s="16"/>
    </row>
    <row r="31">
      <c r="A31" s="12" t="s">
        <v>19</v>
      </c>
      <c r="B31" s="19" t="s">
        <v>29</v>
      </c>
      <c r="C31" s="13">
        <v>0.0</v>
      </c>
      <c r="D31" s="13" t="str">
        <f>CONCATENATE(A31,B31,C31)</f>
        <v>Sem ABAPBP20_30</v>
      </c>
      <c r="E31" s="21">
        <v>1996533.0</v>
      </c>
      <c r="F31" s="17">
        <f>AVERAGE(E29:E31)</f>
        <v>1987276.333</v>
      </c>
      <c r="G31" s="18">
        <f>STDEV(E29:E31)/F31*100</f>
        <v>1.643071101</v>
      </c>
      <c r="H31" s="16">
        <f>F31-$F$4</f>
        <v>290786.6667</v>
      </c>
    </row>
    <row r="32">
      <c r="A32" s="12" t="s">
        <v>19</v>
      </c>
      <c r="B32" s="19" t="s">
        <v>30</v>
      </c>
      <c r="C32" s="13">
        <v>0.0</v>
      </c>
      <c r="D32" s="13"/>
      <c r="E32" s="21">
        <v>1954770.0</v>
      </c>
      <c r="F32" s="15"/>
      <c r="H32" s="16"/>
    </row>
    <row r="33">
      <c r="A33" s="12" t="s">
        <v>19</v>
      </c>
      <c r="B33" s="19" t="s">
        <v>30</v>
      </c>
      <c r="C33" s="13">
        <v>0.0</v>
      </c>
      <c r="D33" s="13"/>
      <c r="E33" s="21">
        <v>1977978.0</v>
      </c>
      <c r="F33" s="15"/>
      <c r="H33" s="16"/>
    </row>
    <row r="34">
      <c r="A34" s="12" t="s">
        <v>19</v>
      </c>
      <c r="B34" s="19" t="s">
        <v>30</v>
      </c>
      <c r="C34" s="13">
        <v>0.0</v>
      </c>
      <c r="D34" s="13" t="str">
        <f>CONCATENATE(A34,B34,C34)</f>
        <v>Sem ABAPBP20_40</v>
      </c>
      <c r="E34" s="21">
        <v>1990882.0</v>
      </c>
      <c r="F34" s="17">
        <f>AVERAGE(E32:E34)</f>
        <v>1974543.333</v>
      </c>
      <c r="G34" s="18">
        <f>STDEV(E32:E34)/F34*100</f>
        <v>0.9267645243</v>
      </c>
      <c r="H34" s="16">
        <f>F34-$F$4</f>
        <v>278053.6667</v>
      </c>
    </row>
    <row r="35">
      <c r="A35" s="12" t="s">
        <v>19</v>
      </c>
      <c r="B35" s="19" t="s">
        <v>31</v>
      </c>
      <c r="C35" s="13">
        <v>0.0</v>
      </c>
      <c r="D35" s="13"/>
      <c r="E35" s="21">
        <v>1979848.0</v>
      </c>
      <c r="F35" s="15"/>
      <c r="H35" s="16"/>
    </row>
    <row r="36">
      <c r="A36" s="12" t="s">
        <v>19</v>
      </c>
      <c r="B36" s="19" t="s">
        <v>31</v>
      </c>
      <c r="C36" s="13">
        <v>0.0</v>
      </c>
      <c r="D36" s="13"/>
      <c r="E36" s="21">
        <v>1788207.0</v>
      </c>
      <c r="F36" s="15"/>
      <c r="H36" s="16"/>
    </row>
    <row r="37">
      <c r="A37" s="12" t="s">
        <v>19</v>
      </c>
      <c r="B37" s="19" t="s">
        <v>31</v>
      </c>
      <c r="C37" s="13">
        <v>0.0</v>
      </c>
      <c r="D37" s="13" t="str">
        <f>CONCATENATE(A37,B37,C37)</f>
        <v>Sem ABAPBP20_50</v>
      </c>
      <c r="E37" s="21">
        <v>1749476.0</v>
      </c>
      <c r="F37" s="17">
        <f>AVERAGE(E35:E37)</f>
        <v>1839177</v>
      </c>
      <c r="G37" s="18">
        <f>STDEV(E35:E37)/F37*100</f>
        <v>6.707035107</v>
      </c>
      <c r="H37" s="16">
        <f>F37-$F$4</f>
        <v>142687.3333</v>
      </c>
    </row>
    <row r="38">
      <c r="A38" s="12" t="s">
        <v>19</v>
      </c>
      <c r="B38" s="19" t="s">
        <v>32</v>
      </c>
      <c r="C38" s="13">
        <v>0.0</v>
      </c>
      <c r="D38" s="13"/>
      <c r="E38" s="21">
        <v>1885205.0</v>
      </c>
      <c r="F38" s="15"/>
      <c r="H38" s="16"/>
    </row>
    <row r="39">
      <c r="A39" s="12" t="s">
        <v>19</v>
      </c>
      <c r="B39" s="19" t="s">
        <v>32</v>
      </c>
      <c r="C39" s="13">
        <v>0.0</v>
      </c>
      <c r="D39" s="13"/>
      <c r="E39" s="21">
        <v>1933364.0</v>
      </c>
      <c r="F39" s="15"/>
      <c r="H39" s="16"/>
    </row>
    <row r="40">
      <c r="A40" s="12" t="s">
        <v>19</v>
      </c>
      <c r="B40" s="19" t="s">
        <v>32</v>
      </c>
      <c r="C40" s="13">
        <v>0.0</v>
      </c>
      <c r="D40" s="13" t="str">
        <f>CONCATENATE(A40,B40,C40)</f>
        <v>Sem ABAPBP20_60</v>
      </c>
      <c r="E40" s="21">
        <v>1927469.0</v>
      </c>
      <c r="F40" s="17">
        <f>AVERAGE(E38:E40)</f>
        <v>1915346</v>
      </c>
      <c r="G40" s="18">
        <f>STDEV(E38:E40)/F40*100</f>
        <v>1.371488931</v>
      </c>
      <c r="H40" s="16">
        <f>F40-$F$4</f>
        <v>218856.3333</v>
      </c>
    </row>
    <row r="41">
      <c r="A41" s="12" t="s">
        <v>33</v>
      </c>
      <c r="B41" s="12" t="s">
        <v>20</v>
      </c>
      <c r="C41" s="13">
        <v>0.0</v>
      </c>
      <c r="D41" s="13"/>
      <c r="E41" s="14">
        <v>1593571.0</v>
      </c>
      <c r="F41" s="15"/>
      <c r="H41" s="16"/>
    </row>
    <row r="42">
      <c r="A42" s="12" t="s">
        <v>33</v>
      </c>
      <c r="B42" s="12" t="s">
        <v>20</v>
      </c>
      <c r="C42" s="13">
        <v>0.0</v>
      </c>
      <c r="D42" s="13"/>
      <c r="E42" s="14">
        <v>1616219.0</v>
      </c>
      <c r="F42" s="15"/>
      <c r="H42" s="16"/>
    </row>
    <row r="43">
      <c r="A43" s="12" t="s">
        <v>33</v>
      </c>
      <c r="B43" s="12" t="s">
        <v>20</v>
      </c>
      <c r="C43" s="13">
        <v>0.0</v>
      </c>
      <c r="D43" s="13" t="str">
        <f>CONCATENATE(A43,B43,C43)</f>
        <v>Com ABAPbranco 0</v>
      </c>
      <c r="E43" s="14">
        <v>1669140.0</v>
      </c>
      <c r="F43" s="17">
        <f>AVERAGE(E41:E43)</f>
        <v>1626310</v>
      </c>
      <c r="G43" s="18">
        <f>STDEV(E41:E43)/F43*100</f>
        <v>2.38465914</v>
      </c>
      <c r="H43" s="16">
        <v>0.0</v>
      </c>
    </row>
    <row r="44">
      <c r="A44" s="12" t="s">
        <v>33</v>
      </c>
      <c r="B44" s="22" t="s">
        <v>21</v>
      </c>
      <c r="C44" s="13">
        <v>0.0</v>
      </c>
      <c r="D44" s="13"/>
      <c r="E44" s="20">
        <v>2132385.0</v>
      </c>
      <c r="F44" s="15"/>
      <c r="H44" s="16"/>
    </row>
    <row r="45">
      <c r="A45" s="12" t="s">
        <v>33</v>
      </c>
      <c r="B45" s="22" t="s">
        <v>21</v>
      </c>
      <c r="C45" s="13">
        <v>0.0</v>
      </c>
      <c r="D45" s="13"/>
      <c r="E45" s="20">
        <v>2128416.0</v>
      </c>
      <c r="F45" s="15"/>
      <c r="H45" s="16"/>
    </row>
    <row r="46">
      <c r="A46" s="12" t="s">
        <v>33</v>
      </c>
      <c r="B46" s="22" t="s">
        <v>21</v>
      </c>
      <c r="C46" s="13">
        <v>0.0</v>
      </c>
      <c r="D46" s="13" t="str">
        <f>CONCATENATE(A46,B46,C46)</f>
        <v>Com ABAPC20_10</v>
      </c>
      <c r="E46" s="20">
        <v>2365885.0</v>
      </c>
      <c r="F46" s="17">
        <f>AVERAGE(E44:E46)</f>
        <v>2208895.333</v>
      </c>
      <c r="G46" s="18">
        <f>STDEV(E44:E46)/F46*100</f>
        <v>6.15563445</v>
      </c>
      <c r="H46" s="16">
        <f>F46-$F$43</f>
        <v>582585.3333</v>
      </c>
    </row>
    <row r="47">
      <c r="A47" s="12" t="s">
        <v>33</v>
      </c>
      <c r="B47" s="22" t="s">
        <v>22</v>
      </c>
      <c r="C47" s="13">
        <v>0.0</v>
      </c>
      <c r="D47" s="13"/>
      <c r="E47" s="20">
        <v>2103555.0</v>
      </c>
      <c r="F47" s="15"/>
      <c r="H47" s="16"/>
    </row>
    <row r="48">
      <c r="A48" s="12" t="s">
        <v>33</v>
      </c>
      <c r="B48" s="22" t="s">
        <v>22</v>
      </c>
      <c r="C48" s="13">
        <v>0.0</v>
      </c>
      <c r="D48" s="13"/>
      <c r="E48" s="20">
        <v>2082077.0</v>
      </c>
      <c r="F48" s="15"/>
      <c r="H48" s="16"/>
    </row>
    <row r="49">
      <c r="A49" s="12" t="s">
        <v>33</v>
      </c>
      <c r="B49" s="22" t="s">
        <v>22</v>
      </c>
      <c r="C49" s="13">
        <v>0.0</v>
      </c>
      <c r="D49" s="13" t="str">
        <f>CONCATENATE(A49,B49,C49)</f>
        <v>Com ABAPC20_20</v>
      </c>
      <c r="E49" s="20">
        <v>2059310.0</v>
      </c>
      <c r="F49" s="17">
        <f>AVERAGE(E47:E49)</f>
        <v>2081647.333</v>
      </c>
      <c r="G49" s="18">
        <f>STDEV(E47:E49)/F49*100</f>
        <v>1.062890376</v>
      </c>
      <c r="H49" s="16">
        <f>F49-$F$43</f>
        <v>455337.3333</v>
      </c>
    </row>
    <row r="50">
      <c r="A50" s="12" t="s">
        <v>33</v>
      </c>
      <c r="B50" s="22" t="s">
        <v>23</v>
      </c>
      <c r="C50" s="13">
        <v>0.0</v>
      </c>
      <c r="D50" s="13"/>
      <c r="E50" s="20">
        <v>2529487.0</v>
      </c>
      <c r="F50" s="15"/>
      <c r="H50" s="16"/>
    </row>
    <row r="51">
      <c r="A51" s="12" t="s">
        <v>33</v>
      </c>
      <c r="B51" s="22" t="s">
        <v>23</v>
      </c>
      <c r="C51" s="13">
        <v>0.0</v>
      </c>
      <c r="D51" s="13"/>
      <c r="E51" s="20">
        <v>2104310.0</v>
      </c>
      <c r="F51" s="15"/>
      <c r="H51" s="16"/>
    </row>
    <row r="52">
      <c r="A52" s="12" t="s">
        <v>33</v>
      </c>
      <c r="B52" s="22" t="s">
        <v>23</v>
      </c>
      <c r="C52" s="13">
        <v>0.0</v>
      </c>
      <c r="D52" s="13" t="str">
        <f>CONCATENATE(A52,B52,C52)</f>
        <v>Com ABAPC20_30</v>
      </c>
      <c r="E52" s="20">
        <v>2103189.0</v>
      </c>
      <c r="F52" s="17">
        <f>AVERAGE(E50:E52)</f>
        <v>2245662</v>
      </c>
      <c r="G52" s="18">
        <f>STDEV(E50:E52)/F52*100</f>
        <v>10.94556079</v>
      </c>
      <c r="H52" s="16">
        <f>F52-$F$43</f>
        <v>619352</v>
      </c>
    </row>
    <row r="53">
      <c r="A53" s="12" t="s">
        <v>33</v>
      </c>
      <c r="B53" s="22" t="s">
        <v>24</v>
      </c>
      <c r="C53" s="13">
        <v>0.0</v>
      </c>
      <c r="D53" s="13"/>
      <c r="E53" s="20">
        <v>2861065.0</v>
      </c>
      <c r="F53" s="15"/>
      <c r="H53" s="16"/>
    </row>
    <row r="54">
      <c r="A54" s="12" t="s">
        <v>33</v>
      </c>
      <c r="B54" s="22" t="s">
        <v>24</v>
      </c>
      <c r="C54" s="13">
        <v>0.0</v>
      </c>
      <c r="D54" s="13"/>
      <c r="E54" s="20">
        <v>2816832.0</v>
      </c>
      <c r="F54" s="15"/>
      <c r="H54" s="16"/>
    </row>
    <row r="55">
      <c r="A55" s="12" t="s">
        <v>33</v>
      </c>
      <c r="B55" s="22" t="s">
        <v>24</v>
      </c>
      <c r="C55" s="13">
        <v>0.0</v>
      </c>
      <c r="D55" s="13" t="str">
        <f>CONCATENATE(A55,B55,C55)</f>
        <v>Com ABAPC20_40</v>
      </c>
      <c r="E55" s="20">
        <v>2612371.0</v>
      </c>
      <c r="F55" s="17">
        <f>AVERAGE(E53:E55)</f>
        <v>2763422.667</v>
      </c>
      <c r="G55" s="18">
        <f>STDEV(E53:E55)/F55*100</f>
        <v>4.800966605</v>
      </c>
      <c r="H55" s="16">
        <f>F55-$F$43</f>
        <v>1137112.667</v>
      </c>
    </row>
    <row r="56">
      <c r="A56" s="12" t="s">
        <v>33</v>
      </c>
      <c r="B56" s="22" t="s">
        <v>25</v>
      </c>
      <c r="C56" s="13">
        <v>0.0</v>
      </c>
      <c r="D56" s="13"/>
      <c r="E56" s="20">
        <v>2519788.0</v>
      </c>
      <c r="F56" s="15"/>
      <c r="H56" s="16"/>
    </row>
    <row r="57">
      <c r="A57" s="12" t="s">
        <v>33</v>
      </c>
      <c r="B57" s="22" t="s">
        <v>25</v>
      </c>
      <c r="C57" s="13">
        <v>0.0</v>
      </c>
      <c r="D57" s="13"/>
      <c r="E57" s="20">
        <v>2423178.0</v>
      </c>
      <c r="F57" s="15"/>
      <c r="H57" s="16"/>
    </row>
    <row r="58">
      <c r="A58" s="12" t="s">
        <v>33</v>
      </c>
      <c r="B58" s="22" t="s">
        <v>25</v>
      </c>
      <c r="C58" s="13">
        <v>0.0</v>
      </c>
      <c r="D58" s="13" t="str">
        <f>CONCATENATE(A58,B58,C58)</f>
        <v>Com ABAPC20_50</v>
      </c>
      <c r="E58" s="20">
        <v>2423876.0</v>
      </c>
      <c r="F58" s="17">
        <f>AVERAGE(E56:E58)</f>
        <v>2455614</v>
      </c>
      <c r="G58" s="18">
        <f>STDEV(E56:E58)/F58*100</f>
        <v>2.263279573</v>
      </c>
      <c r="H58" s="16">
        <f>F58-$F$43</f>
        <v>829304</v>
      </c>
    </row>
    <row r="59">
      <c r="A59" s="12" t="s">
        <v>33</v>
      </c>
      <c r="B59" s="22" t="s">
        <v>26</v>
      </c>
      <c r="C59" s="13">
        <v>0.0</v>
      </c>
      <c r="D59" s="13"/>
      <c r="E59" s="20">
        <v>2365848.0</v>
      </c>
      <c r="F59" s="15"/>
      <c r="H59" s="16"/>
    </row>
    <row r="60">
      <c r="A60" s="12" t="s">
        <v>33</v>
      </c>
      <c r="B60" s="22" t="s">
        <v>26</v>
      </c>
      <c r="C60" s="13">
        <v>0.0</v>
      </c>
      <c r="D60" s="13"/>
      <c r="E60" s="20">
        <v>2613342.0</v>
      </c>
      <c r="F60" s="15"/>
      <c r="H60" s="16"/>
    </row>
    <row r="61">
      <c r="A61" s="12" t="s">
        <v>33</v>
      </c>
      <c r="B61" s="22" t="s">
        <v>26</v>
      </c>
      <c r="C61" s="13">
        <v>0.0</v>
      </c>
      <c r="D61" s="13" t="str">
        <f>CONCATENATE(A61,B61,C61)</f>
        <v>Com ABAPC20_60</v>
      </c>
      <c r="E61" s="20">
        <v>2571186.0</v>
      </c>
      <c r="F61" s="17">
        <f>AVERAGE(E59:E61)</f>
        <v>2516792</v>
      </c>
      <c r="G61" s="18">
        <f>STDEV(E59:E61)/F61*100</f>
        <v>5.261053844</v>
      </c>
      <c r="H61" s="16">
        <f>F61-$F$43</f>
        <v>890482</v>
      </c>
    </row>
    <row r="62">
      <c r="A62" s="12" t="s">
        <v>33</v>
      </c>
      <c r="B62" s="22" t="s">
        <v>27</v>
      </c>
      <c r="C62" s="13">
        <v>0.0</v>
      </c>
      <c r="D62" s="13"/>
      <c r="E62" s="21">
        <v>2626852.0</v>
      </c>
      <c r="F62" s="15"/>
      <c r="H62" s="16"/>
    </row>
    <row r="63">
      <c r="A63" s="12" t="s">
        <v>33</v>
      </c>
      <c r="B63" s="22" t="s">
        <v>27</v>
      </c>
      <c r="C63" s="13">
        <v>0.0</v>
      </c>
      <c r="D63" s="13"/>
      <c r="E63" s="21">
        <v>2476920.0</v>
      </c>
      <c r="F63" s="15"/>
      <c r="H63" s="16"/>
    </row>
    <row r="64">
      <c r="A64" s="12" t="s">
        <v>33</v>
      </c>
      <c r="B64" s="22" t="s">
        <v>27</v>
      </c>
      <c r="C64" s="13">
        <v>0.0</v>
      </c>
      <c r="D64" s="13" t="str">
        <f>CONCATENATE(A64,B64,C64)</f>
        <v>Com ABAPBP20_10</v>
      </c>
      <c r="E64" s="21">
        <v>2348366.0</v>
      </c>
      <c r="F64" s="17">
        <f>AVERAGE(E62:E64)</f>
        <v>2484046</v>
      </c>
      <c r="G64" s="18">
        <f>STDEV(E62:E64)/F64*100</f>
        <v>5.61099472</v>
      </c>
      <c r="H64" s="16">
        <f>F64-$F$43</f>
        <v>857736</v>
      </c>
    </row>
    <row r="65">
      <c r="A65" s="12" t="s">
        <v>33</v>
      </c>
      <c r="B65" s="22" t="s">
        <v>28</v>
      </c>
      <c r="C65" s="13">
        <v>0.0</v>
      </c>
      <c r="D65" s="13"/>
      <c r="E65" s="21">
        <v>2659191.0</v>
      </c>
      <c r="F65" s="15"/>
      <c r="H65" s="16"/>
    </row>
    <row r="66">
      <c r="A66" s="12" t="s">
        <v>33</v>
      </c>
      <c r="B66" s="22" t="s">
        <v>28</v>
      </c>
      <c r="C66" s="13">
        <v>0.0</v>
      </c>
      <c r="D66" s="13"/>
      <c r="E66" s="21">
        <v>3033614.0</v>
      </c>
      <c r="F66" s="15"/>
      <c r="H66" s="16"/>
    </row>
    <row r="67">
      <c r="A67" s="12" t="s">
        <v>33</v>
      </c>
      <c r="B67" s="22" t="s">
        <v>28</v>
      </c>
      <c r="C67" s="13">
        <v>0.0</v>
      </c>
      <c r="D67" s="13" t="str">
        <f>CONCATENATE(A67,B67,C67)</f>
        <v>Com ABAPBP20_20</v>
      </c>
      <c r="E67" s="21">
        <v>3078462.0</v>
      </c>
      <c r="F67" s="17">
        <f>AVERAGE(E65:E67)</f>
        <v>2923755.667</v>
      </c>
      <c r="G67" s="18">
        <f>STDEV(E65:E67)/F67*100</f>
        <v>7.873928411</v>
      </c>
      <c r="H67" s="16">
        <f>F67-$F$43</f>
        <v>1297445.667</v>
      </c>
    </row>
    <row r="68">
      <c r="A68" s="12" t="s">
        <v>33</v>
      </c>
      <c r="B68" s="22" t="s">
        <v>29</v>
      </c>
      <c r="C68" s="13">
        <v>0.0</v>
      </c>
      <c r="D68" s="13"/>
      <c r="E68" s="21">
        <v>2765822.0</v>
      </c>
      <c r="F68" s="15"/>
      <c r="H68" s="16"/>
    </row>
    <row r="69">
      <c r="A69" s="12" t="s">
        <v>33</v>
      </c>
      <c r="B69" s="22" t="s">
        <v>29</v>
      </c>
      <c r="C69" s="13">
        <v>0.0</v>
      </c>
      <c r="D69" s="13"/>
      <c r="E69" s="21">
        <v>2638737.0</v>
      </c>
      <c r="F69" s="15"/>
      <c r="H69" s="16"/>
    </row>
    <row r="70">
      <c r="A70" s="12" t="s">
        <v>33</v>
      </c>
      <c r="B70" s="22" t="s">
        <v>29</v>
      </c>
      <c r="C70" s="13">
        <v>0.0</v>
      </c>
      <c r="D70" s="13" t="str">
        <f>CONCATENATE(A70,B70,C70)</f>
        <v>Com ABAPBP20_30</v>
      </c>
      <c r="E70" s="21">
        <v>2774334.0</v>
      </c>
      <c r="F70" s="17">
        <f>AVERAGE(E68:E70)</f>
        <v>2726297.667</v>
      </c>
      <c r="G70" s="18">
        <f>STDEV(E68:E70)/F70*100</f>
        <v>2.785796439</v>
      </c>
      <c r="H70" s="16">
        <f>F70-$F$43</f>
        <v>1099987.667</v>
      </c>
    </row>
    <row r="71">
      <c r="A71" s="12" t="s">
        <v>33</v>
      </c>
      <c r="B71" s="22" t="s">
        <v>30</v>
      </c>
      <c r="C71" s="13">
        <v>0.0</v>
      </c>
      <c r="D71" s="13"/>
      <c r="E71" s="21">
        <v>2562605.0</v>
      </c>
      <c r="F71" s="15"/>
      <c r="H71" s="16"/>
    </row>
    <row r="72">
      <c r="A72" s="12" t="s">
        <v>33</v>
      </c>
      <c r="B72" s="22" t="s">
        <v>30</v>
      </c>
      <c r="C72" s="13">
        <v>0.0</v>
      </c>
      <c r="D72" s="13"/>
      <c r="E72" s="21">
        <v>2806940.0</v>
      </c>
      <c r="F72" s="15"/>
      <c r="H72" s="16"/>
    </row>
    <row r="73">
      <c r="A73" s="12" t="s">
        <v>33</v>
      </c>
      <c r="B73" s="22" t="s">
        <v>30</v>
      </c>
      <c r="C73" s="13">
        <v>0.0</v>
      </c>
      <c r="D73" s="13" t="str">
        <f>CONCATENATE(A73,B73,C73)</f>
        <v>Com ABAPBP20_40</v>
      </c>
      <c r="E73" s="21">
        <v>2575246.0</v>
      </c>
      <c r="F73" s="17">
        <f>AVERAGE(E71:E73)</f>
        <v>2648263.667</v>
      </c>
      <c r="G73" s="18">
        <f>STDEV(E71:E73)/F73*100</f>
        <v>5.194460643</v>
      </c>
      <c r="H73" s="16">
        <f>F73-$F$43</f>
        <v>1021953.667</v>
      </c>
    </row>
    <row r="74">
      <c r="A74" s="12" t="s">
        <v>33</v>
      </c>
      <c r="B74" s="22" t="s">
        <v>31</v>
      </c>
      <c r="C74" s="13">
        <v>0.0</v>
      </c>
      <c r="D74" s="13"/>
      <c r="E74" s="21">
        <v>2426036.0</v>
      </c>
      <c r="F74" s="15"/>
      <c r="H74" s="16"/>
    </row>
    <row r="75">
      <c r="A75" s="12" t="s">
        <v>33</v>
      </c>
      <c r="B75" s="22" t="s">
        <v>31</v>
      </c>
      <c r="C75" s="13">
        <v>0.0</v>
      </c>
      <c r="D75" s="13"/>
      <c r="E75" s="21">
        <v>2064532.0</v>
      </c>
      <c r="F75" s="15"/>
      <c r="H75" s="16"/>
    </row>
    <row r="76">
      <c r="A76" s="12" t="s">
        <v>33</v>
      </c>
      <c r="B76" s="22" t="s">
        <v>31</v>
      </c>
      <c r="C76" s="13">
        <v>0.0</v>
      </c>
      <c r="D76" s="13" t="str">
        <f>CONCATENATE(A76,B76,C76)</f>
        <v>Com ABAPBP20_50</v>
      </c>
      <c r="E76" s="21">
        <v>2178509.0</v>
      </c>
      <c r="F76" s="17">
        <f>AVERAGE(E74:E76)</f>
        <v>2223025.667</v>
      </c>
      <c r="G76" s="18">
        <f>STDEV(E74:E76)/F76*100</f>
        <v>8.313791072</v>
      </c>
      <c r="H76" s="16">
        <f>F76-$F$43</f>
        <v>596715.6667</v>
      </c>
    </row>
    <row r="77">
      <c r="A77" s="12" t="s">
        <v>33</v>
      </c>
      <c r="B77" s="22" t="s">
        <v>32</v>
      </c>
      <c r="C77" s="13">
        <v>0.0</v>
      </c>
      <c r="D77" s="13"/>
      <c r="E77" s="21">
        <v>3390104.0</v>
      </c>
      <c r="F77" s="15"/>
      <c r="H77" s="16"/>
    </row>
    <row r="78">
      <c r="A78" s="12" t="s">
        <v>33</v>
      </c>
      <c r="B78" s="22" t="s">
        <v>32</v>
      </c>
      <c r="C78" s="13">
        <v>0.0</v>
      </c>
      <c r="D78" s="13"/>
      <c r="E78" s="21">
        <v>3440251.0</v>
      </c>
      <c r="F78" s="15"/>
      <c r="H78" s="16"/>
    </row>
    <row r="79">
      <c r="A79" s="12" t="s">
        <v>33</v>
      </c>
      <c r="B79" s="22" t="s">
        <v>32</v>
      </c>
      <c r="C79" s="13">
        <v>0.0</v>
      </c>
      <c r="D79" s="13" t="str">
        <f>CONCATENATE(A79,B79,C79)</f>
        <v>Com ABAPBP20_60</v>
      </c>
      <c r="E79" s="21">
        <v>3778625.0</v>
      </c>
      <c r="F79" s="17">
        <f>AVERAGE(E77:E79)</f>
        <v>3536326.667</v>
      </c>
      <c r="G79" s="18">
        <f>STDEV(E77:E79)/F79*100</f>
        <v>5.975953209</v>
      </c>
      <c r="H79" s="16">
        <f>F79-$F$43</f>
        <v>1910016.667</v>
      </c>
    </row>
    <row r="80">
      <c r="A80" s="12" t="s">
        <v>19</v>
      </c>
      <c r="B80" s="12" t="s">
        <v>20</v>
      </c>
      <c r="C80" s="13">
        <v>5.0</v>
      </c>
      <c r="D80" s="13"/>
      <c r="E80" s="4">
        <v>1703958.0</v>
      </c>
      <c r="F80" s="15"/>
      <c r="H80" s="16"/>
    </row>
    <row r="81">
      <c r="A81" s="12" t="s">
        <v>19</v>
      </c>
      <c r="B81" s="12" t="s">
        <v>20</v>
      </c>
      <c r="C81" s="13">
        <v>5.0</v>
      </c>
      <c r="D81" s="13"/>
      <c r="E81" s="4">
        <v>1777805.0</v>
      </c>
      <c r="F81" s="15"/>
      <c r="H81" s="16"/>
    </row>
    <row r="82">
      <c r="A82" s="12" t="s">
        <v>19</v>
      </c>
      <c r="B82" s="12" t="s">
        <v>20</v>
      </c>
      <c r="C82" s="13">
        <v>5.0</v>
      </c>
      <c r="D82" s="13" t="str">
        <f>CONCATENATE(A82,B82,C82)</f>
        <v>Sem ABAPbranco 5</v>
      </c>
      <c r="E82" s="4">
        <v>1787283.0</v>
      </c>
      <c r="F82" s="17">
        <f>AVERAGE(E80:E82)</f>
        <v>1756348.667</v>
      </c>
      <c r="G82" s="18">
        <f>STDEV(E80:E82)/F82*100</f>
        <v>2.597346897</v>
      </c>
      <c r="H82" s="16">
        <v>0.0</v>
      </c>
    </row>
    <row r="83">
      <c r="A83" s="12" t="s">
        <v>19</v>
      </c>
      <c r="B83" s="19" t="s">
        <v>21</v>
      </c>
      <c r="C83" s="13">
        <v>5.0</v>
      </c>
      <c r="D83" s="13"/>
      <c r="E83" s="5">
        <v>2889328.0</v>
      </c>
      <c r="F83" s="15"/>
      <c r="H83" s="16"/>
    </row>
    <row r="84">
      <c r="A84" s="12" t="s">
        <v>19</v>
      </c>
      <c r="B84" s="19" t="s">
        <v>21</v>
      </c>
      <c r="C84" s="13">
        <v>5.0</v>
      </c>
      <c r="D84" s="13"/>
      <c r="E84" s="5">
        <v>2865337.0</v>
      </c>
      <c r="F84" s="15"/>
      <c r="H84" s="16"/>
    </row>
    <row r="85">
      <c r="A85" s="12" t="s">
        <v>19</v>
      </c>
      <c r="B85" s="19" t="s">
        <v>21</v>
      </c>
      <c r="C85" s="13">
        <v>5.0</v>
      </c>
      <c r="D85" s="13" t="str">
        <f>CONCATENATE(A85,B85,C85)</f>
        <v>Sem ABAPC20_15</v>
      </c>
      <c r="E85" s="5">
        <v>3002641.0</v>
      </c>
      <c r="F85" s="17">
        <f>AVERAGE(E83:E85)</f>
        <v>2919102</v>
      </c>
      <c r="G85" s="18">
        <f>STDEV(E83:E85)/F85*100</f>
        <v>2.512231934</v>
      </c>
      <c r="H85" s="16">
        <f>F85-$F$82</f>
        <v>1162753.333</v>
      </c>
    </row>
    <row r="86">
      <c r="A86" s="12" t="s">
        <v>19</v>
      </c>
      <c r="B86" s="19" t="s">
        <v>22</v>
      </c>
      <c r="C86" s="13">
        <v>5.0</v>
      </c>
      <c r="D86" s="13"/>
      <c r="E86" s="5">
        <v>2356366.0</v>
      </c>
      <c r="F86" s="15"/>
      <c r="H86" s="16"/>
    </row>
    <row r="87">
      <c r="A87" s="12" t="s">
        <v>19</v>
      </c>
      <c r="B87" s="19" t="s">
        <v>22</v>
      </c>
      <c r="C87" s="13">
        <v>5.0</v>
      </c>
      <c r="D87" s="13"/>
      <c r="E87" s="5">
        <v>2290281.0</v>
      </c>
      <c r="F87" s="15"/>
      <c r="H87" s="16"/>
    </row>
    <row r="88">
      <c r="A88" s="12" t="s">
        <v>19</v>
      </c>
      <c r="B88" s="19" t="s">
        <v>22</v>
      </c>
      <c r="C88" s="13">
        <v>5.0</v>
      </c>
      <c r="D88" s="13" t="str">
        <f>CONCATENATE(A88,B88,C88)</f>
        <v>Sem ABAPC20_25</v>
      </c>
      <c r="E88" s="5">
        <v>2282611.0</v>
      </c>
      <c r="F88" s="17">
        <f>AVERAGE(E86:E88)</f>
        <v>2309752.667</v>
      </c>
      <c r="G88" s="18">
        <f>STDEV(E86:E88)/F88*100</f>
        <v>1.75560289</v>
      </c>
      <c r="H88" s="16">
        <f>F88-$F$82</f>
        <v>553404</v>
      </c>
    </row>
    <row r="89">
      <c r="A89" s="12" t="s">
        <v>19</v>
      </c>
      <c r="B89" s="19" t="s">
        <v>23</v>
      </c>
      <c r="C89" s="13">
        <v>5.0</v>
      </c>
      <c r="D89" s="13"/>
      <c r="E89" s="5">
        <v>3236180.0</v>
      </c>
      <c r="F89" s="15"/>
      <c r="H89" s="16"/>
    </row>
    <row r="90">
      <c r="A90" s="12" t="s">
        <v>19</v>
      </c>
      <c r="B90" s="19" t="s">
        <v>23</v>
      </c>
      <c r="C90" s="13">
        <v>5.0</v>
      </c>
      <c r="D90" s="13"/>
      <c r="E90" s="5">
        <v>3252047.0</v>
      </c>
      <c r="F90" s="15"/>
      <c r="H90" s="16"/>
    </row>
    <row r="91">
      <c r="A91" s="12" t="s">
        <v>19</v>
      </c>
      <c r="B91" s="19" t="s">
        <v>23</v>
      </c>
      <c r="C91" s="13">
        <v>5.0</v>
      </c>
      <c r="D91" s="13" t="str">
        <f>CONCATENATE(A91,B91,C91)</f>
        <v>Sem ABAPC20_35</v>
      </c>
      <c r="E91" s="5">
        <v>3473862.0</v>
      </c>
      <c r="F91" s="17">
        <f>AVERAGE(E89:E91)</f>
        <v>3320696.333</v>
      </c>
      <c r="G91" s="18">
        <f>STDEV(E89:E91)/F91*100</f>
        <v>4.001642545</v>
      </c>
      <c r="H91" s="16">
        <f>F91-$F$82</f>
        <v>1564347.667</v>
      </c>
    </row>
    <row r="92">
      <c r="A92" s="12" t="s">
        <v>19</v>
      </c>
      <c r="B92" s="19" t="s">
        <v>24</v>
      </c>
      <c r="C92" s="13">
        <v>5.0</v>
      </c>
      <c r="D92" s="13"/>
      <c r="E92" s="5">
        <v>4053789.0</v>
      </c>
      <c r="F92" s="15"/>
      <c r="H92" s="16"/>
    </row>
    <row r="93">
      <c r="A93" s="12" t="s">
        <v>19</v>
      </c>
      <c r="B93" s="19" t="s">
        <v>24</v>
      </c>
      <c r="C93" s="13">
        <v>5.0</v>
      </c>
      <c r="D93" s="13"/>
      <c r="E93" s="5">
        <v>3769387.0</v>
      </c>
      <c r="F93" s="15"/>
      <c r="H93" s="16"/>
    </row>
    <row r="94">
      <c r="A94" s="12" t="s">
        <v>19</v>
      </c>
      <c r="B94" s="19" t="s">
        <v>24</v>
      </c>
      <c r="C94" s="13">
        <v>5.0</v>
      </c>
      <c r="D94" s="13" t="str">
        <f>CONCATENATE(A94,B94,C94)</f>
        <v>Sem ABAPC20_45</v>
      </c>
      <c r="E94" s="5">
        <v>4219086.0</v>
      </c>
      <c r="F94" s="17">
        <f>AVERAGE(E92:E94)</f>
        <v>4014087.333</v>
      </c>
      <c r="G94" s="18">
        <f>STDEV(E92:E94)/F94*100</f>
        <v>5.666620746</v>
      </c>
      <c r="H94" s="16">
        <f>F94-$F$82</f>
        <v>2257738.667</v>
      </c>
    </row>
    <row r="95">
      <c r="A95" s="12" t="s">
        <v>19</v>
      </c>
      <c r="B95" s="19" t="s">
        <v>25</v>
      </c>
      <c r="C95" s="13">
        <v>5.0</v>
      </c>
      <c r="D95" s="13"/>
      <c r="E95" s="5">
        <v>2811164.0</v>
      </c>
      <c r="F95" s="15"/>
      <c r="H95" s="16"/>
    </row>
    <row r="96">
      <c r="A96" s="12" t="s">
        <v>19</v>
      </c>
      <c r="B96" s="19" t="s">
        <v>25</v>
      </c>
      <c r="C96" s="13">
        <v>5.0</v>
      </c>
      <c r="D96" s="13"/>
      <c r="E96" s="5">
        <v>3008958.0</v>
      </c>
      <c r="F96" s="15"/>
      <c r="H96" s="16"/>
    </row>
    <row r="97">
      <c r="A97" s="12" t="s">
        <v>19</v>
      </c>
      <c r="B97" s="19" t="s">
        <v>25</v>
      </c>
      <c r="C97" s="13">
        <v>5.0</v>
      </c>
      <c r="D97" s="13" t="str">
        <f>CONCATENATE(A97,B97,C97)</f>
        <v>Sem ABAPC20_55</v>
      </c>
      <c r="E97" s="5">
        <v>2897753.0</v>
      </c>
      <c r="F97" s="17">
        <f>AVERAGE(E95:E97)</f>
        <v>2905958.333</v>
      </c>
      <c r="G97" s="18">
        <f>STDEV(E95:E97)/F97*100</f>
        <v>3.412022953</v>
      </c>
      <c r="H97" s="16">
        <f>F97-$F$82</f>
        <v>1149609.667</v>
      </c>
    </row>
    <row r="98">
      <c r="A98" s="12" t="s">
        <v>19</v>
      </c>
      <c r="B98" s="19" t="s">
        <v>26</v>
      </c>
      <c r="C98" s="13">
        <v>5.0</v>
      </c>
      <c r="D98" s="13"/>
      <c r="E98" s="5">
        <v>4576706.0</v>
      </c>
      <c r="F98" s="15"/>
      <c r="H98" s="16"/>
    </row>
    <row r="99">
      <c r="A99" s="12" t="s">
        <v>19</v>
      </c>
      <c r="B99" s="19" t="s">
        <v>26</v>
      </c>
      <c r="C99" s="13">
        <v>5.0</v>
      </c>
      <c r="D99" s="13"/>
      <c r="E99" s="5">
        <v>4327102.0</v>
      </c>
      <c r="F99" s="15"/>
      <c r="H99" s="16"/>
    </row>
    <row r="100">
      <c r="A100" s="12" t="s">
        <v>19</v>
      </c>
      <c r="B100" s="19" t="s">
        <v>26</v>
      </c>
      <c r="C100" s="13">
        <v>5.0</v>
      </c>
      <c r="D100" s="13" t="str">
        <f>CONCATENATE(A100,B100,C100)</f>
        <v>Sem ABAPC20_65</v>
      </c>
      <c r="E100" s="5">
        <v>4814998.0</v>
      </c>
      <c r="F100" s="17">
        <f>AVERAGE(E98:E100)</f>
        <v>4572935.333</v>
      </c>
      <c r="G100" s="18">
        <f>STDEV(E98:E100)/F100*100</f>
        <v>5.335082113</v>
      </c>
      <c r="H100" s="16">
        <f>F100-$F$82</f>
        <v>2816586.667</v>
      </c>
    </row>
    <row r="101">
      <c r="A101" s="12" t="s">
        <v>19</v>
      </c>
      <c r="B101" s="19" t="s">
        <v>27</v>
      </c>
      <c r="C101" s="13">
        <v>5.0</v>
      </c>
      <c r="D101" s="13"/>
      <c r="E101" s="6">
        <v>3255531.0</v>
      </c>
      <c r="F101" s="15"/>
      <c r="H101" s="16"/>
    </row>
    <row r="102">
      <c r="A102" s="12" t="s">
        <v>19</v>
      </c>
      <c r="B102" s="19" t="s">
        <v>27</v>
      </c>
      <c r="C102" s="13">
        <v>5.0</v>
      </c>
      <c r="D102" s="13"/>
      <c r="E102" s="6">
        <v>2828359.0</v>
      </c>
      <c r="F102" s="15"/>
      <c r="H102" s="16"/>
    </row>
    <row r="103">
      <c r="A103" s="12" t="s">
        <v>19</v>
      </c>
      <c r="B103" s="19" t="s">
        <v>27</v>
      </c>
      <c r="C103" s="13">
        <v>5.0</v>
      </c>
      <c r="D103" s="13" t="str">
        <f>CONCATENATE(A103,B103,C103)</f>
        <v>Sem ABAPBP20_15</v>
      </c>
      <c r="E103" s="6">
        <v>2825917.0</v>
      </c>
      <c r="F103" s="17">
        <f>AVERAGE(E101:E103)</f>
        <v>2969935.667</v>
      </c>
      <c r="G103" s="18">
        <f>STDEV(E101:E103)/F103*100</f>
        <v>8.327986039</v>
      </c>
      <c r="H103" s="16">
        <f>F103-$F$82</f>
        <v>1213587</v>
      </c>
    </row>
    <row r="104">
      <c r="A104" s="12" t="s">
        <v>19</v>
      </c>
      <c r="B104" s="19" t="s">
        <v>28</v>
      </c>
      <c r="C104" s="13">
        <v>5.0</v>
      </c>
      <c r="D104" s="13"/>
      <c r="E104" s="6">
        <v>5139653.0</v>
      </c>
      <c r="F104" s="15"/>
      <c r="H104" s="16"/>
    </row>
    <row r="105">
      <c r="A105" s="12" t="s">
        <v>19</v>
      </c>
      <c r="B105" s="19" t="s">
        <v>28</v>
      </c>
      <c r="C105" s="13">
        <v>5.0</v>
      </c>
      <c r="D105" s="13"/>
      <c r="E105" s="6">
        <v>4443646.0</v>
      </c>
      <c r="F105" s="15"/>
      <c r="H105" s="16"/>
    </row>
    <row r="106">
      <c r="A106" s="12" t="s">
        <v>19</v>
      </c>
      <c r="B106" s="19" t="s">
        <v>28</v>
      </c>
      <c r="C106" s="13">
        <v>5.0</v>
      </c>
      <c r="D106" s="13" t="str">
        <f>CONCATENATE(A106,B106,C106)</f>
        <v>Sem ABAPBP20_25</v>
      </c>
      <c r="E106" s="6">
        <v>5492118.0</v>
      </c>
      <c r="F106" s="17">
        <f>AVERAGE(E104:E106)</f>
        <v>5025139</v>
      </c>
      <c r="G106" s="18">
        <f>STDEV(E104:E106)/F106*100</f>
        <v>10.61729735</v>
      </c>
      <c r="H106" s="16">
        <f>F106-$F$82</f>
        <v>3268790.333</v>
      </c>
    </row>
    <row r="107">
      <c r="A107" s="12" t="s">
        <v>19</v>
      </c>
      <c r="B107" s="19" t="s">
        <v>29</v>
      </c>
      <c r="C107" s="13">
        <v>5.0</v>
      </c>
      <c r="D107" s="13"/>
      <c r="E107" s="6">
        <v>5284903.0</v>
      </c>
      <c r="F107" s="15"/>
      <c r="H107" s="16"/>
    </row>
    <row r="108">
      <c r="A108" s="12" t="s">
        <v>19</v>
      </c>
      <c r="B108" s="19" t="s">
        <v>29</v>
      </c>
      <c r="C108" s="13">
        <v>5.0</v>
      </c>
      <c r="D108" s="13"/>
      <c r="E108" s="6">
        <v>6084764.0</v>
      </c>
      <c r="F108" s="15"/>
      <c r="H108" s="16"/>
    </row>
    <row r="109">
      <c r="A109" s="12" t="s">
        <v>19</v>
      </c>
      <c r="B109" s="19" t="s">
        <v>29</v>
      </c>
      <c r="C109" s="13">
        <v>5.0</v>
      </c>
      <c r="D109" s="13" t="str">
        <f>CONCATENATE(A109,B109,C109)</f>
        <v>Sem ABAPBP20_35</v>
      </c>
      <c r="E109" s="6">
        <v>5681502.0</v>
      </c>
      <c r="F109" s="17">
        <f>AVERAGE(E107:E109)</f>
        <v>5683723</v>
      </c>
      <c r="G109" s="18">
        <f>STDEV(E107:E109)/F109*100</f>
        <v>7.036499233</v>
      </c>
      <c r="H109" s="16">
        <f>F109-$F$82</f>
        <v>3927374.333</v>
      </c>
    </row>
    <row r="110">
      <c r="A110" s="12" t="s">
        <v>19</v>
      </c>
      <c r="B110" s="19" t="s">
        <v>30</v>
      </c>
      <c r="C110" s="13">
        <v>5.0</v>
      </c>
      <c r="D110" s="13"/>
      <c r="E110" s="6">
        <v>4356825.0</v>
      </c>
      <c r="F110" s="15"/>
      <c r="H110" s="16"/>
    </row>
    <row r="111">
      <c r="A111" s="12" t="s">
        <v>19</v>
      </c>
      <c r="B111" s="19" t="s">
        <v>30</v>
      </c>
      <c r="C111" s="13">
        <v>5.0</v>
      </c>
      <c r="D111" s="13"/>
      <c r="E111" s="6">
        <v>4873867.0</v>
      </c>
      <c r="F111" s="15"/>
      <c r="H111" s="16"/>
    </row>
    <row r="112">
      <c r="A112" s="12" t="s">
        <v>19</v>
      </c>
      <c r="B112" s="19" t="s">
        <v>30</v>
      </c>
      <c r="C112" s="13">
        <v>5.0</v>
      </c>
      <c r="D112" s="13" t="str">
        <f>CONCATENATE(A112,B112,C112)</f>
        <v>Sem ABAPBP20_45</v>
      </c>
      <c r="E112" s="6">
        <v>4209075.0</v>
      </c>
      <c r="F112" s="17">
        <f>AVERAGE(E110:E112)</f>
        <v>4479922.333</v>
      </c>
      <c r="G112" s="18">
        <f>STDEV(E110:E112)/F112*100</f>
        <v>7.791938534</v>
      </c>
      <c r="H112" s="16">
        <f>F112-$F$82</f>
        <v>2723573.667</v>
      </c>
    </row>
    <row r="113">
      <c r="A113" s="12" t="s">
        <v>19</v>
      </c>
      <c r="B113" s="19" t="s">
        <v>31</v>
      </c>
      <c r="C113" s="13">
        <v>5.0</v>
      </c>
      <c r="D113" s="13"/>
      <c r="E113" s="6">
        <v>2844759.0</v>
      </c>
      <c r="F113" s="15"/>
      <c r="H113" s="16"/>
    </row>
    <row r="114">
      <c r="A114" s="12" t="s">
        <v>19</v>
      </c>
      <c r="B114" s="19" t="s">
        <v>31</v>
      </c>
      <c r="C114" s="13">
        <v>5.0</v>
      </c>
      <c r="D114" s="13"/>
      <c r="E114" s="6">
        <v>2644011.0</v>
      </c>
      <c r="F114" s="15"/>
      <c r="H114" s="16"/>
    </row>
    <row r="115">
      <c r="A115" s="12" t="s">
        <v>19</v>
      </c>
      <c r="B115" s="19" t="s">
        <v>31</v>
      </c>
      <c r="C115" s="13">
        <v>5.0</v>
      </c>
      <c r="D115" s="13" t="str">
        <f>CONCATENATE(A115,B115,C115)</f>
        <v>Sem ABAPBP20_55</v>
      </c>
      <c r="E115" s="6">
        <v>2656005.0</v>
      </c>
      <c r="F115" s="17">
        <f>AVERAGE(E113:E115)</f>
        <v>2714925</v>
      </c>
      <c r="G115" s="18">
        <f>STDEV(E113:E115)/F115*100</f>
        <v>4.147420451</v>
      </c>
      <c r="H115" s="16">
        <f>F115-$F$82</f>
        <v>958576.3333</v>
      </c>
    </row>
    <row r="116">
      <c r="A116" s="12" t="s">
        <v>19</v>
      </c>
      <c r="B116" s="19" t="s">
        <v>32</v>
      </c>
      <c r="C116" s="13">
        <v>5.0</v>
      </c>
      <c r="D116" s="13"/>
      <c r="E116" s="6">
        <v>4884937.0</v>
      </c>
      <c r="F116" s="15"/>
      <c r="H116" s="16"/>
    </row>
    <row r="117">
      <c r="A117" s="12" t="s">
        <v>19</v>
      </c>
      <c r="B117" s="19" t="s">
        <v>32</v>
      </c>
      <c r="C117" s="13">
        <v>5.0</v>
      </c>
      <c r="D117" s="13"/>
      <c r="E117" s="6">
        <v>5256166.0</v>
      </c>
      <c r="F117" s="15"/>
      <c r="H117" s="16"/>
    </row>
    <row r="118">
      <c r="A118" s="12" t="s">
        <v>19</v>
      </c>
      <c r="B118" s="19" t="s">
        <v>32</v>
      </c>
      <c r="C118" s="13">
        <v>5.0</v>
      </c>
      <c r="D118" s="13" t="str">
        <f>CONCATENATE(A118,B118,C118)</f>
        <v>Sem ABAPBP20_65</v>
      </c>
      <c r="E118" s="6">
        <v>5002170.0</v>
      </c>
      <c r="F118" s="17">
        <f>AVERAGE(E116:E118)</f>
        <v>5047757.667</v>
      </c>
      <c r="G118" s="18">
        <f>STDEV(E116:E118)/F118*100</f>
        <v>3.759426696</v>
      </c>
      <c r="H118" s="16">
        <f>F118-$F$82</f>
        <v>3291409</v>
      </c>
    </row>
    <row r="119">
      <c r="A119" s="12" t="s">
        <v>33</v>
      </c>
      <c r="B119" s="12" t="s">
        <v>20</v>
      </c>
      <c r="C119" s="13">
        <v>5.0</v>
      </c>
      <c r="D119" s="13"/>
      <c r="E119" s="4">
        <v>1560046.0</v>
      </c>
      <c r="F119" s="15"/>
      <c r="H119" s="16"/>
    </row>
    <row r="120">
      <c r="A120" s="12" t="s">
        <v>33</v>
      </c>
      <c r="B120" s="12" t="s">
        <v>20</v>
      </c>
      <c r="C120" s="13">
        <v>5.0</v>
      </c>
      <c r="D120" s="13"/>
      <c r="E120" s="4">
        <v>1584278.0</v>
      </c>
      <c r="F120" s="15"/>
      <c r="H120" s="16"/>
    </row>
    <row r="121">
      <c r="A121" s="12" t="s">
        <v>33</v>
      </c>
      <c r="B121" s="12" t="s">
        <v>20</v>
      </c>
      <c r="C121" s="13">
        <v>5.0</v>
      </c>
      <c r="D121" s="13" t="str">
        <f>CONCATENATE(A121,B121,C121)</f>
        <v>Com ABAPbranco 5</v>
      </c>
      <c r="E121" s="4">
        <v>1635948.0</v>
      </c>
      <c r="F121" s="17">
        <f>AVERAGE(E119:E121)</f>
        <v>1593424</v>
      </c>
      <c r="G121" s="18">
        <f>STDEV(E119:E121)/F121*100</f>
        <v>2.433046221</v>
      </c>
      <c r="H121" s="16">
        <v>0.0</v>
      </c>
    </row>
    <row r="122">
      <c r="A122" s="12" t="s">
        <v>33</v>
      </c>
      <c r="B122" s="22" t="s">
        <v>21</v>
      </c>
      <c r="C122" s="13">
        <v>5.0</v>
      </c>
      <c r="D122" s="13"/>
      <c r="E122" s="5">
        <v>1.2372863E7</v>
      </c>
      <c r="F122" s="15"/>
      <c r="H122" s="16"/>
    </row>
    <row r="123">
      <c r="A123" s="12" t="s">
        <v>33</v>
      </c>
      <c r="B123" s="22" t="s">
        <v>21</v>
      </c>
      <c r="C123" s="13">
        <v>5.0</v>
      </c>
      <c r="D123" s="13"/>
      <c r="E123" s="5">
        <v>1.1601424E7</v>
      </c>
      <c r="F123" s="15"/>
      <c r="H123" s="16"/>
    </row>
    <row r="124">
      <c r="A124" s="12" t="s">
        <v>33</v>
      </c>
      <c r="B124" s="22" t="s">
        <v>21</v>
      </c>
      <c r="C124" s="13">
        <v>5.0</v>
      </c>
      <c r="D124" s="13" t="str">
        <f>CONCATENATE(A124,B124,C124)</f>
        <v>Com ABAPC20_15</v>
      </c>
      <c r="E124" s="5">
        <v>1.2552834E7</v>
      </c>
      <c r="F124" s="17">
        <f>AVERAGE(E122:E124)</f>
        <v>12175707</v>
      </c>
      <c r="G124" s="18">
        <f>STDEV(E122:E124)/F124*100</f>
        <v>4.151042321</v>
      </c>
      <c r="H124" s="16">
        <f>F124-$F$121</f>
        <v>10582283</v>
      </c>
    </row>
    <row r="125">
      <c r="A125" s="12" t="s">
        <v>33</v>
      </c>
      <c r="B125" s="22" t="s">
        <v>22</v>
      </c>
      <c r="C125" s="13">
        <v>5.0</v>
      </c>
      <c r="D125" s="13"/>
      <c r="E125" s="5">
        <v>1.0764095E7</v>
      </c>
      <c r="F125" s="15"/>
      <c r="H125" s="16"/>
    </row>
    <row r="126">
      <c r="A126" s="12" t="s">
        <v>33</v>
      </c>
      <c r="B126" s="22" t="s">
        <v>22</v>
      </c>
      <c r="C126" s="13">
        <v>5.0</v>
      </c>
      <c r="D126" s="13"/>
      <c r="E126" s="5">
        <v>9669056.0</v>
      </c>
      <c r="F126" s="15"/>
      <c r="H126" s="16"/>
    </row>
    <row r="127">
      <c r="A127" s="12" t="s">
        <v>33</v>
      </c>
      <c r="B127" s="22" t="s">
        <v>22</v>
      </c>
      <c r="C127" s="13">
        <v>5.0</v>
      </c>
      <c r="D127" s="13" t="str">
        <f>CONCATENATE(A127,B127,C127)</f>
        <v>Com ABAPC20_25</v>
      </c>
      <c r="E127" s="5">
        <v>9925876.0</v>
      </c>
      <c r="F127" s="17">
        <f>AVERAGE(E125:E127)</f>
        <v>10119675.67</v>
      </c>
      <c r="G127" s="18">
        <f>STDEV(E125:E127)/F127*100</f>
        <v>5.658936203</v>
      </c>
      <c r="H127" s="16">
        <f>F127-$F$121</f>
        <v>8526251.667</v>
      </c>
    </row>
    <row r="128">
      <c r="A128" s="12" t="s">
        <v>33</v>
      </c>
      <c r="B128" s="22" t="s">
        <v>23</v>
      </c>
      <c r="C128" s="13">
        <v>5.0</v>
      </c>
      <c r="D128" s="13"/>
      <c r="F128" s="15"/>
      <c r="H128" s="16"/>
      <c r="I128" s="5">
        <v>1.7128636E7</v>
      </c>
    </row>
    <row r="129">
      <c r="A129" s="12" t="s">
        <v>33</v>
      </c>
      <c r="B129" s="22" t="s">
        <v>23</v>
      </c>
      <c r="C129" s="13">
        <v>5.0</v>
      </c>
      <c r="D129" s="13"/>
      <c r="E129" s="5">
        <v>1.3747218E7</v>
      </c>
      <c r="F129" s="15"/>
      <c r="H129" s="16"/>
    </row>
    <row r="130">
      <c r="A130" s="12" t="s">
        <v>33</v>
      </c>
      <c r="B130" s="22" t="s">
        <v>23</v>
      </c>
      <c r="C130" s="13">
        <v>5.0</v>
      </c>
      <c r="D130" s="13" t="str">
        <f>CONCATENATE(A130,B130,C130)</f>
        <v>Com ABAPC20_35</v>
      </c>
      <c r="E130" s="5">
        <v>1.4329844E7</v>
      </c>
      <c r="F130" s="17">
        <f>AVERAGE(E128:E130)</f>
        <v>14038531</v>
      </c>
      <c r="G130" s="18">
        <f>STDEV(E128:E130)/F130*100</f>
        <v>2.934628954</v>
      </c>
      <c r="H130" s="16">
        <f>F130-$F$121</f>
        <v>12445107</v>
      </c>
    </row>
    <row r="131">
      <c r="A131" s="12" t="s">
        <v>33</v>
      </c>
      <c r="B131" s="22" t="s">
        <v>24</v>
      </c>
      <c r="C131" s="13">
        <v>5.0</v>
      </c>
      <c r="D131" s="13"/>
      <c r="E131" s="5">
        <v>2.531138E7</v>
      </c>
      <c r="F131" s="15"/>
      <c r="H131" s="16"/>
    </row>
    <row r="132">
      <c r="A132" s="12" t="s">
        <v>33</v>
      </c>
      <c r="B132" s="22" t="s">
        <v>24</v>
      </c>
      <c r="C132" s="13">
        <v>5.0</v>
      </c>
      <c r="D132" s="13"/>
      <c r="E132" s="5">
        <v>2.3168272E7</v>
      </c>
      <c r="F132" s="15"/>
      <c r="H132" s="16"/>
    </row>
    <row r="133">
      <c r="A133" s="12" t="s">
        <v>33</v>
      </c>
      <c r="B133" s="22" t="s">
        <v>24</v>
      </c>
      <c r="C133" s="13">
        <v>5.0</v>
      </c>
      <c r="D133" s="13" t="str">
        <f>CONCATENATE(A133,B133,C133)</f>
        <v>Com ABAPC20_45</v>
      </c>
      <c r="F133" s="17">
        <f>AVERAGE(E131:E133)</f>
        <v>24239826</v>
      </c>
      <c r="G133" s="18">
        <f>STDEV(E131:E133)/F133*100</f>
        <v>6.251720617</v>
      </c>
      <c r="H133" s="16">
        <f>F133-$F$121</f>
        <v>22646402</v>
      </c>
      <c r="I133" s="5">
        <v>1.9344438E7</v>
      </c>
    </row>
    <row r="134">
      <c r="A134" s="12" t="s">
        <v>33</v>
      </c>
      <c r="B134" s="22" t="s">
        <v>25</v>
      </c>
      <c r="C134" s="13">
        <v>5.0</v>
      </c>
      <c r="D134" s="13"/>
      <c r="E134" s="5">
        <v>1.8950426E7</v>
      </c>
      <c r="F134" s="15"/>
      <c r="H134" s="16"/>
    </row>
    <row r="135">
      <c r="A135" s="12" t="s">
        <v>33</v>
      </c>
      <c r="B135" s="22" t="s">
        <v>25</v>
      </c>
      <c r="C135" s="13">
        <v>5.0</v>
      </c>
      <c r="D135" s="13"/>
      <c r="E135" s="5">
        <v>1.7003452E7</v>
      </c>
      <c r="F135" s="15"/>
      <c r="H135" s="16"/>
    </row>
    <row r="136">
      <c r="A136" s="12" t="s">
        <v>33</v>
      </c>
      <c r="B136" s="22" t="s">
        <v>25</v>
      </c>
      <c r="C136" s="13">
        <v>5.0</v>
      </c>
      <c r="D136" s="13" t="str">
        <f>CONCATENATE(A136,B136,C136)</f>
        <v>Com ABAPC20_55</v>
      </c>
      <c r="E136" s="5">
        <v>1.6625376E7</v>
      </c>
      <c r="F136" s="17">
        <f>AVERAGE(E134:E136)</f>
        <v>17526418</v>
      </c>
      <c r="G136" s="18">
        <f>STDEV(E134:E136)/F136*100</f>
        <v>7.118576868</v>
      </c>
      <c r="H136" s="16">
        <f>F136-$F$121</f>
        <v>15932994</v>
      </c>
    </row>
    <row r="137">
      <c r="A137" s="12" t="s">
        <v>33</v>
      </c>
      <c r="B137" s="22" t="s">
        <v>26</v>
      </c>
      <c r="C137" s="13">
        <v>5.0</v>
      </c>
      <c r="D137" s="13"/>
      <c r="E137" s="5">
        <v>1.6386127E7</v>
      </c>
      <c r="F137" s="15"/>
      <c r="H137" s="16"/>
    </row>
    <row r="138">
      <c r="A138" s="12" t="s">
        <v>33</v>
      </c>
      <c r="B138" s="22" t="s">
        <v>26</v>
      </c>
      <c r="C138" s="13">
        <v>5.0</v>
      </c>
      <c r="D138" s="13"/>
      <c r="E138" s="5">
        <v>2.0318222E7</v>
      </c>
      <c r="F138" s="15"/>
      <c r="H138" s="16"/>
    </row>
    <row r="139">
      <c r="A139" s="12" t="s">
        <v>33</v>
      </c>
      <c r="B139" s="22" t="s">
        <v>26</v>
      </c>
      <c r="C139" s="13">
        <v>5.0</v>
      </c>
      <c r="D139" s="13" t="str">
        <f>CONCATENATE(A139,B139,C139)</f>
        <v>Com ABAPC20_65</v>
      </c>
      <c r="E139" s="5">
        <v>1.9055452E7</v>
      </c>
      <c r="F139" s="17">
        <f>AVERAGE(E137:E139)</f>
        <v>18586600.33</v>
      </c>
      <c r="G139" s="18">
        <f>STDEV(E137:E139)/F139*100</f>
        <v>10.80099671</v>
      </c>
      <c r="H139" s="16">
        <f>F139-$F$121</f>
        <v>16993176.33</v>
      </c>
    </row>
    <row r="140">
      <c r="A140" s="12" t="s">
        <v>33</v>
      </c>
      <c r="B140" s="22" t="s">
        <v>27</v>
      </c>
      <c r="C140" s="13">
        <v>5.0</v>
      </c>
      <c r="D140" s="13"/>
      <c r="E140" s="6">
        <v>1.8316946E7</v>
      </c>
      <c r="F140" s="15"/>
      <c r="H140" s="16"/>
    </row>
    <row r="141">
      <c r="A141" s="12" t="s">
        <v>33</v>
      </c>
      <c r="B141" s="22" t="s">
        <v>27</v>
      </c>
      <c r="C141" s="13">
        <v>5.0</v>
      </c>
      <c r="D141" s="13"/>
      <c r="E141" s="6">
        <v>1.7784448E7</v>
      </c>
      <c r="F141" s="15"/>
      <c r="H141" s="16"/>
    </row>
    <row r="142">
      <c r="A142" s="12" t="s">
        <v>33</v>
      </c>
      <c r="B142" s="22" t="s">
        <v>27</v>
      </c>
      <c r="C142" s="13">
        <v>5.0</v>
      </c>
      <c r="D142" s="13" t="str">
        <f>CONCATENATE(A142,B142,C142)</f>
        <v>Com ABAPBP20_15</v>
      </c>
      <c r="E142" s="6">
        <v>1.6964254E7</v>
      </c>
      <c r="F142" s="17">
        <f>AVERAGE(E140:E142)</f>
        <v>17688549.33</v>
      </c>
      <c r="G142" s="18">
        <f>STDEV(E140:E142)/F142*100</f>
        <v>3.852356339</v>
      </c>
      <c r="H142" s="16">
        <f>F142-$F$121</f>
        <v>16095125.33</v>
      </c>
    </row>
    <row r="143">
      <c r="A143" s="12" t="s">
        <v>33</v>
      </c>
      <c r="B143" s="22" t="s">
        <v>28</v>
      </c>
      <c r="C143" s="13">
        <v>5.0</v>
      </c>
      <c r="D143" s="13"/>
      <c r="E143" s="6">
        <v>2.5504482E7</v>
      </c>
      <c r="F143" s="15"/>
      <c r="H143" s="16"/>
    </row>
    <row r="144">
      <c r="A144" s="12" t="s">
        <v>33</v>
      </c>
      <c r="B144" s="22" t="s">
        <v>28</v>
      </c>
      <c r="C144" s="13">
        <v>5.0</v>
      </c>
      <c r="D144" s="13"/>
      <c r="E144" s="6">
        <v>2.774813E7</v>
      </c>
      <c r="F144" s="15"/>
      <c r="H144" s="16"/>
    </row>
    <row r="145">
      <c r="A145" s="12" t="s">
        <v>33</v>
      </c>
      <c r="B145" s="22" t="s">
        <v>28</v>
      </c>
      <c r="C145" s="13">
        <v>5.0</v>
      </c>
      <c r="D145" s="13" t="str">
        <f>CONCATENATE(A145,B145,C145)</f>
        <v>Com ABAPBP20_25</v>
      </c>
      <c r="E145" s="6">
        <v>2.8000298E7</v>
      </c>
      <c r="F145" s="17">
        <f>AVERAGE(E143:E145)</f>
        <v>27084303.33</v>
      </c>
      <c r="G145" s="18">
        <f>STDEV(E143:E145)/F145*100</f>
        <v>5.072911705</v>
      </c>
      <c r="H145" s="16">
        <f>F145-$F$121</f>
        <v>25490879.33</v>
      </c>
    </row>
    <row r="146">
      <c r="A146" s="12" t="s">
        <v>33</v>
      </c>
      <c r="B146" s="22" t="s">
        <v>29</v>
      </c>
      <c r="C146" s="13">
        <v>5.0</v>
      </c>
      <c r="D146" s="13"/>
      <c r="E146" s="6">
        <v>2.4266872E7</v>
      </c>
      <c r="F146" s="15"/>
      <c r="H146" s="16"/>
    </row>
    <row r="147">
      <c r="A147" s="12" t="s">
        <v>33</v>
      </c>
      <c r="B147" s="22" t="s">
        <v>29</v>
      </c>
      <c r="C147" s="13">
        <v>5.0</v>
      </c>
      <c r="D147" s="13"/>
      <c r="E147" s="6">
        <v>2.2886346E7</v>
      </c>
      <c r="F147" s="15"/>
      <c r="H147" s="16"/>
    </row>
    <row r="148">
      <c r="A148" s="12" t="s">
        <v>33</v>
      </c>
      <c r="B148" s="22" t="s">
        <v>29</v>
      </c>
      <c r="C148" s="13">
        <v>5.0</v>
      </c>
      <c r="D148" s="13" t="str">
        <f>CONCATENATE(A148,B148,C148)</f>
        <v>Com ABAPBP20_35</v>
      </c>
      <c r="E148" s="6">
        <v>2.4131304E7</v>
      </c>
      <c r="F148" s="17">
        <f>AVERAGE(E146:E148)</f>
        <v>23761507.33</v>
      </c>
      <c r="G148" s="18">
        <f>STDEV(E146:E148)/F148*100</f>
        <v>3.202393841</v>
      </c>
      <c r="H148" s="16">
        <f>F148-$F$121</f>
        <v>22168083.33</v>
      </c>
    </row>
    <row r="149">
      <c r="A149" s="12" t="s">
        <v>33</v>
      </c>
      <c r="B149" s="22" t="s">
        <v>30</v>
      </c>
      <c r="C149" s="13">
        <v>5.0</v>
      </c>
      <c r="D149" s="13"/>
      <c r="E149" s="6">
        <v>2.0275198E7</v>
      </c>
      <c r="F149" s="15"/>
      <c r="H149" s="16"/>
    </row>
    <row r="150">
      <c r="A150" s="12" t="s">
        <v>33</v>
      </c>
      <c r="B150" s="22" t="s">
        <v>30</v>
      </c>
      <c r="C150" s="13">
        <v>5.0</v>
      </c>
      <c r="D150" s="13"/>
      <c r="E150" s="6">
        <v>2.3625876E7</v>
      </c>
      <c r="F150" s="15"/>
      <c r="H150" s="16"/>
    </row>
    <row r="151">
      <c r="A151" s="12" t="s">
        <v>33</v>
      </c>
      <c r="B151" s="22" t="s">
        <v>30</v>
      </c>
      <c r="C151" s="13">
        <v>5.0</v>
      </c>
      <c r="D151" s="13" t="str">
        <f>CONCATENATE(A151,B151,C151)</f>
        <v>Com ABAPBP20_45</v>
      </c>
      <c r="E151" s="6">
        <v>1.9845804E7</v>
      </c>
      <c r="F151" s="17">
        <f>AVERAGE(E149:E151)</f>
        <v>21248959.33</v>
      </c>
      <c r="G151" s="18">
        <f>STDEV(E149:E151)/F151*100</f>
        <v>9.739941951</v>
      </c>
      <c r="H151" s="16">
        <f>F151-$F$121</f>
        <v>19655535.33</v>
      </c>
    </row>
    <row r="152">
      <c r="A152" s="12" t="s">
        <v>33</v>
      </c>
      <c r="B152" s="22" t="s">
        <v>31</v>
      </c>
      <c r="C152" s="13">
        <v>5.0</v>
      </c>
      <c r="D152" s="13"/>
      <c r="E152" s="6">
        <v>1.4181286E7</v>
      </c>
      <c r="F152" s="15"/>
      <c r="H152" s="16"/>
    </row>
    <row r="153">
      <c r="A153" s="12" t="s">
        <v>33</v>
      </c>
      <c r="B153" s="22" t="s">
        <v>31</v>
      </c>
      <c r="C153" s="13">
        <v>5.0</v>
      </c>
      <c r="D153" s="13"/>
      <c r="E153" s="6">
        <v>1.2602517E7</v>
      </c>
      <c r="F153" s="15"/>
      <c r="H153" s="16"/>
    </row>
    <row r="154">
      <c r="A154" s="12" t="s">
        <v>33</v>
      </c>
      <c r="B154" s="22" t="s">
        <v>31</v>
      </c>
      <c r="C154" s="13">
        <v>5.0</v>
      </c>
      <c r="D154" s="13" t="str">
        <f>CONCATENATE(A154,B154,C154)</f>
        <v>Com ABAPBP20_55</v>
      </c>
      <c r="E154" s="6">
        <v>1.5521725E7</v>
      </c>
      <c r="F154" s="23">
        <f>AVERAGE(E152:E154)</f>
        <v>14101842.67</v>
      </c>
      <c r="G154" s="18">
        <f>STDEV(E152:E154)/F154*100</f>
        <v>10.36194073</v>
      </c>
      <c r="H154" s="16">
        <f>F154-$F$121</f>
        <v>12508418.67</v>
      </c>
    </row>
    <row r="155">
      <c r="A155" s="12" t="s">
        <v>33</v>
      </c>
      <c r="B155" s="22" t="s">
        <v>32</v>
      </c>
      <c r="C155" s="13">
        <v>5.0</v>
      </c>
      <c r="D155" s="13"/>
      <c r="E155" s="6">
        <v>3.1782498E7</v>
      </c>
      <c r="F155" s="15"/>
      <c r="H155" s="16"/>
    </row>
    <row r="156">
      <c r="A156" s="12" t="s">
        <v>33</v>
      </c>
      <c r="B156" s="22" t="s">
        <v>32</v>
      </c>
      <c r="C156" s="13">
        <v>5.0</v>
      </c>
      <c r="D156" s="13"/>
      <c r="E156" s="6">
        <v>3.1663334E7</v>
      </c>
      <c r="F156" s="15"/>
      <c r="H156" s="16"/>
    </row>
    <row r="157">
      <c r="A157" s="12" t="s">
        <v>33</v>
      </c>
      <c r="B157" s="22" t="s">
        <v>32</v>
      </c>
      <c r="C157" s="13">
        <v>5.0</v>
      </c>
      <c r="D157" s="13" t="str">
        <f>CONCATENATE(A157,B157,C157)</f>
        <v>Com ABAPBP20_65</v>
      </c>
      <c r="E157" s="6">
        <v>3.6269292E7</v>
      </c>
      <c r="F157" s="17">
        <f>AVERAGE(E155:E157)</f>
        <v>33238374.67</v>
      </c>
      <c r="G157" s="18">
        <f>STDEV(E155:E157)/F157*100</f>
        <v>7.899085254</v>
      </c>
      <c r="H157" s="16">
        <f>F157-$F$121</f>
        <v>31644950.67</v>
      </c>
    </row>
    <row r="158">
      <c r="A158" s="12" t="s">
        <v>19</v>
      </c>
      <c r="B158" s="12" t="s">
        <v>20</v>
      </c>
      <c r="C158" s="13">
        <v>10.0</v>
      </c>
      <c r="D158" s="13"/>
      <c r="E158" s="4">
        <v>1681565.0</v>
      </c>
      <c r="F158" s="15"/>
      <c r="H158" s="16"/>
    </row>
    <row r="159">
      <c r="A159" s="12" t="s">
        <v>19</v>
      </c>
      <c r="B159" s="12" t="s">
        <v>20</v>
      </c>
      <c r="C159" s="13">
        <v>10.0</v>
      </c>
      <c r="D159" s="13"/>
      <c r="E159" s="4">
        <v>1745934.0</v>
      </c>
      <c r="F159" s="15"/>
      <c r="H159" s="16"/>
    </row>
    <row r="160">
      <c r="A160" s="12" t="s">
        <v>19</v>
      </c>
      <c r="B160" s="12" t="s">
        <v>20</v>
      </c>
      <c r="C160" s="13">
        <v>10.0</v>
      </c>
      <c r="D160" s="13" t="str">
        <f>CONCATENATE(A160,B160,C160)</f>
        <v>Sem ABAPbranco 10</v>
      </c>
      <c r="E160" s="4">
        <v>1765343.0</v>
      </c>
      <c r="F160" s="17">
        <f>AVERAGE(E158:E160)</f>
        <v>1730947.333</v>
      </c>
      <c r="G160" s="18">
        <f>STDEV(E158:E160)/F160*100</f>
        <v>2.533502995</v>
      </c>
      <c r="H160" s="16">
        <v>0.0</v>
      </c>
    </row>
    <row r="161">
      <c r="A161" s="12" t="s">
        <v>19</v>
      </c>
      <c r="B161" s="19" t="s">
        <v>21</v>
      </c>
      <c r="C161" s="13">
        <v>10.0</v>
      </c>
      <c r="D161" s="13"/>
      <c r="E161" s="5">
        <v>5601122.0</v>
      </c>
      <c r="F161" s="15"/>
      <c r="H161" s="16"/>
    </row>
    <row r="162">
      <c r="A162" s="12" t="s">
        <v>19</v>
      </c>
      <c r="B162" s="19" t="s">
        <v>21</v>
      </c>
      <c r="C162" s="13">
        <v>10.0</v>
      </c>
      <c r="D162" s="13"/>
      <c r="E162" s="5">
        <v>5497364.0</v>
      </c>
      <c r="F162" s="15"/>
      <c r="H162" s="16"/>
    </row>
    <row r="163">
      <c r="A163" s="12" t="s">
        <v>19</v>
      </c>
      <c r="B163" s="19" t="s">
        <v>21</v>
      </c>
      <c r="C163" s="13">
        <v>10.0</v>
      </c>
      <c r="D163" s="13" t="str">
        <f>CONCATENATE(A163,B163,C163)</f>
        <v>Sem ABAPC20_110</v>
      </c>
      <c r="E163" s="5">
        <v>5994282.0</v>
      </c>
      <c r="F163" s="17">
        <f>AVERAGE(E161:E163)</f>
        <v>5697589.333</v>
      </c>
      <c r="G163" s="18">
        <f>STDEV(E161:E163)/F163*100</f>
        <v>4.60069082</v>
      </c>
      <c r="H163" s="16">
        <f>F163-$F$160</f>
        <v>3966642</v>
      </c>
    </row>
    <row r="164">
      <c r="A164" s="12" t="s">
        <v>19</v>
      </c>
      <c r="B164" s="19" t="s">
        <v>22</v>
      </c>
      <c r="C164" s="13">
        <v>10.0</v>
      </c>
      <c r="D164" s="13"/>
      <c r="E164" s="5">
        <v>3932638.0</v>
      </c>
      <c r="F164" s="15"/>
      <c r="H164" s="16"/>
    </row>
    <row r="165">
      <c r="A165" s="12" t="s">
        <v>19</v>
      </c>
      <c r="B165" s="19" t="s">
        <v>22</v>
      </c>
      <c r="C165" s="13">
        <v>10.0</v>
      </c>
      <c r="D165" s="13"/>
      <c r="E165" s="5">
        <v>3689016.0</v>
      </c>
      <c r="F165" s="15"/>
      <c r="H165" s="16"/>
    </row>
    <row r="166">
      <c r="A166" s="12" t="s">
        <v>19</v>
      </c>
      <c r="B166" s="19" t="s">
        <v>22</v>
      </c>
      <c r="C166" s="13">
        <v>10.0</v>
      </c>
      <c r="D166" s="13" t="str">
        <f>CONCATENATE(A166,B166,C166)</f>
        <v>Sem ABAPC20_210</v>
      </c>
      <c r="E166" s="5">
        <v>3553870.0</v>
      </c>
      <c r="F166" s="17">
        <f>AVERAGE(E164:E166)</f>
        <v>3725174.667</v>
      </c>
      <c r="G166" s="18">
        <f>STDEV(E164:E166)/F166*100</f>
        <v>5.15292423</v>
      </c>
      <c r="H166" s="16">
        <f>F166-$F$160</f>
        <v>1994227.333</v>
      </c>
    </row>
    <row r="167">
      <c r="A167" s="12" t="s">
        <v>19</v>
      </c>
      <c r="B167" s="19" t="s">
        <v>23</v>
      </c>
      <c r="C167" s="13">
        <v>10.0</v>
      </c>
      <c r="D167" s="13"/>
      <c r="E167" s="5">
        <v>6151798.0</v>
      </c>
      <c r="F167" s="15"/>
      <c r="H167" s="16"/>
    </row>
    <row r="168">
      <c r="A168" s="12" t="s">
        <v>19</v>
      </c>
      <c r="B168" s="19" t="s">
        <v>23</v>
      </c>
      <c r="C168" s="13">
        <v>10.0</v>
      </c>
      <c r="D168" s="13"/>
      <c r="E168" s="5">
        <v>6243360.0</v>
      </c>
      <c r="F168" s="15"/>
      <c r="H168" s="16"/>
    </row>
    <row r="169">
      <c r="A169" s="12" t="s">
        <v>19</v>
      </c>
      <c r="B169" s="19" t="s">
        <v>23</v>
      </c>
      <c r="C169" s="13">
        <v>10.0</v>
      </c>
      <c r="D169" s="13" t="str">
        <f>CONCATENATE(A169,B169,C169)</f>
        <v>Sem ABAPC20_310</v>
      </c>
      <c r="E169" s="5">
        <v>6815844.0</v>
      </c>
      <c r="F169" s="17">
        <f>AVERAGE(E167:E169)</f>
        <v>6403667.333</v>
      </c>
      <c r="G169" s="18">
        <f>STDEV(E167:E169)/F169*100</f>
        <v>5.61989359</v>
      </c>
      <c r="H169" s="16">
        <f>F169-$F$160</f>
        <v>4672720</v>
      </c>
    </row>
    <row r="170">
      <c r="A170" s="12" t="s">
        <v>19</v>
      </c>
      <c r="B170" s="19" t="s">
        <v>24</v>
      </c>
      <c r="C170" s="13">
        <v>10.0</v>
      </c>
      <c r="D170" s="13"/>
      <c r="E170" s="5">
        <v>8866049.0</v>
      </c>
      <c r="F170" s="15"/>
      <c r="H170" s="16"/>
    </row>
    <row r="171">
      <c r="A171" s="12" t="s">
        <v>19</v>
      </c>
      <c r="B171" s="19" t="s">
        <v>24</v>
      </c>
      <c r="C171" s="13">
        <v>10.0</v>
      </c>
      <c r="D171" s="13"/>
      <c r="E171" s="5">
        <v>8136463.0</v>
      </c>
      <c r="F171" s="15"/>
      <c r="H171" s="16"/>
    </row>
    <row r="172">
      <c r="A172" s="12" t="s">
        <v>19</v>
      </c>
      <c r="B172" s="19" t="s">
        <v>24</v>
      </c>
      <c r="C172" s="13">
        <v>10.0</v>
      </c>
      <c r="D172" s="13" t="str">
        <f>CONCATENATE(A172,B172,C172)</f>
        <v>Sem ABAPC20_410</v>
      </c>
      <c r="E172" s="5">
        <v>9273040.0</v>
      </c>
      <c r="F172" s="17">
        <f>AVERAGE(E170:E172)</f>
        <v>8758517.333</v>
      </c>
      <c r="G172" s="18">
        <f>STDEV(E170:E172)/F172*100</f>
        <v>6.574950043</v>
      </c>
      <c r="H172" s="16">
        <f>F172-$F$160</f>
        <v>7027570</v>
      </c>
    </row>
    <row r="173">
      <c r="A173" s="12" t="s">
        <v>19</v>
      </c>
      <c r="B173" s="19" t="s">
        <v>25</v>
      </c>
      <c r="C173" s="13">
        <v>10.0</v>
      </c>
      <c r="D173" s="13"/>
      <c r="E173" s="5">
        <v>5370311.0</v>
      </c>
      <c r="F173" s="15"/>
      <c r="H173" s="16"/>
    </row>
    <row r="174">
      <c r="A174" s="12" t="s">
        <v>19</v>
      </c>
      <c r="B174" s="19" t="s">
        <v>25</v>
      </c>
      <c r="C174" s="13">
        <v>10.0</v>
      </c>
      <c r="D174" s="13"/>
      <c r="E174" s="5">
        <v>5931460.0</v>
      </c>
      <c r="F174" s="15"/>
      <c r="H174" s="16"/>
    </row>
    <row r="175">
      <c r="A175" s="12" t="s">
        <v>19</v>
      </c>
      <c r="B175" s="19" t="s">
        <v>25</v>
      </c>
      <c r="C175" s="13">
        <v>10.0</v>
      </c>
      <c r="D175" s="13" t="str">
        <f>CONCATENATE(A175,B175,C175)</f>
        <v>Sem ABAPC20_510</v>
      </c>
      <c r="E175" s="5">
        <v>5649052.0</v>
      </c>
      <c r="F175" s="17">
        <f>AVERAGE(E173:E175)</f>
        <v>5650274.333</v>
      </c>
      <c r="G175" s="18">
        <f>STDEV(E173:E175)/F175*100</f>
        <v>4.96571459</v>
      </c>
      <c r="H175" s="16">
        <f>F175-$F$160</f>
        <v>3919327</v>
      </c>
    </row>
    <row r="176">
      <c r="A176" s="12" t="s">
        <v>19</v>
      </c>
      <c r="B176" s="19" t="s">
        <v>26</v>
      </c>
      <c r="C176" s="13">
        <v>10.0</v>
      </c>
      <c r="D176" s="13"/>
      <c r="E176" s="5">
        <v>1.1025924E7</v>
      </c>
      <c r="F176" s="15"/>
      <c r="H176" s="16"/>
    </row>
    <row r="177">
      <c r="A177" s="12" t="s">
        <v>19</v>
      </c>
      <c r="B177" s="19" t="s">
        <v>26</v>
      </c>
      <c r="C177" s="13">
        <v>10.0</v>
      </c>
      <c r="D177" s="13"/>
      <c r="E177" s="5">
        <v>1.0466949E7</v>
      </c>
      <c r="F177" s="15"/>
      <c r="H177" s="16"/>
    </row>
    <row r="178">
      <c r="A178" s="12" t="s">
        <v>19</v>
      </c>
      <c r="B178" s="19" t="s">
        <v>26</v>
      </c>
      <c r="C178" s="13">
        <v>10.0</v>
      </c>
      <c r="D178" s="13" t="str">
        <f>CONCATENATE(A178,B178,C178)</f>
        <v>Sem ABAPC20_610</v>
      </c>
      <c r="E178" s="5">
        <v>1.1593636E7</v>
      </c>
      <c r="F178" s="17">
        <f>AVERAGE(E176:E178)</f>
        <v>11028836.33</v>
      </c>
      <c r="G178" s="18">
        <f>STDEV(E176:E178)/F178*100</f>
        <v>5.107965418</v>
      </c>
      <c r="H178" s="16">
        <f>F178-$F$160</f>
        <v>9297889</v>
      </c>
    </row>
    <row r="179">
      <c r="A179" s="12" t="s">
        <v>19</v>
      </c>
      <c r="B179" s="19" t="s">
        <v>27</v>
      </c>
      <c r="C179" s="13">
        <v>10.0</v>
      </c>
      <c r="D179" s="13"/>
      <c r="E179" s="6">
        <v>6229132.0</v>
      </c>
      <c r="F179" s="15"/>
      <c r="H179" s="16"/>
    </row>
    <row r="180">
      <c r="A180" s="12" t="s">
        <v>19</v>
      </c>
      <c r="B180" s="19" t="s">
        <v>27</v>
      </c>
      <c r="C180" s="13">
        <v>10.0</v>
      </c>
      <c r="D180" s="13"/>
      <c r="E180" s="6">
        <v>5326078.0</v>
      </c>
      <c r="F180" s="15"/>
      <c r="H180" s="16"/>
    </row>
    <row r="181">
      <c r="A181" s="12" t="s">
        <v>19</v>
      </c>
      <c r="B181" s="19" t="s">
        <v>27</v>
      </c>
      <c r="C181" s="13">
        <v>10.0</v>
      </c>
      <c r="D181" s="13" t="str">
        <f>CONCATENATE(A181,B181,C181)</f>
        <v>Sem ABAPBP20_110</v>
      </c>
      <c r="E181" s="6">
        <v>5337218.0</v>
      </c>
      <c r="F181" s="17">
        <f>AVERAGE(E179:E181)</f>
        <v>5630809.333</v>
      </c>
      <c r="G181" s="18">
        <f>STDEV(E179:E181)/F181*100</f>
        <v>9.202807889</v>
      </c>
      <c r="H181" s="16">
        <f>F181-$F$160</f>
        <v>3899862</v>
      </c>
    </row>
    <row r="182">
      <c r="A182" s="12" t="s">
        <v>19</v>
      </c>
      <c r="B182" s="19" t="s">
        <v>28</v>
      </c>
      <c r="C182" s="13">
        <v>10.0</v>
      </c>
      <c r="D182" s="13"/>
      <c r="E182" s="6">
        <v>1.0935532E7</v>
      </c>
      <c r="F182" s="15"/>
      <c r="H182" s="16"/>
    </row>
    <row r="183">
      <c r="A183" s="12" t="s">
        <v>19</v>
      </c>
      <c r="B183" s="19" t="s">
        <v>28</v>
      </c>
      <c r="C183" s="13">
        <v>10.0</v>
      </c>
      <c r="D183" s="13"/>
      <c r="E183" s="6">
        <v>9580168.0</v>
      </c>
      <c r="F183" s="15"/>
      <c r="H183" s="16"/>
    </row>
    <row r="184">
      <c r="A184" s="12" t="s">
        <v>19</v>
      </c>
      <c r="B184" s="19" t="s">
        <v>28</v>
      </c>
      <c r="C184" s="13">
        <v>10.0</v>
      </c>
      <c r="D184" s="13" t="str">
        <f>CONCATENATE(A184,B184,C184)</f>
        <v>Sem ABAPBP20_210</v>
      </c>
      <c r="E184" s="6">
        <v>1.1526001E7</v>
      </c>
      <c r="F184" s="17">
        <f>AVERAGE(E182:E184)</f>
        <v>10680567</v>
      </c>
      <c r="G184" s="18">
        <f>STDEV(E182:E184)/F184*100</f>
        <v>9.340872986</v>
      </c>
      <c r="H184" s="16">
        <f>F184-$F$160</f>
        <v>8949619.667</v>
      </c>
    </row>
    <row r="185">
      <c r="A185" s="12" t="s">
        <v>19</v>
      </c>
      <c r="B185" s="19" t="s">
        <v>29</v>
      </c>
      <c r="C185" s="13">
        <v>10.0</v>
      </c>
      <c r="D185" s="13"/>
      <c r="E185" s="6">
        <v>1.3602119E7</v>
      </c>
      <c r="F185" s="15"/>
      <c r="H185" s="16"/>
    </row>
    <row r="186">
      <c r="A186" s="12" t="s">
        <v>19</v>
      </c>
      <c r="B186" s="19" t="s">
        <v>29</v>
      </c>
      <c r="C186" s="13">
        <v>10.0</v>
      </c>
      <c r="D186" s="13"/>
      <c r="E186" s="6">
        <v>1.6428865E7</v>
      </c>
      <c r="F186" s="15"/>
      <c r="H186" s="16"/>
    </row>
    <row r="187">
      <c r="A187" s="12" t="s">
        <v>19</v>
      </c>
      <c r="B187" s="19" t="s">
        <v>29</v>
      </c>
      <c r="C187" s="13">
        <v>10.0</v>
      </c>
      <c r="D187" s="13" t="str">
        <f>CONCATENATE(A187,B187,C187)</f>
        <v>Sem ABAPBP20_310</v>
      </c>
      <c r="E187" s="6">
        <v>1.5462671E7</v>
      </c>
      <c r="F187" s="17">
        <f>AVERAGE(E185:E187)</f>
        <v>15164551.67</v>
      </c>
      <c r="G187" s="18">
        <f>STDEV(E185:E187)/F187*100</f>
        <v>9.474464747</v>
      </c>
      <c r="H187" s="16">
        <f>F187-$F$160</f>
        <v>13433604.33</v>
      </c>
    </row>
    <row r="188">
      <c r="A188" s="12" t="s">
        <v>19</v>
      </c>
      <c r="B188" s="19" t="s">
        <v>30</v>
      </c>
      <c r="C188" s="13">
        <v>10.0</v>
      </c>
      <c r="D188" s="13"/>
      <c r="E188" s="6">
        <v>1.0545054E7</v>
      </c>
      <c r="F188" s="15"/>
      <c r="H188" s="16"/>
    </row>
    <row r="189">
      <c r="A189" s="12" t="s">
        <v>19</v>
      </c>
      <c r="B189" s="19" t="s">
        <v>30</v>
      </c>
      <c r="C189" s="13">
        <v>10.0</v>
      </c>
      <c r="D189" s="13"/>
      <c r="E189" s="6">
        <v>1.2054543E7</v>
      </c>
      <c r="F189" s="15"/>
      <c r="H189" s="16"/>
    </row>
    <row r="190">
      <c r="A190" s="12" t="s">
        <v>19</v>
      </c>
      <c r="B190" s="19" t="s">
        <v>30</v>
      </c>
      <c r="C190" s="13">
        <v>10.0</v>
      </c>
      <c r="D190" s="13" t="str">
        <f>CONCATENATE(A190,B190,C190)</f>
        <v>Sem ABAPBP20_410</v>
      </c>
      <c r="E190" s="6">
        <v>1.0033692E7</v>
      </c>
      <c r="F190" s="17">
        <f>AVERAGE(E188:E190)</f>
        <v>10877763</v>
      </c>
      <c r="G190" s="18">
        <f>STDEV(E188:E190)/F190*100</f>
        <v>9.659201739</v>
      </c>
      <c r="H190" s="16">
        <f>F190-$F$160</f>
        <v>9146815.667</v>
      </c>
    </row>
    <row r="191">
      <c r="A191" s="12" t="s">
        <v>19</v>
      </c>
      <c r="B191" s="19" t="s">
        <v>31</v>
      </c>
      <c r="C191" s="13">
        <v>10.0</v>
      </c>
      <c r="D191" s="13"/>
      <c r="E191" s="6">
        <v>5132171.0</v>
      </c>
      <c r="F191" s="15"/>
      <c r="H191" s="16"/>
    </row>
    <row r="192">
      <c r="A192" s="12" t="s">
        <v>19</v>
      </c>
      <c r="B192" s="19" t="s">
        <v>31</v>
      </c>
      <c r="C192" s="13">
        <v>10.0</v>
      </c>
      <c r="D192" s="13"/>
      <c r="E192" s="6">
        <v>4838950.0</v>
      </c>
      <c r="F192" s="15"/>
      <c r="H192" s="16"/>
    </row>
    <row r="193">
      <c r="A193" s="12" t="s">
        <v>19</v>
      </c>
      <c r="B193" s="19" t="s">
        <v>31</v>
      </c>
      <c r="C193" s="13">
        <v>10.0</v>
      </c>
      <c r="D193" s="13" t="str">
        <f>CONCATENATE(A193,B193,C193)</f>
        <v>Sem ABAPBP20_510</v>
      </c>
      <c r="E193" s="6">
        <v>4968560.0</v>
      </c>
      <c r="F193" s="23">
        <f>AVERAGE(E191:E193)</f>
        <v>4979893.667</v>
      </c>
      <c r="G193" s="18">
        <f>STDEV(E191:E193)/F193*100</f>
        <v>2.950639045</v>
      </c>
      <c r="H193" s="16">
        <f>F193-$F$160</f>
        <v>3248946.333</v>
      </c>
    </row>
    <row r="194">
      <c r="A194" s="12" t="s">
        <v>19</v>
      </c>
      <c r="B194" s="19" t="s">
        <v>32</v>
      </c>
      <c r="C194" s="13">
        <v>10.0</v>
      </c>
      <c r="D194" s="13"/>
      <c r="E194" s="6">
        <v>1.0221542E7</v>
      </c>
      <c r="F194" s="15"/>
      <c r="H194" s="16"/>
    </row>
    <row r="195">
      <c r="A195" s="12" t="s">
        <v>19</v>
      </c>
      <c r="B195" s="19" t="s">
        <v>32</v>
      </c>
      <c r="C195" s="13">
        <v>10.0</v>
      </c>
      <c r="D195" s="13"/>
      <c r="E195" s="6">
        <v>1.1180887E7</v>
      </c>
      <c r="F195" s="15"/>
      <c r="H195" s="16"/>
    </row>
    <row r="196">
      <c r="A196" s="12" t="s">
        <v>19</v>
      </c>
      <c r="B196" s="19" t="s">
        <v>32</v>
      </c>
      <c r="C196" s="13">
        <v>10.0</v>
      </c>
      <c r="D196" s="13" t="str">
        <f>CONCATENATE(A196,B196,C196)</f>
        <v>Sem ABAPBP20_610</v>
      </c>
      <c r="E196" s="6">
        <v>1.0658507E7</v>
      </c>
      <c r="F196" s="17">
        <f>AVERAGE(E194:E196)</f>
        <v>10686978.67</v>
      </c>
      <c r="G196" s="18">
        <f>STDEV(E194:E196)/F196*100</f>
        <v>4.494308808</v>
      </c>
      <c r="H196" s="16">
        <f>F196-$F$160</f>
        <v>8956031.333</v>
      </c>
    </row>
    <row r="197">
      <c r="A197" s="12" t="s">
        <v>33</v>
      </c>
      <c r="B197" s="12" t="s">
        <v>20</v>
      </c>
      <c r="C197" s="13">
        <v>10.0</v>
      </c>
      <c r="D197" s="13"/>
      <c r="E197" s="4">
        <v>1546278.0</v>
      </c>
      <c r="F197" s="15"/>
      <c r="H197" s="16"/>
    </row>
    <row r="198">
      <c r="A198" s="12" t="s">
        <v>33</v>
      </c>
      <c r="B198" s="12" t="s">
        <v>20</v>
      </c>
      <c r="C198" s="13">
        <v>10.0</v>
      </c>
      <c r="D198" s="13"/>
      <c r="E198" s="4">
        <v>1566569.0</v>
      </c>
      <c r="F198" s="15"/>
      <c r="H198" s="16"/>
    </row>
    <row r="199">
      <c r="A199" s="12" t="s">
        <v>33</v>
      </c>
      <c r="B199" s="12" t="s">
        <v>20</v>
      </c>
      <c r="C199" s="13">
        <v>10.0</v>
      </c>
      <c r="D199" s="13" t="str">
        <f>CONCATENATE(A199,B199,C199)</f>
        <v>Com ABAPbranco 10</v>
      </c>
      <c r="E199" s="4">
        <v>1627178.0</v>
      </c>
      <c r="F199" s="17">
        <f>AVERAGE(E197:E199)</f>
        <v>1580008.333</v>
      </c>
      <c r="G199" s="18">
        <f>STDEV(E197:E199)/F199*100</f>
        <v>2.663982298</v>
      </c>
      <c r="H199" s="16">
        <v>0.0</v>
      </c>
    </row>
    <row r="200">
      <c r="A200" s="12" t="s">
        <v>33</v>
      </c>
      <c r="B200" s="22" t="s">
        <v>21</v>
      </c>
      <c r="C200" s="13">
        <v>10.0</v>
      </c>
      <c r="D200" s="13"/>
      <c r="E200" s="5">
        <v>4.2958056E7</v>
      </c>
      <c r="F200" s="15"/>
      <c r="H200" s="16"/>
    </row>
    <row r="201">
      <c r="A201" s="12" t="s">
        <v>33</v>
      </c>
      <c r="B201" s="22" t="s">
        <v>21</v>
      </c>
      <c r="C201" s="13">
        <v>10.0</v>
      </c>
      <c r="D201" s="13"/>
      <c r="F201" s="15"/>
      <c r="H201" s="16"/>
      <c r="I201" s="5">
        <v>3.9155836E7</v>
      </c>
    </row>
    <row r="202">
      <c r="A202" s="12" t="s">
        <v>33</v>
      </c>
      <c r="B202" s="22" t="s">
        <v>21</v>
      </c>
      <c r="C202" s="13">
        <v>10.0</v>
      </c>
      <c r="D202" s="13" t="str">
        <f>CONCATENATE(A202,B202,C202)</f>
        <v>Com ABAPC20_110</v>
      </c>
      <c r="E202" s="5">
        <v>4.2524208E7</v>
      </c>
      <c r="F202" s="17">
        <f>AVERAGE(E200:E202)</f>
        <v>42741132</v>
      </c>
      <c r="G202" s="18">
        <f>STDEV(E200:E202)/F202*100</f>
        <v>0.7177555868</v>
      </c>
      <c r="H202" s="16">
        <f>F202-$F$199</f>
        <v>41161123.67</v>
      </c>
    </row>
    <row r="203">
      <c r="A203" s="12" t="s">
        <v>33</v>
      </c>
      <c r="B203" s="22" t="s">
        <v>22</v>
      </c>
      <c r="C203" s="13">
        <v>10.0</v>
      </c>
      <c r="D203" s="13"/>
      <c r="E203" s="5">
        <v>3.7287564E7</v>
      </c>
      <c r="F203" s="15"/>
      <c r="H203" s="16"/>
    </row>
    <row r="204">
      <c r="A204" s="12" t="s">
        <v>33</v>
      </c>
      <c r="B204" s="22" t="s">
        <v>22</v>
      </c>
      <c r="C204" s="13">
        <v>10.0</v>
      </c>
      <c r="D204" s="13"/>
      <c r="E204" s="5">
        <v>3.3400702E7</v>
      </c>
      <c r="F204" s="15"/>
      <c r="H204" s="16"/>
    </row>
    <row r="205">
      <c r="A205" s="12" t="s">
        <v>33</v>
      </c>
      <c r="B205" s="22" t="s">
        <v>22</v>
      </c>
      <c r="C205" s="13">
        <v>10.0</v>
      </c>
      <c r="D205" s="13" t="str">
        <f>CONCATENATE(A205,B205,C205)</f>
        <v>Com ABAPC20_210</v>
      </c>
      <c r="E205" s="5">
        <v>3.432244E7</v>
      </c>
      <c r="F205" s="17">
        <f>AVERAGE(E203:E205)</f>
        <v>35003568.67</v>
      </c>
      <c r="G205" s="18">
        <f>STDEV(E203:E205)/F205*100</f>
        <v>5.802205925</v>
      </c>
      <c r="H205" s="16">
        <f>F205-$F$199</f>
        <v>33423560.33</v>
      </c>
    </row>
    <row r="206">
      <c r="A206" s="12" t="s">
        <v>33</v>
      </c>
      <c r="B206" s="22" t="s">
        <v>23</v>
      </c>
      <c r="C206" s="13">
        <v>10.0</v>
      </c>
      <c r="D206" s="13"/>
      <c r="E206" s="5">
        <v>5.5725744E7</v>
      </c>
      <c r="F206" s="15"/>
      <c r="H206" s="16"/>
    </row>
    <row r="207">
      <c r="A207" s="12" t="s">
        <v>33</v>
      </c>
      <c r="B207" s="22" t="s">
        <v>23</v>
      </c>
      <c r="C207" s="13">
        <v>10.0</v>
      </c>
      <c r="D207" s="13"/>
      <c r="E207" s="5">
        <v>4.7749072E7</v>
      </c>
      <c r="F207" s="15"/>
      <c r="H207" s="16"/>
    </row>
    <row r="208">
      <c r="A208" s="12" t="s">
        <v>33</v>
      </c>
      <c r="B208" s="22" t="s">
        <v>23</v>
      </c>
      <c r="C208" s="13">
        <v>10.0</v>
      </c>
      <c r="D208" s="13" t="str">
        <f>CONCATENATE(A208,B208,C208)</f>
        <v>Com ABAPC20_310</v>
      </c>
      <c r="E208" s="5">
        <v>5.1125296E7</v>
      </c>
      <c r="F208" s="17">
        <f>AVERAGE(E206:E208)</f>
        <v>51533370.67</v>
      </c>
      <c r="G208" s="18">
        <f>STDEV(E206:E208)/F208*100</f>
        <v>7.76965043</v>
      </c>
      <c r="H208" s="16">
        <f>F208-$F$199</f>
        <v>49953362.33</v>
      </c>
    </row>
    <row r="209">
      <c r="A209" s="12" t="s">
        <v>33</v>
      </c>
      <c r="B209" s="22" t="s">
        <v>24</v>
      </c>
      <c r="C209" s="13">
        <v>10.0</v>
      </c>
      <c r="D209" s="13"/>
      <c r="E209" s="5">
        <v>7.9890136E7</v>
      </c>
      <c r="F209" s="15"/>
      <c r="H209" s="16"/>
    </row>
    <row r="210">
      <c r="A210" s="12" t="s">
        <v>33</v>
      </c>
      <c r="B210" s="22" t="s">
        <v>24</v>
      </c>
      <c r="C210" s="13">
        <v>10.0</v>
      </c>
      <c r="D210" s="13"/>
      <c r="E210" s="5">
        <v>7.0808432E7</v>
      </c>
      <c r="F210" s="15"/>
      <c r="H210" s="16"/>
    </row>
    <row r="211">
      <c r="A211" s="12" t="s">
        <v>33</v>
      </c>
      <c r="B211" s="22" t="s">
        <v>24</v>
      </c>
      <c r="C211" s="13">
        <v>10.0</v>
      </c>
      <c r="D211" s="13" t="str">
        <f>CONCATENATE(A211,B211,C211)</f>
        <v>Com ABAPC20_410</v>
      </c>
      <c r="F211" s="17">
        <f>AVERAGE(E209:E211)</f>
        <v>75349284</v>
      </c>
      <c r="G211" s="18">
        <f>STDEV(E209:E211)/F211*100</f>
        <v>8.522621772</v>
      </c>
      <c r="H211" s="16">
        <f>F211-$F$199</f>
        <v>73769275.67</v>
      </c>
      <c r="I211" s="5">
        <v>6.1024632E7</v>
      </c>
    </row>
    <row r="212">
      <c r="A212" s="12" t="s">
        <v>33</v>
      </c>
      <c r="B212" s="22" t="s">
        <v>25</v>
      </c>
      <c r="C212" s="13">
        <v>10.0</v>
      </c>
      <c r="D212" s="13"/>
      <c r="E212" s="5">
        <v>6.1372184E7</v>
      </c>
      <c r="F212" s="15"/>
      <c r="H212" s="16"/>
    </row>
    <row r="213">
      <c r="A213" s="12" t="s">
        <v>33</v>
      </c>
      <c r="B213" s="22" t="s">
        <v>25</v>
      </c>
      <c r="C213" s="13">
        <v>10.0</v>
      </c>
      <c r="D213" s="13"/>
      <c r="E213" s="5">
        <v>5.5917972E7</v>
      </c>
      <c r="F213" s="15"/>
      <c r="H213" s="16"/>
    </row>
    <row r="214">
      <c r="A214" s="12" t="s">
        <v>33</v>
      </c>
      <c r="B214" s="22" t="s">
        <v>25</v>
      </c>
      <c r="C214" s="13">
        <v>10.0</v>
      </c>
      <c r="D214" s="13" t="str">
        <f>CONCATENATE(A214,B214,C214)</f>
        <v>Com ABAPC20_510</v>
      </c>
      <c r="E214" s="5">
        <v>5.4834796E7</v>
      </c>
      <c r="F214" s="17">
        <f>AVERAGE(E212:E214)</f>
        <v>57374984</v>
      </c>
      <c r="G214" s="18">
        <f>STDEV(E212:E214)/F214*100</f>
        <v>6.106820029</v>
      </c>
      <c r="H214" s="16">
        <f>F214-$F$199</f>
        <v>55794975.67</v>
      </c>
    </row>
    <row r="215">
      <c r="A215" s="12" t="s">
        <v>33</v>
      </c>
      <c r="B215" s="22" t="s">
        <v>26</v>
      </c>
      <c r="C215" s="13">
        <v>10.0</v>
      </c>
      <c r="D215" s="13"/>
      <c r="E215" s="5">
        <v>5.5176128E7</v>
      </c>
      <c r="F215" s="15"/>
      <c r="H215" s="16"/>
    </row>
    <row r="216">
      <c r="A216" s="12" t="s">
        <v>33</v>
      </c>
      <c r="B216" s="22" t="s">
        <v>26</v>
      </c>
      <c r="C216" s="13">
        <v>10.0</v>
      </c>
      <c r="D216" s="13"/>
      <c r="E216" s="5">
        <v>6.7310344E7</v>
      </c>
      <c r="F216" s="15"/>
      <c r="H216" s="16"/>
    </row>
    <row r="217">
      <c r="A217" s="12" t="s">
        <v>33</v>
      </c>
      <c r="B217" s="22" t="s">
        <v>26</v>
      </c>
      <c r="C217" s="13">
        <v>10.0</v>
      </c>
      <c r="D217" s="13" t="str">
        <f>CONCATENATE(A217,B217,C217)</f>
        <v>Com ABAPC20_610</v>
      </c>
      <c r="E217" s="5">
        <v>6.3074544E7</v>
      </c>
      <c r="F217" s="17">
        <f>AVERAGE(E215:E217)</f>
        <v>61853672</v>
      </c>
      <c r="G217" s="18">
        <f>STDEV(E215:E217)/F217*100</f>
        <v>9.956638575</v>
      </c>
      <c r="H217" s="16">
        <f>F217-$F$199</f>
        <v>60273663.67</v>
      </c>
    </row>
    <row r="218">
      <c r="A218" s="12" t="s">
        <v>33</v>
      </c>
      <c r="B218" s="22" t="s">
        <v>27</v>
      </c>
      <c r="C218" s="13">
        <v>10.0</v>
      </c>
      <c r="D218" s="13"/>
      <c r="E218" s="6">
        <v>5.898164E7</v>
      </c>
      <c r="F218" s="15"/>
      <c r="H218" s="16"/>
    </row>
    <row r="219">
      <c r="A219" s="12" t="s">
        <v>33</v>
      </c>
      <c r="B219" s="22" t="s">
        <v>27</v>
      </c>
      <c r="C219" s="13">
        <v>10.0</v>
      </c>
      <c r="D219" s="13"/>
      <c r="E219" s="6">
        <v>6.0315756E7</v>
      </c>
      <c r="F219" s="15"/>
      <c r="H219" s="16"/>
    </row>
    <row r="220">
      <c r="A220" s="12" t="s">
        <v>33</v>
      </c>
      <c r="B220" s="22" t="s">
        <v>27</v>
      </c>
      <c r="C220" s="13">
        <v>10.0</v>
      </c>
      <c r="D220" s="13" t="str">
        <f>CONCATENATE(A220,B220,C220)</f>
        <v>Com ABAPBP20_110</v>
      </c>
      <c r="E220" s="6">
        <v>5.9883568E7</v>
      </c>
      <c r="F220" s="17">
        <f>AVERAGE(E218:E220)</f>
        <v>59726988</v>
      </c>
      <c r="G220" s="18">
        <f>STDEV(E218:E220)/F220*100</f>
        <v>1.139688083</v>
      </c>
      <c r="H220" s="16">
        <f>F220-$F$199</f>
        <v>58146979.67</v>
      </c>
    </row>
    <row r="221">
      <c r="A221" s="12" t="s">
        <v>33</v>
      </c>
      <c r="B221" s="22" t="s">
        <v>28</v>
      </c>
      <c r="C221" s="13">
        <v>10.0</v>
      </c>
      <c r="D221" s="13"/>
      <c r="E221" s="6">
        <v>8.7360128E7</v>
      </c>
      <c r="F221" s="15"/>
      <c r="H221" s="16"/>
    </row>
    <row r="222">
      <c r="A222" s="12" t="s">
        <v>33</v>
      </c>
      <c r="B222" s="22" t="s">
        <v>28</v>
      </c>
      <c r="C222" s="13">
        <v>10.0</v>
      </c>
      <c r="D222" s="13"/>
      <c r="E222" s="6">
        <v>8.606892E7</v>
      </c>
      <c r="F222" s="15"/>
      <c r="H222" s="16"/>
    </row>
    <row r="223">
      <c r="A223" s="12" t="s">
        <v>33</v>
      </c>
      <c r="B223" s="22" t="s">
        <v>28</v>
      </c>
      <c r="C223" s="13">
        <v>10.0</v>
      </c>
      <c r="D223" s="13" t="str">
        <f>CONCATENATE(A223,B223,C223)</f>
        <v>Com ABAPBP20_210</v>
      </c>
      <c r="E223" s="6">
        <v>8.6591496E7</v>
      </c>
      <c r="F223" s="17">
        <f>AVERAGE(E221:E223)</f>
        <v>86673514.67</v>
      </c>
      <c r="G223" s="18">
        <f>STDEV(E221:E223)/F223*100</f>
        <v>0.7493634847</v>
      </c>
      <c r="H223" s="16">
        <f>F223-$F$199</f>
        <v>85093506.33</v>
      </c>
    </row>
    <row r="224">
      <c r="A224" s="12" t="s">
        <v>33</v>
      </c>
      <c r="B224" s="22" t="s">
        <v>29</v>
      </c>
      <c r="C224" s="13">
        <v>10.0</v>
      </c>
      <c r="D224" s="13"/>
      <c r="E224" s="6">
        <v>7.838652E7</v>
      </c>
      <c r="F224" s="15"/>
      <c r="H224" s="16"/>
    </row>
    <row r="225">
      <c r="A225" s="12" t="s">
        <v>33</v>
      </c>
      <c r="B225" s="22" t="s">
        <v>29</v>
      </c>
      <c r="C225" s="13">
        <v>10.0</v>
      </c>
      <c r="D225" s="13"/>
      <c r="E225" s="6">
        <v>7.5966368E7</v>
      </c>
      <c r="F225" s="15"/>
      <c r="H225" s="16"/>
    </row>
    <row r="226">
      <c r="A226" s="12" t="s">
        <v>33</v>
      </c>
      <c r="B226" s="22" t="s">
        <v>29</v>
      </c>
      <c r="C226" s="13">
        <v>10.0</v>
      </c>
      <c r="D226" s="13" t="str">
        <f>CONCATENATE(A226,B226,C226)</f>
        <v>Com ABAPBP20_310</v>
      </c>
      <c r="E226" s="6">
        <v>7.8985536E7</v>
      </c>
      <c r="F226" s="23">
        <f>AVERAGE(E224:E226)</f>
        <v>77779474.67</v>
      </c>
      <c r="G226" s="18">
        <f>STDEV(E224:E226)/F226*100</f>
        <v>2.055177342</v>
      </c>
      <c r="H226" s="16">
        <f>F226-$F$199</f>
        <v>76199466.33</v>
      </c>
    </row>
    <row r="227">
      <c r="A227" s="12" t="s">
        <v>33</v>
      </c>
      <c r="B227" s="22" t="s">
        <v>30</v>
      </c>
      <c r="C227" s="13">
        <v>10.0</v>
      </c>
      <c r="D227" s="13"/>
      <c r="E227" s="6">
        <v>6.9121968E7</v>
      </c>
      <c r="F227" s="15"/>
      <c r="H227" s="16"/>
    </row>
    <row r="228">
      <c r="A228" s="12" t="s">
        <v>33</v>
      </c>
      <c r="B228" s="22" t="s">
        <v>30</v>
      </c>
      <c r="C228" s="13">
        <v>10.0</v>
      </c>
      <c r="D228" s="13"/>
      <c r="E228" s="6">
        <v>7.7042376E7</v>
      </c>
      <c r="F228" s="15"/>
      <c r="H228" s="16"/>
    </row>
    <row r="229">
      <c r="A229" s="12" t="s">
        <v>33</v>
      </c>
      <c r="B229" s="22" t="s">
        <v>30</v>
      </c>
      <c r="C229" s="13">
        <v>10.0</v>
      </c>
      <c r="D229" s="13" t="str">
        <f>CONCATENATE(A229,B229,C229)</f>
        <v>Com ABAPBP20_410</v>
      </c>
      <c r="E229" s="6">
        <v>6.6886064E7</v>
      </c>
      <c r="F229" s="17">
        <f>AVERAGE(E227:E229)</f>
        <v>71016802.67</v>
      </c>
      <c r="G229" s="18">
        <f>STDEV(E227:E229)/F229*100</f>
        <v>7.514713695</v>
      </c>
      <c r="H229" s="16">
        <f>F229-$F$199</f>
        <v>69436794.33</v>
      </c>
    </row>
    <row r="230">
      <c r="A230" s="12" t="s">
        <v>33</v>
      </c>
      <c r="B230" s="22" t="s">
        <v>31</v>
      </c>
      <c r="C230" s="13">
        <v>10.0</v>
      </c>
      <c r="D230" s="13"/>
      <c r="E230" s="6">
        <v>4.9306948E7</v>
      </c>
      <c r="F230" s="15"/>
      <c r="H230" s="16"/>
    </row>
    <row r="231">
      <c r="A231" s="12" t="s">
        <v>33</v>
      </c>
      <c r="B231" s="22" t="s">
        <v>31</v>
      </c>
      <c r="C231" s="13">
        <v>10.0</v>
      </c>
      <c r="D231" s="13"/>
      <c r="E231" s="6">
        <v>4.6254248E7</v>
      </c>
      <c r="F231" s="15"/>
      <c r="H231" s="16"/>
    </row>
    <row r="232">
      <c r="A232" s="12" t="s">
        <v>33</v>
      </c>
      <c r="B232" s="22" t="s">
        <v>31</v>
      </c>
      <c r="C232" s="13">
        <v>10.0</v>
      </c>
      <c r="D232" s="13" t="str">
        <f>CONCATENATE(A232,B232,C232)</f>
        <v>Com ABAPBP20_510</v>
      </c>
      <c r="E232" s="6">
        <v>5.6474212E7</v>
      </c>
      <c r="F232" s="23">
        <f>AVERAGE(E230:E232)</f>
        <v>50678469.33</v>
      </c>
      <c r="G232" s="18">
        <f>STDEV(E230:E232)/F232*100</f>
        <v>10.35195034</v>
      </c>
      <c r="H232" s="16">
        <f>F232-$F$199</f>
        <v>49098461</v>
      </c>
    </row>
    <row r="233">
      <c r="A233" s="12" t="s">
        <v>33</v>
      </c>
      <c r="B233" s="22" t="s">
        <v>32</v>
      </c>
      <c r="C233" s="13">
        <v>10.0</v>
      </c>
      <c r="D233" s="13"/>
      <c r="E233" s="6">
        <v>9.8839536E7</v>
      </c>
      <c r="F233" s="15"/>
      <c r="H233" s="16"/>
    </row>
    <row r="234">
      <c r="A234" s="12" t="s">
        <v>33</v>
      </c>
      <c r="B234" s="22" t="s">
        <v>32</v>
      </c>
      <c r="C234" s="13">
        <v>10.0</v>
      </c>
      <c r="D234" s="13"/>
      <c r="E234" s="6">
        <v>9.651476E7</v>
      </c>
      <c r="F234" s="15"/>
      <c r="H234" s="16"/>
    </row>
    <row r="235">
      <c r="A235" s="12" t="s">
        <v>33</v>
      </c>
      <c r="B235" s="22" t="s">
        <v>32</v>
      </c>
      <c r="C235" s="13">
        <v>10.0</v>
      </c>
      <c r="D235" s="13" t="str">
        <f>CONCATENATE(A235,B235,C235)</f>
        <v>Com ABAPBP20_610</v>
      </c>
      <c r="E235" s="6">
        <v>1.08109632E8</v>
      </c>
      <c r="F235" s="17">
        <f>AVERAGE(E233:E235)</f>
        <v>101154642.7</v>
      </c>
      <c r="G235" s="18">
        <f>STDEV(E233:E235)/F235*100</f>
        <v>6.064312833</v>
      </c>
      <c r="H235" s="16">
        <f>F235-$F$199</f>
        <v>99574634.33</v>
      </c>
    </row>
    <row r="236">
      <c r="A236" s="12" t="s">
        <v>19</v>
      </c>
      <c r="B236" s="12" t="s">
        <v>20</v>
      </c>
      <c r="C236" s="13">
        <v>15.0</v>
      </c>
      <c r="D236" s="13"/>
      <c r="E236" s="4">
        <v>1675906.0</v>
      </c>
      <c r="F236" s="15"/>
      <c r="H236" s="16"/>
    </row>
    <row r="237">
      <c r="A237" s="12" t="s">
        <v>19</v>
      </c>
      <c r="B237" s="12" t="s">
        <v>20</v>
      </c>
      <c r="C237" s="13">
        <v>15.0</v>
      </c>
      <c r="D237" s="13"/>
      <c r="E237" s="4">
        <v>1740965.0</v>
      </c>
      <c r="F237" s="15"/>
      <c r="H237" s="16"/>
    </row>
    <row r="238">
      <c r="A238" s="12" t="s">
        <v>19</v>
      </c>
      <c r="B238" s="12" t="s">
        <v>20</v>
      </c>
      <c r="C238" s="13">
        <v>15.0</v>
      </c>
      <c r="D238" s="13" t="str">
        <f>CONCATENATE(A238,B238,C238)</f>
        <v>Sem ABAPbranco 15</v>
      </c>
      <c r="E238" s="4">
        <v>1765708.0</v>
      </c>
      <c r="F238" s="17">
        <f>AVERAGE(E236:E238)</f>
        <v>1727526.333</v>
      </c>
      <c r="G238" s="18">
        <f>STDEV(E236:E238)/F238*100</f>
        <v>2.685040593</v>
      </c>
      <c r="H238" s="16">
        <v>0.0</v>
      </c>
    </row>
    <row r="239">
      <c r="A239" s="12" t="s">
        <v>19</v>
      </c>
      <c r="B239" s="19" t="s">
        <v>21</v>
      </c>
      <c r="C239" s="13">
        <v>15.0</v>
      </c>
      <c r="D239" s="13"/>
      <c r="E239" s="5">
        <v>9043008.0</v>
      </c>
      <c r="F239" s="15"/>
      <c r="H239" s="16"/>
    </row>
    <row r="240">
      <c r="A240" s="12" t="s">
        <v>19</v>
      </c>
      <c r="B240" s="19" t="s">
        <v>21</v>
      </c>
      <c r="C240" s="13">
        <v>15.0</v>
      </c>
      <c r="D240" s="13"/>
      <c r="E240" s="5">
        <v>8940625.0</v>
      </c>
      <c r="F240" s="15"/>
      <c r="H240" s="16"/>
    </row>
    <row r="241">
      <c r="A241" s="12" t="s">
        <v>19</v>
      </c>
      <c r="B241" s="19" t="s">
        <v>21</v>
      </c>
      <c r="C241" s="13">
        <v>15.0</v>
      </c>
      <c r="D241" s="13" t="str">
        <f>CONCATENATE(A241,B241,C241)</f>
        <v>Sem ABAPC20_115</v>
      </c>
      <c r="E241" s="5">
        <v>9712732.0</v>
      </c>
      <c r="F241" s="17">
        <f>AVERAGE(E239:E241)</f>
        <v>9232121.667</v>
      </c>
      <c r="G241" s="18">
        <f>STDEV(E239:E241)/F241*100</f>
        <v>4.54236859</v>
      </c>
      <c r="H241" s="16">
        <f>F241-$F$238</f>
        <v>7504595.333</v>
      </c>
    </row>
    <row r="242">
      <c r="A242" s="12" t="s">
        <v>19</v>
      </c>
      <c r="B242" s="19" t="s">
        <v>22</v>
      </c>
      <c r="C242" s="13">
        <v>15.0</v>
      </c>
      <c r="D242" s="13"/>
      <c r="E242" s="5">
        <v>6315020.0</v>
      </c>
      <c r="F242" s="15"/>
      <c r="H242" s="16"/>
    </row>
    <row r="243">
      <c r="A243" s="12" t="s">
        <v>19</v>
      </c>
      <c r="B243" s="19" t="s">
        <v>22</v>
      </c>
      <c r="C243" s="13">
        <v>15.0</v>
      </c>
      <c r="D243" s="13"/>
      <c r="E243" s="5">
        <v>5827297.0</v>
      </c>
      <c r="F243" s="15"/>
      <c r="H243" s="16"/>
    </row>
    <row r="244">
      <c r="A244" s="12" t="s">
        <v>19</v>
      </c>
      <c r="B244" s="19" t="s">
        <v>22</v>
      </c>
      <c r="C244" s="13">
        <v>15.0</v>
      </c>
      <c r="D244" s="13" t="str">
        <f>CONCATENATE(A244,B244,C244)</f>
        <v>Sem ABAPC20_215</v>
      </c>
      <c r="E244" s="5">
        <v>5541267.0</v>
      </c>
      <c r="F244" s="17">
        <f>AVERAGE(E242:E244)</f>
        <v>5894528</v>
      </c>
      <c r="G244" s="18">
        <f>STDEV(E242:E244)/F244*100</f>
        <v>6.637227258</v>
      </c>
      <c r="H244" s="16">
        <f>F244-$F$238</f>
        <v>4167001.667</v>
      </c>
    </row>
    <row r="245">
      <c r="A245" s="12" t="s">
        <v>19</v>
      </c>
      <c r="B245" s="19" t="s">
        <v>23</v>
      </c>
      <c r="C245" s="13">
        <v>15.0</v>
      </c>
      <c r="D245" s="13"/>
      <c r="E245" s="5">
        <v>9779220.0</v>
      </c>
      <c r="F245" s="15"/>
      <c r="H245" s="16"/>
    </row>
    <row r="246">
      <c r="A246" s="12" t="s">
        <v>19</v>
      </c>
      <c r="B246" s="19" t="s">
        <v>23</v>
      </c>
      <c r="C246" s="13">
        <v>15.0</v>
      </c>
      <c r="D246" s="13"/>
      <c r="E246" s="5">
        <v>9777925.0</v>
      </c>
      <c r="F246" s="15"/>
      <c r="H246" s="16"/>
    </row>
    <row r="247">
      <c r="A247" s="12" t="s">
        <v>19</v>
      </c>
      <c r="B247" s="19" t="s">
        <v>23</v>
      </c>
      <c r="C247" s="13">
        <v>15.0</v>
      </c>
      <c r="D247" s="13" t="str">
        <f>CONCATENATE(A247,B247,C247)</f>
        <v>Sem ABAPC20_315</v>
      </c>
      <c r="E247" s="5">
        <v>1.0598924E7</v>
      </c>
      <c r="F247" s="24">
        <f>AVERAGE(E245:E247)</f>
        <v>10052023</v>
      </c>
      <c r="G247" s="18">
        <f>STDEV(E245:E247)/F247*100</f>
        <v>4.711793854</v>
      </c>
      <c r="H247" s="16">
        <f>F247-$F$238</f>
        <v>8324496.667</v>
      </c>
    </row>
    <row r="248">
      <c r="A248" s="12" t="s">
        <v>19</v>
      </c>
      <c r="B248" s="19" t="s">
        <v>24</v>
      </c>
      <c r="C248" s="13">
        <v>15.0</v>
      </c>
      <c r="D248" s="13"/>
      <c r="E248" s="5">
        <v>1.4027764E7</v>
      </c>
      <c r="F248" s="15"/>
      <c r="H248" s="16"/>
    </row>
    <row r="249">
      <c r="A249" s="12" t="s">
        <v>19</v>
      </c>
      <c r="B249" s="19" t="s">
        <v>24</v>
      </c>
      <c r="C249" s="13">
        <v>15.0</v>
      </c>
      <c r="D249" s="13"/>
      <c r="E249" s="5">
        <v>1.3100564E7</v>
      </c>
      <c r="F249" s="15"/>
      <c r="H249" s="16"/>
    </row>
    <row r="250">
      <c r="A250" s="12" t="s">
        <v>19</v>
      </c>
      <c r="B250" s="19" t="s">
        <v>24</v>
      </c>
      <c r="C250" s="13">
        <v>15.0</v>
      </c>
      <c r="D250" s="13" t="str">
        <f>CONCATENATE(A250,B250,C250)</f>
        <v>Sem ABAPC20_415</v>
      </c>
      <c r="E250" s="5">
        <v>1.5001214E7</v>
      </c>
      <c r="F250" s="17">
        <f>AVERAGE(E248:E250)</f>
        <v>14043180.67</v>
      </c>
      <c r="G250" s="18">
        <f>STDEV(E248:E250)/F250*100</f>
        <v>6.767831337</v>
      </c>
      <c r="H250" s="16">
        <f>F250-$F$238</f>
        <v>12315654.33</v>
      </c>
    </row>
    <row r="251">
      <c r="A251" s="12" t="s">
        <v>19</v>
      </c>
      <c r="B251" s="19" t="s">
        <v>25</v>
      </c>
      <c r="C251" s="13">
        <v>15.0</v>
      </c>
      <c r="D251" s="13"/>
      <c r="E251" s="5">
        <v>8905487.0</v>
      </c>
      <c r="F251" s="15"/>
      <c r="H251" s="16"/>
    </row>
    <row r="252">
      <c r="A252" s="12" t="s">
        <v>19</v>
      </c>
      <c r="B252" s="19" t="s">
        <v>25</v>
      </c>
      <c r="C252" s="13">
        <v>15.0</v>
      </c>
      <c r="D252" s="13"/>
      <c r="E252" s="5">
        <v>9728878.0</v>
      </c>
      <c r="F252" s="15"/>
      <c r="H252" s="16"/>
    </row>
    <row r="253">
      <c r="A253" s="12" t="s">
        <v>19</v>
      </c>
      <c r="B253" s="19" t="s">
        <v>25</v>
      </c>
      <c r="C253" s="13">
        <v>15.0</v>
      </c>
      <c r="D253" s="13" t="str">
        <f>CONCATENATE(A253,B253,C253)</f>
        <v>Sem ABAPC20_515</v>
      </c>
      <c r="E253" s="5">
        <v>9333833.0</v>
      </c>
      <c r="F253" s="17">
        <f>AVERAGE(E251:E253)</f>
        <v>9322732.667</v>
      </c>
      <c r="G253" s="18">
        <f>STDEV(E251:E253)/F253*100</f>
        <v>4.417242606</v>
      </c>
      <c r="H253" s="16">
        <f>F253-$F$238</f>
        <v>7595206.333</v>
      </c>
    </row>
    <row r="254">
      <c r="A254" s="12" t="s">
        <v>19</v>
      </c>
      <c r="B254" s="19" t="s">
        <v>26</v>
      </c>
      <c r="C254" s="13">
        <v>15.0</v>
      </c>
      <c r="D254" s="13"/>
      <c r="E254" s="5">
        <v>1.8227142E7</v>
      </c>
      <c r="F254" s="15"/>
      <c r="H254" s="16"/>
    </row>
    <row r="255">
      <c r="A255" s="12" t="s">
        <v>19</v>
      </c>
      <c r="B255" s="19" t="s">
        <v>26</v>
      </c>
      <c r="C255" s="13">
        <v>15.0</v>
      </c>
      <c r="D255" s="13"/>
      <c r="E255" s="5">
        <v>1.7510832E7</v>
      </c>
      <c r="F255" s="15"/>
      <c r="H255" s="16"/>
    </row>
    <row r="256">
      <c r="A256" s="12" t="s">
        <v>19</v>
      </c>
      <c r="B256" s="19" t="s">
        <v>26</v>
      </c>
      <c r="C256" s="13">
        <v>15.0</v>
      </c>
      <c r="D256" s="13" t="str">
        <f>CONCATENATE(A256,B256,C256)</f>
        <v>Sem ABAPC20_615</v>
      </c>
      <c r="E256" s="5">
        <v>1.9063294E7</v>
      </c>
      <c r="F256" s="17">
        <f>AVERAGE(E254:E256)</f>
        <v>18267089.33</v>
      </c>
      <c r="G256" s="18">
        <f>STDEV(E254:E256)/F256*100</f>
        <v>4.253559694</v>
      </c>
      <c r="H256" s="16">
        <f>F256-$F$238</f>
        <v>16539563</v>
      </c>
    </row>
    <row r="257">
      <c r="A257" s="12" t="s">
        <v>19</v>
      </c>
      <c r="B257" s="19" t="s">
        <v>27</v>
      </c>
      <c r="C257" s="13">
        <v>15.0</v>
      </c>
      <c r="D257" s="13"/>
      <c r="E257" s="6">
        <v>9857771.0</v>
      </c>
      <c r="F257" s="15"/>
      <c r="H257" s="16"/>
    </row>
    <row r="258">
      <c r="A258" s="12" t="s">
        <v>19</v>
      </c>
      <c r="B258" s="19" t="s">
        <v>27</v>
      </c>
      <c r="C258" s="13">
        <v>15.0</v>
      </c>
      <c r="D258" s="13"/>
      <c r="E258" s="6">
        <v>8229706.0</v>
      </c>
      <c r="F258" s="15"/>
      <c r="H258" s="16"/>
    </row>
    <row r="259">
      <c r="A259" s="12" t="s">
        <v>19</v>
      </c>
      <c r="B259" s="19" t="s">
        <v>27</v>
      </c>
      <c r="C259" s="13">
        <v>15.0</v>
      </c>
      <c r="D259" s="13" t="str">
        <f>CONCATENATE(A259,B259,C259)</f>
        <v>Sem ABAPBP20_115</v>
      </c>
      <c r="E259" s="6">
        <v>8193995.0</v>
      </c>
      <c r="F259" s="17">
        <f>AVERAGE(E257:E259)</f>
        <v>8760490.667</v>
      </c>
      <c r="G259" s="18">
        <f>STDEV(E257:E259)/F259*100</f>
        <v>10.84916834</v>
      </c>
      <c r="H259" s="16">
        <f>F259-$F$238</f>
        <v>7032964.333</v>
      </c>
    </row>
    <row r="260">
      <c r="A260" s="12" t="s">
        <v>19</v>
      </c>
      <c r="B260" s="19" t="s">
        <v>28</v>
      </c>
      <c r="C260" s="13">
        <v>15.0</v>
      </c>
      <c r="D260" s="13"/>
      <c r="E260" s="6">
        <v>1.6458071E7</v>
      </c>
      <c r="F260" s="15"/>
      <c r="H260" s="16"/>
    </row>
    <row r="261">
      <c r="A261" s="12" t="s">
        <v>19</v>
      </c>
      <c r="B261" s="19" t="s">
        <v>28</v>
      </c>
      <c r="C261" s="13">
        <v>15.0</v>
      </c>
      <c r="D261" s="13"/>
      <c r="E261" s="6">
        <v>1.4870362E7</v>
      </c>
      <c r="F261" s="15"/>
      <c r="H261" s="16"/>
    </row>
    <row r="262">
      <c r="A262" s="12" t="s">
        <v>19</v>
      </c>
      <c r="B262" s="19" t="s">
        <v>28</v>
      </c>
      <c r="C262" s="13">
        <v>15.0</v>
      </c>
      <c r="D262" s="13" t="str">
        <f>CONCATENATE(A262,B262,C262)</f>
        <v>Sem ABAPBP20_215</v>
      </c>
      <c r="E262" s="6">
        <v>1.749414E7</v>
      </c>
      <c r="F262" s="17">
        <f>AVERAGE(E260:E262)</f>
        <v>16274191</v>
      </c>
      <c r="G262" s="18">
        <f>STDEV(E260:E262)/F262*100</f>
        <v>8.120334133</v>
      </c>
      <c r="H262" s="16">
        <f>F262-$F$238</f>
        <v>14546664.67</v>
      </c>
    </row>
    <row r="263">
      <c r="A263" s="12" t="s">
        <v>19</v>
      </c>
      <c r="B263" s="19" t="s">
        <v>29</v>
      </c>
      <c r="C263" s="13">
        <v>15.0</v>
      </c>
      <c r="D263" s="13"/>
      <c r="E263" s="6">
        <v>2.3742762E7</v>
      </c>
      <c r="F263" s="15"/>
      <c r="H263" s="16"/>
    </row>
    <row r="264">
      <c r="A264" s="12" t="s">
        <v>19</v>
      </c>
      <c r="B264" s="19" t="s">
        <v>29</v>
      </c>
      <c r="C264" s="13">
        <v>15.0</v>
      </c>
      <c r="D264" s="13"/>
      <c r="E264" s="6">
        <v>2.8535794E7</v>
      </c>
      <c r="F264" s="15"/>
      <c r="H264" s="16"/>
    </row>
    <row r="265">
      <c r="A265" s="12" t="s">
        <v>19</v>
      </c>
      <c r="B265" s="19" t="s">
        <v>29</v>
      </c>
      <c r="C265" s="13">
        <v>15.0</v>
      </c>
      <c r="D265" s="13" t="str">
        <f>CONCATENATE(A265,B265,C265)</f>
        <v>Sem ABAPBP20_315</v>
      </c>
      <c r="E265" s="6">
        <v>2.7443112E7</v>
      </c>
      <c r="F265" s="17">
        <f>AVERAGE(E263:E265)</f>
        <v>26573889.33</v>
      </c>
      <c r="G265" s="18">
        <f>STDEV(E263:E265)/F265*100</f>
        <v>9.452742682</v>
      </c>
      <c r="H265" s="16">
        <f>F265-$F$238</f>
        <v>24846363</v>
      </c>
    </row>
    <row r="266">
      <c r="A266" s="12" t="s">
        <v>19</v>
      </c>
      <c r="B266" s="19" t="s">
        <v>30</v>
      </c>
      <c r="C266" s="13">
        <v>15.0</v>
      </c>
      <c r="D266" s="13"/>
      <c r="E266" s="6">
        <v>1.8327434E7</v>
      </c>
      <c r="F266" s="15"/>
      <c r="H266" s="16"/>
    </row>
    <row r="267">
      <c r="A267" s="12" t="s">
        <v>19</v>
      </c>
      <c r="B267" s="19" t="s">
        <v>30</v>
      </c>
      <c r="C267" s="13">
        <v>15.0</v>
      </c>
      <c r="D267" s="13"/>
      <c r="E267" s="6">
        <v>2.0846226E7</v>
      </c>
      <c r="F267" s="15"/>
      <c r="H267" s="16"/>
    </row>
    <row r="268">
      <c r="A268" s="12" t="s">
        <v>19</v>
      </c>
      <c r="B268" s="19" t="s">
        <v>30</v>
      </c>
      <c r="C268" s="13">
        <v>15.0</v>
      </c>
      <c r="D268" s="13" t="str">
        <f>CONCATENATE(A268,B268,C268)</f>
        <v>Sem ABAPBP20_415</v>
      </c>
      <c r="E268" s="6">
        <v>1.7337328E7</v>
      </c>
      <c r="F268" s="17">
        <f>AVERAGE(E266:E268)</f>
        <v>18836996</v>
      </c>
      <c r="G268" s="18">
        <f>STDEV(E266:E268)/F268*100</f>
        <v>9.603956159</v>
      </c>
      <c r="H268" s="16">
        <f>F268-$F$238</f>
        <v>17109469.67</v>
      </c>
    </row>
    <row r="269">
      <c r="A269" s="12" t="s">
        <v>19</v>
      </c>
      <c r="B269" s="19" t="s">
        <v>31</v>
      </c>
      <c r="C269" s="13">
        <v>15.0</v>
      </c>
      <c r="D269" s="13"/>
      <c r="E269" s="6">
        <v>8056792.0</v>
      </c>
      <c r="F269" s="15"/>
      <c r="H269" s="16"/>
    </row>
    <row r="270">
      <c r="A270" s="12" t="s">
        <v>19</v>
      </c>
      <c r="B270" s="19" t="s">
        <v>31</v>
      </c>
      <c r="C270" s="13">
        <v>15.0</v>
      </c>
      <c r="D270" s="13"/>
      <c r="E270" s="6">
        <v>7610232.0</v>
      </c>
      <c r="F270" s="15"/>
      <c r="H270" s="16"/>
    </row>
    <row r="271">
      <c r="A271" s="12" t="s">
        <v>19</v>
      </c>
      <c r="B271" s="19" t="s">
        <v>31</v>
      </c>
      <c r="C271" s="13">
        <v>15.0</v>
      </c>
      <c r="D271" s="13" t="str">
        <f>CONCATENATE(A271,B271,C271)</f>
        <v>Sem ABAPBP20_515</v>
      </c>
      <c r="E271" s="6">
        <v>7737362.0</v>
      </c>
      <c r="F271" s="17">
        <f>AVERAGE(E269:E271)</f>
        <v>7801462</v>
      </c>
      <c r="G271" s="18">
        <f>STDEV(E269:E271)/F271*100</f>
        <v>2.94915625</v>
      </c>
      <c r="H271" s="16">
        <f>F271-$F$238</f>
        <v>6073935.667</v>
      </c>
    </row>
    <row r="272">
      <c r="A272" s="12" t="s">
        <v>19</v>
      </c>
      <c r="B272" s="19" t="s">
        <v>32</v>
      </c>
      <c r="C272" s="13">
        <v>15.0</v>
      </c>
      <c r="D272" s="13"/>
      <c r="E272" s="6">
        <v>1.5529391E7</v>
      </c>
      <c r="F272" s="15"/>
      <c r="H272" s="16"/>
    </row>
    <row r="273">
      <c r="A273" s="12" t="s">
        <v>19</v>
      </c>
      <c r="B273" s="19" t="s">
        <v>32</v>
      </c>
      <c r="C273" s="13">
        <v>15.0</v>
      </c>
      <c r="D273" s="13"/>
      <c r="E273" s="6">
        <v>1.715587E7</v>
      </c>
      <c r="F273" s="15"/>
      <c r="H273" s="16"/>
    </row>
    <row r="274">
      <c r="A274" s="12" t="s">
        <v>19</v>
      </c>
      <c r="B274" s="19" t="s">
        <v>32</v>
      </c>
      <c r="C274" s="13">
        <v>15.0</v>
      </c>
      <c r="D274" s="13" t="str">
        <f>CONCATENATE(A274,B274,C274)</f>
        <v>Sem ABAPBP20_615</v>
      </c>
      <c r="E274" s="6">
        <v>1.6490908E7</v>
      </c>
      <c r="F274" s="17">
        <f>AVERAGE(E272:E274)</f>
        <v>16392056.33</v>
      </c>
      <c r="G274" s="18">
        <f>STDEV(E272:E274)/F274*100</f>
        <v>4.98859302</v>
      </c>
      <c r="H274" s="16">
        <f>F274-$F$238</f>
        <v>14664530</v>
      </c>
    </row>
    <row r="275">
      <c r="A275" s="12" t="s">
        <v>33</v>
      </c>
      <c r="B275" s="12" t="s">
        <v>20</v>
      </c>
      <c r="C275" s="13">
        <v>15.0</v>
      </c>
      <c r="D275" s="13"/>
      <c r="E275" s="4">
        <v>1556921.0</v>
      </c>
      <c r="F275" s="15"/>
      <c r="H275" s="16"/>
    </row>
    <row r="276">
      <c r="A276" s="12" t="s">
        <v>33</v>
      </c>
      <c r="B276" s="12" t="s">
        <v>20</v>
      </c>
      <c r="C276" s="13">
        <v>15.0</v>
      </c>
      <c r="D276" s="13"/>
      <c r="E276" s="4">
        <v>1581220.0</v>
      </c>
      <c r="F276" s="15"/>
      <c r="H276" s="16"/>
    </row>
    <row r="277">
      <c r="A277" s="12" t="s">
        <v>33</v>
      </c>
      <c r="B277" s="12" t="s">
        <v>20</v>
      </c>
      <c r="C277" s="13">
        <v>15.0</v>
      </c>
      <c r="D277" s="13" t="str">
        <f>CONCATENATE(A277,B277,C277)</f>
        <v>Com ABAPbranco 15</v>
      </c>
      <c r="E277" s="4">
        <v>1632336.0</v>
      </c>
      <c r="F277" s="17">
        <f>AVERAGE(E275:E277)</f>
        <v>1590159</v>
      </c>
      <c r="G277" s="18">
        <f>STDEV(E275:E277)/F277*100</f>
        <v>2.420761608</v>
      </c>
      <c r="H277" s="16">
        <v>0.0</v>
      </c>
    </row>
    <row r="278">
      <c r="A278" s="12" t="s">
        <v>33</v>
      </c>
      <c r="B278" s="22" t="s">
        <v>21</v>
      </c>
      <c r="C278" s="13">
        <v>15.0</v>
      </c>
      <c r="D278" s="13"/>
      <c r="E278" s="5">
        <v>9.4600616E7</v>
      </c>
      <c r="F278" s="15"/>
      <c r="H278" s="16"/>
    </row>
    <row r="279">
      <c r="A279" s="12" t="s">
        <v>33</v>
      </c>
      <c r="B279" s="22" t="s">
        <v>21</v>
      </c>
      <c r="C279" s="13">
        <v>15.0</v>
      </c>
      <c r="D279" s="13"/>
      <c r="F279" s="15"/>
      <c r="H279" s="16"/>
      <c r="I279" s="5">
        <v>8.5464248E7</v>
      </c>
    </row>
    <row r="280">
      <c r="A280" s="12" t="s">
        <v>33</v>
      </c>
      <c r="B280" s="22" t="s">
        <v>21</v>
      </c>
      <c r="C280" s="13">
        <v>15.0</v>
      </c>
      <c r="D280" s="13" t="str">
        <f>CONCATENATE(A280,B280,C280)</f>
        <v>Com ABAPC20_115</v>
      </c>
      <c r="E280" s="5">
        <v>9.3493472E7</v>
      </c>
      <c r="F280" s="17">
        <f>AVERAGE(E278:E280)</f>
        <v>94047044</v>
      </c>
      <c r="G280" s="18">
        <f>STDEV(E278:E280)/F280*100</f>
        <v>0.8324227927</v>
      </c>
      <c r="H280" s="16">
        <f>F280-$F$277</f>
        <v>92456885</v>
      </c>
    </row>
    <row r="281">
      <c r="A281" s="12" t="s">
        <v>33</v>
      </c>
      <c r="B281" s="22" t="s">
        <v>22</v>
      </c>
      <c r="C281" s="13">
        <v>15.0</v>
      </c>
      <c r="D281" s="13"/>
      <c r="E281" s="5">
        <v>8.3215736E7</v>
      </c>
      <c r="F281" s="15"/>
      <c r="H281" s="16"/>
    </row>
    <row r="282">
      <c r="A282" s="12" t="s">
        <v>33</v>
      </c>
      <c r="B282" s="22" t="s">
        <v>22</v>
      </c>
      <c r="C282" s="13">
        <v>15.0</v>
      </c>
      <c r="D282" s="13"/>
      <c r="E282" s="5">
        <v>7.5018072E7</v>
      </c>
      <c r="F282" s="15"/>
      <c r="H282" s="16"/>
    </row>
    <row r="283">
      <c r="A283" s="12" t="s">
        <v>33</v>
      </c>
      <c r="B283" s="22" t="s">
        <v>22</v>
      </c>
      <c r="C283" s="13">
        <v>15.0</v>
      </c>
      <c r="D283" s="13" t="str">
        <f>CONCATENATE(A283,B283,C283)</f>
        <v>Com ABAPC20_215</v>
      </c>
      <c r="E283" s="5">
        <v>7.7301968E7</v>
      </c>
      <c r="F283" s="17">
        <f>AVERAGE(E281:E283)</f>
        <v>78511925.33</v>
      </c>
      <c r="G283" s="18">
        <f>STDEV(E281:E283)/F283*100</f>
        <v>5.388547753</v>
      </c>
      <c r="H283" s="16">
        <f>F283-$F$277</f>
        <v>76921766.33</v>
      </c>
    </row>
    <row r="284">
      <c r="A284" s="12" t="s">
        <v>33</v>
      </c>
      <c r="B284" s="22" t="s">
        <v>23</v>
      </c>
      <c r="C284" s="13">
        <v>15.0</v>
      </c>
      <c r="D284" s="13"/>
      <c r="E284" s="5">
        <v>1.1672072E8</v>
      </c>
      <c r="F284" s="15"/>
      <c r="H284" s="16"/>
    </row>
    <row r="285">
      <c r="A285" s="12" t="s">
        <v>33</v>
      </c>
      <c r="B285" s="22" t="s">
        <v>23</v>
      </c>
      <c r="C285" s="13">
        <v>15.0</v>
      </c>
      <c r="D285" s="13"/>
      <c r="E285" s="5">
        <v>1.04692824E8</v>
      </c>
      <c r="F285" s="15"/>
      <c r="H285" s="16"/>
    </row>
    <row r="286">
      <c r="A286" s="12" t="s">
        <v>33</v>
      </c>
      <c r="B286" s="22" t="s">
        <v>23</v>
      </c>
      <c r="C286" s="13">
        <v>15.0</v>
      </c>
      <c r="D286" s="13" t="str">
        <f>CONCATENATE(A286,B286,C286)</f>
        <v>Com ABAPC20_315</v>
      </c>
      <c r="E286" s="5">
        <v>1.12293976E8</v>
      </c>
      <c r="F286" s="17">
        <f>AVERAGE(E284:E286)</f>
        <v>111235840</v>
      </c>
      <c r="G286" s="18">
        <f>STDEV(E284:E286)/F286*100</f>
        <v>5.468887841</v>
      </c>
      <c r="H286" s="16">
        <f>F286-$F$277</f>
        <v>109645681</v>
      </c>
    </row>
    <row r="287">
      <c r="A287" s="12" t="s">
        <v>33</v>
      </c>
      <c r="B287" s="22" t="s">
        <v>24</v>
      </c>
      <c r="C287" s="13">
        <v>15.0</v>
      </c>
      <c r="D287" s="13"/>
      <c r="E287" s="5">
        <v>1.5710968E8</v>
      </c>
      <c r="F287" s="15"/>
      <c r="H287" s="16"/>
    </row>
    <row r="288">
      <c r="A288" s="12" t="s">
        <v>33</v>
      </c>
      <c r="B288" s="22" t="s">
        <v>24</v>
      </c>
      <c r="C288" s="13">
        <v>15.0</v>
      </c>
      <c r="D288" s="13"/>
      <c r="E288" s="5">
        <v>1.39175872E8</v>
      </c>
      <c r="F288" s="15"/>
      <c r="H288" s="16"/>
    </row>
    <row r="289">
      <c r="A289" s="12" t="s">
        <v>33</v>
      </c>
      <c r="B289" s="22" t="s">
        <v>24</v>
      </c>
      <c r="C289" s="13">
        <v>15.0</v>
      </c>
      <c r="D289" s="13" t="str">
        <f>CONCATENATE(A289,B289,C289)</f>
        <v>Com ABAPC20_415</v>
      </c>
      <c r="F289" s="17">
        <f>AVERAGE(E287:E289)</f>
        <v>148142776</v>
      </c>
      <c r="G289" s="18">
        <f>STDEV(E287:E289)/F289*100</f>
        <v>8.560064548</v>
      </c>
      <c r="H289" s="16">
        <f>F289-$F$277</f>
        <v>146552617</v>
      </c>
      <c r="I289" s="5">
        <v>1.2362852E8</v>
      </c>
    </row>
    <row r="290">
      <c r="A290" s="12" t="s">
        <v>33</v>
      </c>
      <c r="B290" s="22" t="s">
        <v>25</v>
      </c>
      <c r="C290" s="13">
        <v>15.0</v>
      </c>
      <c r="D290" s="13"/>
      <c r="E290" s="5">
        <v>1.27860688E8</v>
      </c>
      <c r="F290" s="15"/>
      <c r="H290" s="16"/>
    </row>
    <row r="291">
      <c r="A291" s="12" t="s">
        <v>33</v>
      </c>
      <c r="B291" s="22" t="s">
        <v>25</v>
      </c>
      <c r="C291" s="13">
        <v>15.0</v>
      </c>
      <c r="D291" s="13"/>
      <c r="E291" s="5">
        <v>1.18150152E8</v>
      </c>
      <c r="F291" s="15"/>
      <c r="H291" s="16"/>
    </row>
    <row r="292">
      <c r="A292" s="12" t="s">
        <v>33</v>
      </c>
      <c r="B292" s="22" t="s">
        <v>25</v>
      </c>
      <c r="C292" s="13">
        <v>15.0</v>
      </c>
      <c r="D292" s="13" t="str">
        <f>CONCATENATE(A292,B292,C292)</f>
        <v>Com ABAPC20_515</v>
      </c>
      <c r="E292" s="5">
        <v>1.16279048E8</v>
      </c>
      <c r="F292" s="17">
        <f>AVERAGE(E290:E292)</f>
        <v>120763296</v>
      </c>
      <c r="G292" s="18">
        <f>STDEV(E290:E292)/F292*100</f>
        <v>5.148346997</v>
      </c>
      <c r="H292" s="16">
        <f>F292-$F$277</f>
        <v>119173137</v>
      </c>
    </row>
    <row r="293">
      <c r="A293" s="12" t="s">
        <v>33</v>
      </c>
      <c r="B293" s="22" t="s">
        <v>26</v>
      </c>
      <c r="C293" s="13">
        <v>15.0</v>
      </c>
      <c r="D293" s="13"/>
      <c r="E293" s="5">
        <v>1.1759588E8</v>
      </c>
      <c r="F293" s="15"/>
      <c r="H293" s="16"/>
    </row>
    <row r="294">
      <c r="A294" s="12" t="s">
        <v>33</v>
      </c>
      <c r="B294" s="22" t="s">
        <v>26</v>
      </c>
      <c r="C294" s="13">
        <v>15.0</v>
      </c>
      <c r="D294" s="13"/>
      <c r="E294" s="5">
        <v>1.40217968E8</v>
      </c>
      <c r="F294" s="15"/>
      <c r="H294" s="16"/>
    </row>
    <row r="295">
      <c r="A295" s="12" t="s">
        <v>33</v>
      </c>
      <c r="B295" s="22" t="s">
        <v>26</v>
      </c>
      <c r="C295" s="13">
        <v>15.0</v>
      </c>
      <c r="D295" s="13" t="str">
        <f>CONCATENATE(A295,B295,C295)</f>
        <v>Com ABAPC20_615</v>
      </c>
      <c r="E295" s="5">
        <v>1.323602E8</v>
      </c>
      <c r="F295" s="17">
        <f>AVERAGE(E293:E295)</f>
        <v>130058016</v>
      </c>
      <c r="G295" s="18">
        <f>STDEV(E293:E295)/F295*100</f>
        <v>8.830993447</v>
      </c>
      <c r="H295" s="16">
        <f>F295-$F$277</f>
        <v>128467857</v>
      </c>
    </row>
    <row r="296">
      <c r="A296" s="12" t="s">
        <v>33</v>
      </c>
      <c r="B296" s="22" t="s">
        <v>27</v>
      </c>
      <c r="C296" s="13">
        <v>15.0</v>
      </c>
      <c r="D296" s="13"/>
      <c r="E296" s="6">
        <v>1.22075912E8</v>
      </c>
      <c r="F296" s="15"/>
      <c r="H296" s="16"/>
    </row>
    <row r="297">
      <c r="A297" s="12" t="s">
        <v>33</v>
      </c>
      <c r="B297" s="22" t="s">
        <v>27</v>
      </c>
      <c r="C297" s="13">
        <v>15.0</v>
      </c>
      <c r="D297" s="13"/>
      <c r="E297" s="6">
        <v>1.30472048E8</v>
      </c>
      <c r="F297" s="15"/>
      <c r="H297" s="16"/>
    </row>
    <row r="298">
      <c r="A298" s="12" t="s">
        <v>33</v>
      </c>
      <c r="B298" s="22" t="s">
        <v>27</v>
      </c>
      <c r="C298" s="13">
        <v>15.0</v>
      </c>
      <c r="D298" s="13" t="str">
        <f>CONCATENATE(A298,B298,C298)</f>
        <v>Com ABAPBP20_115</v>
      </c>
      <c r="E298" s="6">
        <v>1.29920088E8</v>
      </c>
      <c r="F298" s="17">
        <f>AVERAGE(E296:E298)</f>
        <v>127489349.3</v>
      </c>
      <c r="G298" s="18">
        <f>STDEV(E296:E298)/F298*100</f>
        <v>3.683672672</v>
      </c>
      <c r="H298" s="16">
        <f>F298-$F$277</f>
        <v>125899190.3</v>
      </c>
    </row>
    <row r="299">
      <c r="A299" s="12" t="s">
        <v>33</v>
      </c>
      <c r="B299" s="22" t="s">
        <v>28</v>
      </c>
      <c r="C299" s="13">
        <v>15.0</v>
      </c>
      <c r="D299" s="13"/>
      <c r="E299" s="6">
        <v>1.77192112E8</v>
      </c>
      <c r="F299" s="15"/>
      <c r="H299" s="16"/>
    </row>
    <row r="300">
      <c r="A300" s="12" t="s">
        <v>33</v>
      </c>
      <c r="B300" s="22" t="s">
        <v>28</v>
      </c>
      <c r="C300" s="13">
        <v>15.0</v>
      </c>
      <c r="D300" s="13"/>
      <c r="E300" s="6">
        <v>1.69298688E8</v>
      </c>
      <c r="F300" s="15"/>
      <c r="H300" s="16"/>
    </row>
    <row r="301">
      <c r="A301" s="12" t="s">
        <v>33</v>
      </c>
      <c r="B301" s="22" t="s">
        <v>28</v>
      </c>
      <c r="C301" s="13">
        <v>15.0</v>
      </c>
      <c r="D301" s="13" t="str">
        <f>CONCATENATE(A301,B301,C301)</f>
        <v>Com ABAPBP20_215</v>
      </c>
      <c r="E301" s="6">
        <v>1.70758592E8</v>
      </c>
      <c r="F301" s="17">
        <f>AVERAGE(E299:E301)</f>
        <v>172416464</v>
      </c>
      <c r="G301" s="18">
        <f>STDEV(E299:E301)/F301*100</f>
        <v>2.435820044</v>
      </c>
      <c r="H301" s="16">
        <f>F301-$F$277</f>
        <v>170826305</v>
      </c>
    </row>
    <row r="302">
      <c r="A302" s="12" t="s">
        <v>33</v>
      </c>
      <c r="B302" s="22" t="s">
        <v>29</v>
      </c>
      <c r="C302" s="13">
        <v>15.0</v>
      </c>
      <c r="D302" s="13"/>
      <c r="E302" s="6">
        <v>1.57196448E8</v>
      </c>
      <c r="F302" s="15"/>
      <c r="H302" s="16"/>
    </row>
    <row r="303">
      <c r="A303" s="12" t="s">
        <v>33</v>
      </c>
      <c r="B303" s="22" t="s">
        <v>29</v>
      </c>
      <c r="C303" s="13">
        <v>15.0</v>
      </c>
      <c r="D303" s="13"/>
      <c r="E303" s="6">
        <v>1.54083952E8</v>
      </c>
      <c r="F303" s="15"/>
      <c r="H303" s="16"/>
    </row>
    <row r="304">
      <c r="A304" s="12" t="s">
        <v>33</v>
      </c>
      <c r="B304" s="22" t="s">
        <v>29</v>
      </c>
      <c r="C304" s="13">
        <v>15.0</v>
      </c>
      <c r="D304" s="13" t="str">
        <f>CONCATENATE(A304,B304,C304)</f>
        <v>Com ABAPBP20_315</v>
      </c>
      <c r="E304" s="6">
        <v>1.59464192E8</v>
      </c>
      <c r="F304" s="23">
        <f>AVERAGE(E302:E304)</f>
        <v>156914864</v>
      </c>
      <c r="G304" s="18">
        <f>STDEV(E302:E304)/F304*100</f>
        <v>1.721411344</v>
      </c>
      <c r="H304" s="16">
        <f>F304-$F$277</f>
        <v>155324705</v>
      </c>
    </row>
    <row r="305">
      <c r="A305" s="12" t="s">
        <v>33</v>
      </c>
      <c r="B305" s="22" t="s">
        <v>30</v>
      </c>
      <c r="C305" s="13">
        <v>15.0</v>
      </c>
      <c r="D305" s="13"/>
      <c r="E305" s="6">
        <v>1.44529824E8</v>
      </c>
      <c r="F305" s="15"/>
      <c r="H305" s="16"/>
    </row>
    <row r="306">
      <c r="A306" s="12" t="s">
        <v>33</v>
      </c>
      <c r="B306" s="22" t="s">
        <v>30</v>
      </c>
      <c r="C306" s="13">
        <v>15.0</v>
      </c>
      <c r="D306" s="13"/>
      <c r="E306" s="6">
        <v>1.5579256E8</v>
      </c>
      <c r="F306" s="15"/>
      <c r="H306" s="16"/>
    </row>
    <row r="307">
      <c r="A307" s="12" t="s">
        <v>33</v>
      </c>
      <c r="B307" s="22" t="s">
        <v>30</v>
      </c>
      <c r="C307" s="13">
        <v>15.0</v>
      </c>
      <c r="D307" s="13" t="str">
        <f>CONCATENATE(A307,B307,C307)</f>
        <v>Com ABAPBP20_415</v>
      </c>
      <c r="E307" s="6">
        <v>1.38486576E8</v>
      </c>
      <c r="F307" s="17">
        <f>AVERAGE(E305:E307)</f>
        <v>146269653.3</v>
      </c>
      <c r="G307" s="18">
        <f>STDEV(E305:E307)/F307*100</f>
        <v>6.004796901</v>
      </c>
      <c r="H307" s="16">
        <f>F307-$F$277</f>
        <v>144679494.3</v>
      </c>
    </row>
    <row r="308">
      <c r="A308" s="12" t="s">
        <v>33</v>
      </c>
      <c r="B308" s="22" t="s">
        <v>31</v>
      </c>
      <c r="C308" s="13">
        <v>15.0</v>
      </c>
      <c r="D308" s="13"/>
      <c r="E308" s="6">
        <v>1.07288976E8</v>
      </c>
      <c r="F308" s="15"/>
      <c r="H308" s="16"/>
    </row>
    <row r="309">
      <c r="A309" s="12" t="s">
        <v>33</v>
      </c>
      <c r="B309" s="22" t="s">
        <v>31</v>
      </c>
      <c r="C309" s="13">
        <v>15.0</v>
      </c>
      <c r="D309" s="13"/>
      <c r="E309" s="6">
        <v>1.04488528E8</v>
      </c>
      <c r="F309" s="15"/>
      <c r="H309" s="16"/>
    </row>
    <row r="310">
      <c r="A310" s="12" t="s">
        <v>33</v>
      </c>
      <c r="B310" s="22" t="s">
        <v>31</v>
      </c>
      <c r="C310" s="13">
        <v>15.0</v>
      </c>
      <c r="D310" s="13" t="str">
        <f>CONCATENATE(A310,B310,C310)</f>
        <v>Com ABAPBP20_515</v>
      </c>
      <c r="E310" s="6">
        <v>1.23274544E8</v>
      </c>
      <c r="F310" s="25">
        <f>AVERAGE(E308:E310)</f>
        <v>111684016</v>
      </c>
      <c r="G310" s="18">
        <f>STDEV(E308:E310)/F310*100</f>
        <v>9.074605982</v>
      </c>
      <c r="H310" s="16">
        <f>F310-$F$277</f>
        <v>110093857</v>
      </c>
    </row>
    <row r="311">
      <c r="A311" s="12" t="s">
        <v>33</v>
      </c>
      <c r="B311" s="22" t="s">
        <v>32</v>
      </c>
      <c r="C311" s="13">
        <v>15.0</v>
      </c>
      <c r="D311" s="13"/>
      <c r="E311" s="6">
        <v>1.91929568E8</v>
      </c>
      <c r="F311" s="15"/>
      <c r="H311" s="16"/>
    </row>
    <row r="312">
      <c r="A312" s="12" t="s">
        <v>33</v>
      </c>
      <c r="B312" s="22" t="s">
        <v>32</v>
      </c>
      <c r="C312" s="13">
        <v>15.0</v>
      </c>
      <c r="D312" s="13"/>
      <c r="E312" s="6">
        <v>1.87427952E8</v>
      </c>
      <c r="F312" s="15"/>
      <c r="H312" s="16"/>
    </row>
    <row r="313">
      <c r="A313" s="12" t="s">
        <v>33</v>
      </c>
      <c r="B313" s="22" t="s">
        <v>32</v>
      </c>
      <c r="C313" s="13">
        <v>15.0</v>
      </c>
      <c r="D313" s="13" t="str">
        <f>CONCATENATE(A313,B313,C313)</f>
        <v>Com ABAPBP20_615</v>
      </c>
      <c r="E313" s="6">
        <v>2.04151968E8</v>
      </c>
      <c r="F313" s="17">
        <f>AVERAGE(E311:E313)</f>
        <v>194503162.7</v>
      </c>
      <c r="G313" s="18">
        <f>STDEV(E311:E313)/F313*100</f>
        <v>4.449255391</v>
      </c>
      <c r="H313" s="16">
        <f>F313-$F$277</f>
        <v>192913003.7</v>
      </c>
    </row>
    <row r="314">
      <c r="A314" s="12" t="s">
        <v>19</v>
      </c>
      <c r="B314" s="12" t="s">
        <v>20</v>
      </c>
      <c r="C314" s="13">
        <v>20.0</v>
      </c>
      <c r="D314" s="13"/>
      <c r="E314" s="4">
        <v>1676263.0</v>
      </c>
      <c r="F314" s="15"/>
      <c r="H314" s="16"/>
    </row>
    <row r="315">
      <c r="A315" s="12" t="s">
        <v>19</v>
      </c>
      <c r="B315" s="12" t="s">
        <v>20</v>
      </c>
      <c r="C315" s="13">
        <v>20.0</v>
      </c>
      <c r="D315" s="13"/>
      <c r="E315" s="4">
        <v>1738273.0</v>
      </c>
      <c r="F315" s="15"/>
      <c r="H315" s="16"/>
    </row>
    <row r="316">
      <c r="A316" s="12" t="s">
        <v>19</v>
      </c>
      <c r="B316" s="12" t="s">
        <v>20</v>
      </c>
      <c r="C316" s="13">
        <v>20.0</v>
      </c>
      <c r="D316" s="13" t="str">
        <f>CONCATENATE(A316,B316,C316)</f>
        <v>Sem ABAPbranco 20</v>
      </c>
      <c r="E316" s="4">
        <v>1761263.0</v>
      </c>
      <c r="F316" s="17">
        <f>AVERAGE(E314:E316)</f>
        <v>1725266.333</v>
      </c>
      <c r="G316" s="18">
        <f>STDEV(E314:E316)/F316*100</f>
        <v>2.548439844</v>
      </c>
      <c r="H316" s="16">
        <v>0.0</v>
      </c>
    </row>
    <row r="317">
      <c r="A317" s="12" t="s">
        <v>19</v>
      </c>
      <c r="B317" s="19" t="s">
        <v>21</v>
      </c>
      <c r="C317" s="13">
        <v>20.0</v>
      </c>
      <c r="D317" s="13"/>
      <c r="E317" s="5">
        <v>1.2964708E7</v>
      </c>
      <c r="F317" s="15"/>
      <c r="H317" s="16"/>
    </row>
    <row r="318">
      <c r="A318" s="12" t="s">
        <v>19</v>
      </c>
      <c r="B318" s="19" t="s">
        <v>21</v>
      </c>
      <c r="C318" s="13">
        <v>20.0</v>
      </c>
      <c r="D318" s="13"/>
      <c r="E318" s="5">
        <v>1.291766E7</v>
      </c>
      <c r="F318" s="15"/>
      <c r="H318" s="16"/>
    </row>
    <row r="319">
      <c r="A319" s="12" t="s">
        <v>19</v>
      </c>
      <c r="B319" s="19" t="s">
        <v>21</v>
      </c>
      <c r="C319" s="13">
        <v>20.0</v>
      </c>
      <c r="D319" s="13" t="str">
        <f>CONCATENATE(A319,B319,C319)</f>
        <v>Sem ABAPC20_120</v>
      </c>
      <c r="E319" s="5">
        <v>1.3659516E7</v>
      </c>
      <c r="F319" s="17">
        <f>AVERAGE(E317:E319)</f>
        <v>13180628</v>
      </c>
      <c r="G319" s="18">
        <f>STDEV(E317:E319)/F319*100</f>
        <v>3.151562994</v>
      </c>
      <c r="H319" s="16">
        <f>F319-$F$316</f>
        <v>11455361.67</v>
      </c>
    </row>
    <row r="320">
      <c r="A320" s="12" t="s">
        <v>19</v>
      </c>
      <c r="B320" s="19" t="s">
        <v>22</v>
      </c>
      <c r="C320" s="13">
        <v>20.0</v>
      </c>
      <c r="D320" s="13"/>
      <c r="E320" s="5">
        <v>9154319.0</v>
      </c>
      <c r="F320" s="15"/>
      <c r="H320" s="16"/>
    </row>
    <row r="321">
      <c r="A321" s="12" t="s">
        <v>19</v>
      </c>
      <c r="B321" s="19" t="s">
        <v>22</v>
      </c>
      <c r="C321" s="13">
        <v>20.0</v>
      </c>
      <c r="D321" s="13"/>
      <c r="E321" s="5">
        <v>8281521.0</v>
      </c>
      <c r="F321" s="15"/>
      <c r="H321" s="16"/>
    </row>
    <row r="322">
      <c r="A322" s="12" t="s">
        <v>19</v>
      </c>
      <c r="B322" s="19" t="s">
        <v>22</v>
      </c>
      <c r="C322" s="13">
        <v>20.0</v>
      </c>
      <c r="D322" s="13" t="str">
        <f>CONCATENATE(A322,B322,C322)</f>
        <v>Sem ABAPC20_220</v>
      </c>
      <c r="E322" s="5">
        <v>7825683.0</v>
      </c>
      <c r="F322" s="17">
        <f>AVERAGE(E320:E322)</f>
        <v>8420507.667</v>
      </c>
      <c r="G322" s="18">
        <f>STDEV(E320:E322)/F322*100</f>
        <v>8.017739136</v>
      </c>
      <c r="H322" s="16">
        <f>F322-$F$316</f>
        <v>6695241.333</v>
      </c>
    </row>
    <row r="323">
      <c r="A323" s="12" t="s">
        <v>19</v>
      </c>
      <c r="B323" s="19" t="s">
        <v>23</v>
      </c>
      <c r="C323" s="13">
        <v>20.0</v>
      </c>
      <c r="D323" s="13"/>
      <c r="E323" s="5">
        <v>1.3503387E7</v>
      </c>
      <c r="F323" s="15"/>
      <c r="H323" s="16"/>
    </row>
    <row r="324">
      <c r="A324" s="12" t="s">
        <v>19</v>
      </c>
      <c r="B324" s="19" t="s">
        <v>23</v>
      </c>
      <c r="C324" s="13">
        <v>20.0</v>
      </c>
      <c r="D324" s="13"/>
      <c r="E324" s="5">
        <v>1.3419078E7</v>
      </c>
      <c r="F324" s="15"/>
      <c r="H324" s="16"/>
    </row>
    <row r="325">
      <c r="A325" s="12" t="s">
        <v>19</v>
      </c>
      <c r="B325" s="19" t="s">
        <v>23</v>
      </c>
      <c r="C325" s="13">
        <v>20.0</v>
      </c>
      <c r="D325" s="13" t="str">
        <f>CONCATENATE(A325,B325,C325)</f>
        <v>Sem ABAPC20_320</v>
      </c>
      <c r="E325" s="5">
        <v>1.4818577E7</v>
      </c>
      <c r="F325" s="17">
        <f>AVERAGE(E323:E325)</f>
        <v>13913680.67</v>
      </c>
      <c r="G325" s="18">
        <f>STDEV(E323:E325)/F325*100</f>
        <v>5.640464169</v>
      </c>
      <c r="H325" s="16">
        <f>F325-$F$316</f>
        <v>12188414.33</v>
      </c>
    </row>
    <row r="326">
      <c r="A326" s="12" t="s">
        <v>19</v>
      </c>
      <c r="B326" s="19" t="s">
        <v>24</v>
      </c>
      <c r="C326" s="13">
        <v>20.0</v>
      </c>
      <c r="D326" s="13"/>
      <c r="E326" s="5">
        <v>1.8989088E7</v>
      </c>
      <c r="F326" s="15"/>
      <c r="H326" s="16"/>
    </row>
    <row r="327">
      <c r="A327" s="12" t="s">
        <v>19</v>
      </c>
      <c r="B327" s="19" t="s">
        <v>24</v>
      </c>
      <c r="C327" s="13">
        <v>20.0</v>
      </c>
      <c r="D327" s="13"/>
      <c r="E327" s="5">
        <v>1.7858626E7</v>
      </c>
      <c r="F327" s="15"/>
      <c r="H327" s="16"/>
    </row>
    <row r="328">
      <c r="A328" s="12" t="s">
        <v>19</v>
      </c>
      <c r="B328" s="19" t="s">
        <v>24</v>
      </c>
      <c r="C328" s="13">
        <v>20.0</v>
      </c>
      <c r="D328" s="13" t="str">
        <f>CONCATENATE(A328,B328,C328)</f>
        <v>Sem ABAPC20_420</v>
      </c>
      <c r="E328" s="5">
        <v>2.0507018E7</v>
      </c>
      <c r="F328" s="17">
        <f>AVERAGE(E326:E328)</f>
        <v>19118244</v>
      </c>
      <c r="G328" s="18">
        <f>STDEV(E326:E328)/F328*100</f>
        <v>6.951012786</v>
      </c>
      <c r="H328" s="16">
        <f>F328-$F$316</f>
        <v>17392977.67</v>
      </c>
    </row>
    <row r="329">
      <c r="A329" s="12" t="s">
        <v>19</v>
      </c>
      <c r="B329" s="19" t="s">
        <v>25</v>
      </c>
      <c r="C329" s="13">
        <v>20.0</v>
      </c>
      <c r="D329" s="13"/>
      <c r="E329" s="5">
        <v>1.2441246E7</v>
      </c>
      <c r="F329" s="15"/>
      <c r="H329" s="16"/>
    </row>
    <row r="330">
      <c r="A330" s="12" t="s">
        <v>19</v>
      </c>
      <c r="B330" s="19" t="s">
        <v>25</v>
      </c>
      <c r="C330" s="13">
        <v>20.0</v>
      </c>
      <c r="D330" s="13"/>
      <c r="E330" s="5">
        <v>1.3621234E7</v>
      </c>
      <c r="F330" s="15"/>
      <c r="H330" s="16"/>
    </row>
    <row r="331">
      <c r="A331" s="12" t="s">
        <v>19</v>
      </c>
      <c r="B331" s="19" t="s">
        <v>25</v>
      </c>
      <c r="C331" s="13">
        <v>20.0</v>
      </c>
      <c r="D331" s="13" t="str">
        <f>CONCATENATE(A331,B331,C331)</f>
        <v>Sem ABAPC20_520</v>
      </c>
      <c r="E331" s="5">
        <v>1.3243008E7</v>
      </c>
      <c r="F331" s="17">
        <f>AVERAGE(E329:E331)</f>
        <v>13101829.33</v>
      </c>
      <c r="G331" s="18">
        <f>STDEV(E329:E331)/F331*100</f>
        <v>4.598817632</v>
      </c>
      <c r="H331" s="16">
        <f>F331-$F$316</f>
        <v>11376563</v>
      </c>
    </row>
    <row r="332">
      <c r="A332" s="12" t="s">
        <v>19</v>
      </c>
      <c r="B332" s="19" t="s">
        <v>26</v>
      </c>
      <c r="C332" s="13">
        <v>20.0</v>
      </c>
      <c r="D332" s="13"/>
      <c r="E332" s="5">
        <v>2.4550672E7</v>
      </c>
      <c r="F332" s="15"/>
      <c r="H332" s="16"/>
    </row>
    <row r="333">
      <c r="A333" s="12" t="s">
        <v>19</v>
      </c>
      <c r="B333" s="19" t="s">
        <v>26</v>
      </c>
      <c r="C333" s="13">
        <v>20.0</v>
      </c>
      <c r="D333" s="13"/>
      <c r="E333" s="5">
        <v>2.3750052E7</v>
      </c>
      <c r="F333" s="15"/>
      <c r="H333" s="16"/>
    </row>
    <row r="334">
      <c r="A334" s="12" t="s">
        <v>19</v>
      </c>
      <c r="B334" s="19" t="s">
        <v>26</v>
      </c>
      <c r="C334" s="13">
        <v>20.0</v>
      </c>
      <c r="D334" s="13" t="str">
        <f>CONCATENATE(A334,B334,C334)</f>
        <v>Sem ABAPC20_620</v>
      </c>
      <c r="E334" s="5">
        <v>2.5472608E7</v>
      </c>
      <c r="F334" s="17">
        <f>AVERAGE(E332:E334)</f>
        <v>24591110.67</v>
      </c>
      <c r="G334" s="18">
        <f>STDEV(E332:E334)/F334*100</f>
        <v>3.505289859</v>
      </c>
      <c r="H334" s="16">
        <f>F334-$F$316</f>
        <v>22865844.33</v>
      </c>
    </row>
    <row r="335">
      <c r="A335" s="12" t="s">
        <v>19</v>
      </c>
      <c r="B335" s="19" t="s">
        <v>27</v>
      </c>
      <c r="C335" s="13">
        <v>20.0</v>
      </c>
      <c r="D335" s="13"/>
      <c r="F335" s="15"/>
      <c r="H335" s="16"/>
      <c r="I335" s="6">
        <v>1.353542E7</v>
      </c>
    </row>
    <row r="336">
      <c r="A336" s="12" t="s">
        <v>19</v>
      </c>
      <c r="B336" s="19" t="s">
        <v>27</v>
      </c>
      <c r="C336" s="13">
        <v>20.0</v>
      </c>
      <c r="D336" s="13"/>
      <c r="E336" s="6">
        <v>1.123976E7</v>
      </c>
      <c r="F336" s="15"/>
      <c r="H336" s="16"/>
    </row>
    <row r="337">
      <c r="A337" s="12" t="s">
        <v>19</v>
      </c>
      <c r="B337" s="19" t="s">
        <v>27</v>
      </c>
      <c r="C337" s="13">
        <v>20.0</v>
      </c>
      <c r="D337" s="13" t="str">
        <f>CONCATENATE(A337,B337,C337)</f>
        <v>Sem ABAPBP20_120</v>
      </c>
      <c r="E337" s="6">
        <v>1.1121224E7</v>
      </c>
      <c r="F337" s="17">
        <f>AVERAGE(E335:E337)</f>
        <v>11180492</v>
      </c>
      <c r="G337" s="18">
        <f>STDEV(E335:E337)/F337*100</f>
        <v>0.7496772898</v>
      </c>
      <c r="H337" s="16">
        <f>F337-$F$316</f>
        <v>9455225.667</v>
      </c>
    </row>
    <row r="338">
      <c r="A338" s="12" t="s">
        <v>19</v>
      </c>
      <c r="B338" s="19" t="s">
        <v>28</v>
      </c>
      <c r="C338" s="13">
        <v>20.0</v>
      </c>
      <c r="D338" s="13"/>
      <c r="E338" s="6">
        <v>2.1203404E7</v>
      </c>
      <c r="F338" s="15"/>
      <c r="H338" s="16"/>
    </row>
    <row r="339">
      <c r="A339" s="12" t="s">
        <v>19</v>
      </c>
      <c r="B339" s="19" t="s">
        <v>28</v>
      </c>
      <c r="C339" s="13">
        <v>20.0</v>
      </c>
      <c r="D339" s="13"/>
      <c r="E339" s="6">
        <v>1.9642328E7</v>
      </c>
      <c r="F339" s="15"/>
      <c r="H339" s="16"/>
    </row>
    <row r="340">
      <c r="A340" s="12" t="s">
        <v>19</v>
      </c>
      <c r="B340" s="19" t="s">
        <v>28</v>
      </c>
      <c r="C340" s="13">
        <v>20.0</v>
      </c>
      <c r="D340" s="13" t="str">
        <f>CONCATENATE(A340,B340,C340)</f>
        <v>Sem ABAPBP20_220</v>
      </c>
      <c r="E340" s="6">
        <v>2.2572576E7</v>
      </c>
      <c r="F340" s="17">
        <f>AVERAGE(E338:E340)</f>
        <v>21139436</v>
      </c>
      <c r="G340" s="18">
        <f>STDEV(E338:E340)/F340*100</f>
        <v>6.93571462</v>
      </c>
      <c r="H340" s="16">
        <f>F340-$F$316</f>
        <v>19414169.67</v>
      </c>
    </row>
    <row r="341">
      <c r="A341" s="12" t="s">
        <v>19</v>
      </c>
      <c r="B341" s="19" t="s">
        <v>29</v>
      </c>
      <c r="C341" s="13">
        <v>20.0</v>
      </c>
      <c r="D341" s="13"/>
      <c r="E341" s="6">
        <v>3.2655304E7</v>
      </c>
      <c r="F341" s="15"/>
      <c r="H341" s="16"/>
    </row>
    <row r="342">
      <c r="A342" s="12" t="s">
        <v>19</v>
      </c>
      <c r="B342" s="19" t="s">
        <v>29</v>
      </c>
      <c r="C342" s="13">
        <v>20.0</v>
      </c>
      <c r="D342" s="13"/>
      <c r="E342" s="6">
        <v>3.9010412E7</v>
      </c>
      <c r="F342" s="15"/>
      <c r="H342" s="16"/>
    </row>
    <row r="343">
      <c r="A343" s="12" t="s">
        <v>19</v>
      </c>
      <c r="B343" s="19" t="s">
        <v>29</v>
      </c>
      <c r="C343" s="13">
        <v>20.0</v>
      </c>
      <c r="D343" s="13" t="str">
        <f>CONCATENATE(A343,B343,C343)</f>
        <v>Sem ABAPBP20_320</v>
      </c>
      <c r="E343" s="6">
        <v>3.7799036E7</v>
      </c>
      <c r="F343" s="17">
        <f>AVERAGE(E341:E343)</f>
        <v>36488250.67</v>
      </c>
      <c r="G343" s="18">
        <f>STDEV(E341:E343)/F343*100</f>
        <v>9.247458734</v>
      </c>
      <c r="H343" s="16">
        <f>F343-$F$316</f>
        <v>34762984.33</v>
      </c>
    </row>
    <row r="344">
      <c r="A344" s="12" t="s">
        <v>19</v>
      </c>
      <c r="B344" s="19" t="s">
        <v>30</v>
      </c>
      <c r="C344" s="13">
        <v>20.0</v>
      </c>
      <c r="D344" s="13"/>
      <c r="E344" s="6">
        <v>2.5855582E7</v>
      </c>
      <c r="F344" s="15"/>
      <c r="H344" s="16"/>
    </row>
    <row r="345">
      <c r="A345" s="12" t="s">
        <v>19</v>
      </c>
      <c r="B345" s="19" t="s">
        <v>30</v>
      </c>
      <c r="C345" s="13">
        <v>20.0</v>
      </c>
      <c r="D345" s="13"/>
      <c r="E345" s="6">
        <v>2.9008634E7</v>
      </c>
      <c r="F345" s="15"/>
      <c r="H345" s="16"/>
    </row>
    <row r="346">
      <c r="A346" s="12" t="s">
        <v>19</v>
      </c>
      <c r="B346" s="19" t="s">
        <v>30</v>
      </c>
      <c r="C346" s="13">
        <v>20.0</v>
      </c>
      <c r="D346" s="13" t="str">
        <f>CONCATENATE(A346,B346,C346)</f>
        <v>Sem ABAPBP20_420</v>
      </c>
      <c r="E346" s="6">
        <v>2.4480198E7</v>
      </c>
      <c r="F346" s="17">
        <f>AVERAGE(E344:E346)</f>
        <v>26448138</v>
      </c>
      <c r="G346" s="18">
        <f>STDEV(E344:E346)/F346*100</f>
        <v>8.77809531</v>
      </c>
      <c r="H346" s="16">
        <f>F346-$F$316</f>
        <v>24722871.67</v>
      </c>
    </row>
    <row r="347">
      <c r="A347" s="12" t="s">
        <v>19</v>
      </c>
      <c r="B347" s="19" t="s">
        <v>31</v>
      </c>
      <c r="C347" s="13">
        <v>20.0</v>
      </c>
      <c r="D347" s="13"/>
      <c r="E347" s="6">
        <v>1.1233155E7</v>
      </c>
      <c r="F347" s="15"/>
      <c r="H347" s="16"/>
    </row>
    <row r="348">
      <c r="A348" s="12" t="s">
        <v>19</v>
      </c>
      <c r="B348" s="19" t="s">
        <v>31</v>
      </c>
      <c r="C348" s="13">
        <v>20.0</v>
      </c>
      <c r="D348" s="13"/>
      <c r="E348" s="6">
        <v>1.0665083E7</v>
      </c>
      <c r="F348" s="15"/>
      <c r="H348" s="16"/>
    </row>
    <row r="349">
      <c r="A349" s="12" t="s">
        <v>19</v>
      </c>
      <c r="B349" s="19" t="s">
        <v>31</v>
      </c>
      <c r="C349" s="13">
        <v>20.0</v>
      </c>
      <c r="D349" s="13" t="str">
        <f>CONCATENATE(A349,B349,C349)</f>
        <v>Sem ABAPBP20_520</v>
      </c>
      <c r="E349" s="6">
        <v>1.0661283E7</v>
      </c>
      <c r="F349" s="25">
        <f>AVERAGE(E347:E349)</f>
        <v>10853173.67</v>
      </c>
      <c r="G349" s="18">
        <f>STDEV(E347:E349)/F349*100</f>
        <v>3.032099023</v>
      </c>
      <c r="H349" s="16">
        <f>F349-$F$316</f>
        <v>9127907.333</v>
      </c>
    </row>
    <row r="350">
      <c r="A350" s="12" t="s">
        <v>19</v>
      </c>
      <c r="B350" s="19" t="s">
        <v>32</v>
      </c>
      <c r="C350" s="13">
        <v>20.0</v>
      </c>
      <c r="D350" s="13"/>
      <c r="E350" s="6">
        <v>2.043701E7</v>
      </c>
      <c r="F350" s="15"/>
      <c r="H350" s="16"/>
    </row>
    <row r="351">
      <c r="A351" s="12" t="s">
        <v>19</v>
      </c>
      <c r="B351" s="19" t="s">
        <v>32</v>
      </c>
      <c r="C351" s="13">
        <v>20.0</v>
      </c>
      <c r="D351" s="13"/>
      <c r="E351" s="6">
        <v>2.260885E7</v>
      </c>
      <c r="F351" s="15"/>
      <c r="H351" s="16"/>
    </row>
    <row r="352">
      <c r="A352" s="12" t="s">
        <v>19</v>
      </c>
      <c r="B352" s="19" t="s">
        <v>32</v>
      </c>
      <c r="C352" s="13">
        <v>20.0</v>
      </c>
      <c r="D352" s="13" t="str">
        <f>CONCATENATE(A352,B352,C352)</f>
        <v>Sem ABAPBP20_620</v>
      </c>
      <c r="E352" s="6">
        <v>2.1889134E7</v>
      </c>
      <c r="F352" s="17">
        <f>AVERAGE(E350:E352)</f>
        <v>21644998</v>
      </c>
      <c r="G352" s="18">
        <f>STDEV(E350:E352)/F352*100</f>
        <v>5.111162419</v>
      </c>
      <c r="H352" s="16">
        <f>F352-$F$316</f>
        <v>19919731.67</v>
      </c>
    </row>
    <row r="353">
      <c r="A353" s="12" t="s">
        <v>33</v>
      </c>
      <c r="B353" s="12" t="s">
        <v>20</v>
      </c>
      <c r="C353" s="13">
        <v>20.0</v>
      </c>
      <c r="D353" s="13"/>
      <c r="E353" s="4">
        <v>1598240.0</v>
      </c>
      <c r="F353" s="15"/>
      <c r="H353" s="16"/>
    </row>
    <row r="354">
      <c r="A354" s="12" t="s">
        <v>33</v>
      </c>
      <c r="B354" s="12" t="s">
        <v>20</v>
      </c>
      <c r="C354" s="13">
        <v>20.0</v>
      </c>
      <c r="D354" s="13"/>
      <c r="E354" s="4">
        <v>1607969.0</v>
      </c>
      <c r="F354" s="15"/>
      <c r="H354" s="16"/>
    </row>
    <row r="355">
      <c r="A355" s="12" t="s">
        <v>33</v>
      </c>
      <c r="B355" s="12" t="s">
        <v>20</v>
      </c>
      <c r="C355" s="13">
        <v>20.0</v>
      </c>
      <c r="D355" s="13" t="str">
        <f>CONCATENATE(A355,B355,C355)</f>
        <v>Com ABAPbranco 20</v>
      </c>
      <c r="E355" s="4">
        <v>1658858.0</v>
      </c>
      <c r="F355" s="17">
        <f>AVERAGE(E353:E355)</f>
        <v>1621689</v>
      </c>
      <c r="G355" s="18">
        <f>STDEV(E353:E355)/F355*100</f>
        <v>2.007461906</v>
      </c>
      <c r="H355" s="16">
        <v>0.0</v>
      </c>
    </row>
    <row r="356">
      <c r="A356" s="12" t="s">
        <v>33</v>
      </c>
      <c r="B356" s="22" t="s">
        <v>21</v>
      </c>
      <c r="C356" s="13">
        <v>20.0</v>
      </c>
      <c r="D356" s="13"/>
      <c r="E356" s="5">
        <v>1.6212056E8</v>
      </c>
      <c r="F356" s="15"/>
      <c r="H356" s="16"/>
    </row>
    <row r="357">
      <c r="A357" s="12" t="s">
        <v>33</v>
      </c>
      <c r="B357" s="22" t="s">
        <v>21</v>
      </c>
      <c r="C357" s="13">
        <v>20.0</v>
      </c>
      <c r="D357" s="13"/>
      <c r="E357" s="5">
        <v>1.46963392E8</v>
      </c>
      <c r="F357" s="15"/>
      <c r="H357" s="16"/>
    </row>
    <row r="358">
      <c r="A358" s="12" t="s">
        <v>33</v>
      </c>
      <c r="B358" s="22" t="s">
        <v>21</v>
      </c>
      <c r="C358" s="13">
        <v>20.0</v>
      </c>
      <c r="D358" s="13" t="str">
        <f>CONCATENATE(A358,B358,C358)</f>
        <v>Com ABAPC20_120</v>
      </c>
      <c r="E358" s="5">
        <v>1.59915136E8</v>
      </c>
      <c r="F358" s="17">
        <f>AVERAGE(E356:E358)</f>
        <v>156333029.3</v>
      </c>
      <c r="G358" s="18">
        <f>STDEV(E356:E358)/F358*100</f>
        <v>5.238130824</v>
      </c>
      <c r="H358" s="16">
        <f>F358-$F$355</f>
        <v>154711340.3</v>
      </c>
    </row>
    <row r="359">
      <c r="A359" s="12" t="s">
        <v>33</v>
      </c>
      <c r="B359" s="22" t="s">
        <v>22</v>
      </c>
      <c r="C359" s="13">
        <v>20.0</v>
      </c>
      <c r="D359" s="13"/>
      <c r="E359" s="5">
        <v>1.4461752E8</v>
      </c>
      <c r="F359" s="15"/>
      <c r="H359" s="16"/>
    </row>
    <row r="360">
      <c r="A360" s="12" t="s">
        <v>33</v>
      </c>
      <c r="B360" s="22" t="s">
        <v>22</v>
      </c>
      <c r="C360" s="13">
        <v>20.0</v>
      </c>
      <c r="D360" s="13"/>
      <c r="E360" s="5">
        <v>1.30898104E8</v>
      </c>
      <c r="F360" s="15"/>
      <c r="H360" s="16"/>
    </row>
    <row r="361">
      <c r="A361" s="12" t="s">
        <v>33</v>
      </c>
      <c r="B361" s="22" t="s">
        <v>22</v>
      </c>
      <c r="C361" s="13">
        <v>20.0</v>
      </c>
      <c r="D361" s="13" t="str">
        <f>CONCATENATE(A361,B361,C361)</f>
        <v>Com ABAPC20_220</v>
      </c>
      <c r="E361" s="5">
        <v>1.34258352E8</v>
      </c>
      <c r="F361" s="17">
        <f>AVERAGE(E359:E361)</f>
        <v>136591325.3</v>
      </c>
      <c r="G361" s="18">
        <f>STDEV(E359:E361)/F361*100</f>
        <v>5.235369488</v>
      </c>
      <c r="H361" s="16">
        <f>F361-$F$355</f>
        <v>134969636.3</v>
      </c>
    </row>
    <row r="362">
      <c r="A362" s="12" t="s">
        <v>33</v>
      </c>
      <c r="B362" s="22" t="s">
        <v>23</v>
      </c>
      <c r="C362" s="13">
        <v>20.0</v>
      </c>
      <c r="D362" s="13"/>
      <c r="E362" s="5">
        <v>1.92046688E8</v>
      </c>
      <c r="F362" s="15"/>
      <c r="H362" s="16"/>
    </row>
    <row r="363">
      <c r="A363" s="12" t="s">
        <v>33</v>
      </c>
      <c r="B363" s="22" t="s">
        <v>23</v>
      </c>
      <c r="C363" s="13">
        <v>20.0</v>
      </c>
      <c r="D363" s="13"/>
      <c r="E363" s="5">
        <v>1.79214384E8</v>
      </c>
      <c r="F363" s="15"/>
      <c r="H363" s="16"/>
    </row>
    <row r="364">
      <c r="A364" s="12" t="s">
        <v>33</v>
      </c>
      <c r="B364" s="22" t="s">
        <v>23</v>
      </c>
      <c r="C364" s="13">
        <v>20.0</v>
      </c>
      <c r="D364" s="13" t="str">
        <f>CONCATENATE(A364,B364,C364)</f>
        <v>Com ABAPC20_320</v>
      </c>
      <c r="E364" s="5">
        <v>1.8750184E8</v>
      </c>
      <c r="F364" s="17">
        <f>AVERAGE(E362:E364)</f>
        <v>186254304</v>
      </c>
      <c r="G364" s="18">
        <f>STDEV(E362:E364)/F364*100</f>
        <v>3.493330696</v>
      </c>
      <c r="H364" s="16">
        <f>F364-$F$355</f>
        <v>184632615</v>
      </c>
    </row>
    <row r="365">
      <c r="A365" s="12" t="s">
        <v>33</v>
      </c>
      <c r="B365" s="22" t="s">
        <v>24</v>
      </c>
      <c r="C365" s="13">
        <v>20.0</v>
      </c>
      <c r="D365" s="13"/>
      <c r="E365" s="5">
        <v>2.4227552E8</v>
      </c>
      <c r="F365" s="15"/>
      <c r="H365" s="16"/>
    </row>
    <row r="366">
      <c r="A366" s="12" t="s">
        <v>33</v>
      </c>
      <c r="B366" s="22" t="s">
        <v>24</v>
      </c>
      <c r="C366" s="13">
        <v>20.0</v>
      </c>
      <c r="D366" s="13"/>
      <c r="E366" s="5">
        <v>2.17253584E8</v>
      </c>
      <c r="F366" s="15"/>
      <c r="H366" s="16"/>
    </row>
    <row r="367">
      <c r="A367" s="12" t="s">
        <v>33</v>
      </c>
      <c r="B367" s="22" t="s">
        <v>24</v>
      </c>
      <c r="C367" s="13">
        <v>20.0</v>
      </c>
      <c r="D367" s="13" t="str">
        <f>CONCATENATE(A367,B367,C367)</f>
        <v>Com ABAPC20_420</v>
      </c>
      <c r="E367" s="5">
        <v>1.97898144E8</v>
      </c>
      <c r="F367" s="17">
        <f>AVERAGE(E365:E367)</f>
        <v>219142416</v>
      </c>
      <c r="G367" s="18">
        <f>STDEV(E365:E367)/F367*100</f>
        <v>10.15271366</v>
      </c>
      <c r="H367" s="16">
        <f>F367-$F$355</f>
        <v>217520727</v>
      </c>
    </row>
    <row r="368">
      <c r="A368" s="12" t="s">
        <v>33</v>
      </c>
      <c r="B368" s="22" t="s">
        <v>25</v>
      </c>
      <c r="C368" s="13">
        <v>20.0</v>
      </c>
      <c r="D368" s="13"/>
      <c r="E368" s="5">
        <v>2.0820624E8</v>
      </c>
      <c r="F368" s="15"/>
      <c r="H368" s="16"/>
    </row>
    <row r="369">
      <c r="A369" s="12" t="s">
        <v>33</v>
      </c>
      <c r="B369" s="22" t="s">
        <v>25</v>
      </c>
      <c r="C369" s="13">
        <v>20.0</v>
      </c>
      <c r="D369" s="13"/>
      <c r="E369" s="5">
        <v>1.94674048E8</v>
      </c>
      <c r="F369" s="15"/>
      <c r="H369" s="16"/>
    </row>
    <row r="370">
      <c r="A370" s="12" t="s">
        <v>33</v>
      </c>
      <c r="B370" s="22" t="s">
        <v>25</v>
      </c>
      <c r="C370" s="13">
        <v>20.0</v>
      </c>
      <c r="D370" s="13" t="str">
        <f>CONCATENATE(A370,B370,C370)</f>
        <v>Com ABAPC20_520</v>
      </c>
      <c r="E370" s="5">
        <v>1.92369904E8</v>
      </c>
      <c r="F370" s="17">
        <f>AVERAGE(E368:E370)</f>
        <v>198416730.7</v>
      </c>
      <c r="G370" s="18">
        <f>STDEV(E368:E370)/F370*100</f>
        <v>4.312077568</v>
      </c>
      <c r="H370" s="16">
        <f>F370-$F$355</f>
        <v>196795041.7</v>
      </c>
    </row>
    <row r="371">
      <c r="A371" s="12" t="s">
        <v>33</v>
      </c>
      <c r="B371" s="22" t="s">
        <v>26</v>
      </c>
      <c r="C371" s="13">
        <v>20.0</v>
      </c>
      <c r="D371" s="13"/>
      <c r="E371" s="5">
        <v>1.96414736E8</v>
      </c>
      <c r="F371" s="15"/>
      <c r="H371" s="16"/>
    </row>
    <row r="372">
      <c r="A372" s="12" t="s">
        <v>33</v>
      </c>
      <c r="B372" s="22" t="s">
        <v>26</v>
      </c>
      <c r="C372" s="13">
        <v>20.0</v>
      </c>
      <c r="D372" s="13"/>
      <c r="E372" s="5">
        <v>2.27717536E8</v>
      </c>
      <c r="F372" s="15"/>
      <c r="H372" s="16"/>
    </row>
    <row r="373">
      <c r="A373" s="12" t="s">
        <v>33</v>
      </c>
      <c r="B373" s="22" t="s">
        <v>26</v>
      </c>
      <c r="C373" s="13">
        <v>20.0</v>
      </c>
      <c r="D373" s="13" t="str">
        <f>CONCATENATE(A373,B373,C373)</f>
        <v>Com ABAPC20_620</v>
      </c>
      <c r="E373" s="5">
        <v>2.16627888E8</v>
      </c>
      <c r="F373" s="17">
        <f>AVERAGE(E371:E373)</f>
        <v>213586720</v>
      </c>
      <c r="G373" s="18">
        <f>STDEV(E371:E373)/F373*100</f>
        <v>7.430914995</v>
      </c>
      <c r="H373" s="16">
        <f>F373-$F$355</f>
        <v>211965031</v>
      </c>
    </row>
    <row r="374">
      <c r="A374" s="12" t="s">
        <v>33</v>
      </c>
      <c r="B374" s="22" t="s">
        <v>27</v>
      </c>
      <c r="C374" s="13">
        <v>20.0</v>
      </c>
      <c r="D374" s="13"/>
      <c r="E374" s="6">
        <v>1.99965264E8</v>
      </c>
      <c r="F374" s="15"/>
      <c r="H374" s="16"/>
    </row>
    <row r="375">
      <c r="A375" s="12" t="s">
        <v>33</v>
      </c>
      <c r="B375" s="22" t="s">
        <v>27</v>
      </c>
      <c r="C375" s="13">
        <v>20.0</v>
      </c>
      <c r="D375" s="13"/>
      <c r="E375" s="6">
        <v>2.16871632E8</v>
      </c>
      <c r="F375" s="15"/>
      <c r="H375" s="16"/>
    </row>
    <row r="376">
      <c r="A376" s="12" t="s">
        <v>33</v>
      </c>
      <c r="B376" s="22" t="s">
        <v>27</v>
      </c>
      <c r="C376" s="13">
        <v>20.0</v>
      </c>
      <c r="D376" s="13" t="str">
        <f>CONCATENATE(A376,B376,C376)</f>
        <v>Com ABAPBP20_120</v>
      </c>
      <c r="E376" s="6">
        <v>2.17189216E8</v>
      </c>
      <c r="F376" s="17">
        <f>AVERAGE(E374:E376)</f>
        <v>211342037.3</v>
      </c>
      <c r="G376" s="18">
        <f>STDEV(E374:E376)/F376*100</f>
        <v>4.662515026</v>
      </c>
      <c r="H376" s="16">
        <f>F376-$F$355</f>
        <v>209720348.3</v>
      </c>
    </row>
    <row r="377">
      <c r="A377" s="12" t="s">
        <v>33</v>
      </c>
      <c r="B377" s="22" t="s">
        <v>28</v>
      </c>
      <c r="C377" s="13">
        <v>20.0</v>
      </c>
      <c r="D377" s="13"/>
      <c r="E377" s="6">
        <v>2.7582352E8</v>
      </c>
      <c r="F377" s="15"/>
      <c r="H377" s="16"/>
    </row>
    <row r="378">
      <c r="A378" s="12" t="s">
        <v>33</v>
      </c>
      <c r="B378" s="22" t="s">
        <v>28</v>
      </c>
      <c r="C378" s="13">
        <v>20.0</v>
      </c>
      <c r="D378" s="13"/>
      <c r="E378" s="6">
        <v>2.60939584E8</v>
      </c>
      <c r="F378" s="15"/>
      <c r="H378" s="16"/>
    </row>
    <row r="379">
      <c r="A379" s="12" t="s">
        <v>33</v>
      </c>
      <c r="B379" s="22" t="s">
        <v>28</v>
      </c>
      <c r="C379" s="13">
        <v>20.0</v>
      </c>
      <c r="D379" s="13" t="str">
        <f>CONCATENATE(A379,B379,C379)</f>
        <v>Com ABAPBP20_220</v>
      </c>
      <c r="E379" s="6">
        <v>2.65006368E8</v>
      </c>
      <c r="F379" s="17">
        <f>AVERAGE(E377:E379)</f>
        <v>267256490.7</v>
      </c>
      <c r="G379" s="18">
        <f>STDEV(E377:E379)/F379*100</f>
        <v>2.878457804</v>
      </c>
      <c r="H379" s="16">
        <f>F379-$F$355</f>
        <v>265634801.7</v>
      </c>
    </row>
    <row r="380">
      <c r="A380" s="12" t="s">
        <v>33</v>
      </c>
      <c r="B380" s="22" t="s">
        <v>29</v>
      </c>
      <c r="C380" s="13">
        <v>20.0</v>
      </c>
      <c r="D380" s="13"/>
      <c r="E380" s="6">
        <v>2.46433312E8</v>
      </c>
      <c r="F380" s="15"/>
      <c r="H380" s="16"/>
    </row>
    <row r="381">
      <c r="A381" s="12" t="s">
        <v>33</v>
      </c>
      <c r="B381" s="22" t="s">
        <v>29</v>
      </c>
      <c r="C381" s="13">
        <v>20.0</v>
      </c>
      <c r="D381" s="13"/>
      <c r="E381" s="6">
        <v>2.42645184E8</v>
      </c>
      <c r="F381" s="15"/>
      <c r="H381" s="16"/>
    </row>
    <row r="382">
      <c r="A382" s="12" t="s">
        <v>33</v>
      </c>
      <c r="B382" s="22" t="s">
        <v>29</v>
      </c>
      <c r="C382" s="13">
        <v>20.0</v>
      </c>
      <c r="D382" s="13" t="str">
        <f>CONCATENATE(A382,B382,C382)</f>
        <v>Com ABAPBP20_320</v>
      </c>
      <c r="E382" s="6">
        <v>2.50186304E8</v>
      </c>
      <c r="F382" s="17">
        <f>AVERAGE(E380:E382)</f>
        <v>246421600</v>
      </c>
      <c r="G382" s="18">
        <f>STDEV(E380:E382)/F382*100</f>
        <v>1.530131142</v>
      </c>
      <c r="H382" s="16">
        <f>F382-$F$355</f>
        <v>244799911</v>
      </c>
    </row>
    <row r="383">
      <c r="A383" s="12" t="s">
        <v>33</v>
      </c>
      <c r="B383" s="22" t="s">
        <v>30</v>
      </c>
      <c r="C383" s="13">
        <v>20.0</v>
      </c>
      <c r="D383" s="13"/>
      <c r="E383" s="6">
        <v>2.31933184E8</v>
      </c>
      <c r="F383" s="15"/>
      <c r="H383" s="16"/>
    </row>
    <row r="384">
      <c r="A384" s="12" t="s">
        <v>33</v>
      </c>
      <c r="B384" s="22" t="s">
        <v>30</v>
      </c>
      <c r="C384" s="13">
        <v>20.0</v>
      </c>
      <c r="D384" s="13"/>
      <c r="E384" s="6">
        <v>2.45155904E8</v>
      </c>
      <c r="F384" s="15"/>
      <c r="H384" s="16"/>
    </row>
    <row r="385">
      <c r="A385" s="12" t="s">
        <v>33</v>
      </c>
      <c r="B385" s="22" t="s">
        <v>30</v>
      </c>
      <c r="C385" s="13">
        <v>20.0</v>
      </c>
      <c r="D385" s="13" t="str">
        <f>CONCATENATE(A385,B385,C385)</f>
        <v>Com ABAPBP20_420</v>
      </c>
      <c r="E385" s="6">
        <v>2.21453104E8</v>
      </c>
      <c r="F385" s="17">
        <f>AVERAGE(E383:E385)</f>
        <v>232847397.3</v>
      </c>
      <c r="G385" s="18">
        <f>STDEV(E383:E385)/F385*100</f>
        <v>5.101116223</v>
      </c>
      <c r="H385" s="16">
        <f>F385-$F$355</f>
        <v>231225708.3</v>
      </c>
    </row>
    <row r="386">
      <c r="A386" s="12" t="s">
        <v>33</v>
      </c>
      <c r="B386" s="22" t="s">
        <v>31</v>
      </c>
      <c r="C386" s="13">
        <v>20.0</v>
      </c>
      <c r="D386" s="13"/>
      <c r="E386" s="6">
        <v>1.79325152E8</v>
      </c>
      <c r="F386" s="15"/>
      <c r="H386" s="16"/>
    </row>
    <row r="387">
      <c r="A387" s="12" t="s">
        <v>33</v>
      </c>
      <c r="B387" s="22" t="s">
        <v>31</v>
      </c>
      <c r="C387" s="13">
        <v>20.0</v>
      </c>
      <c r="D387" s="13"/>
      <c r="E387" s="6">
        <v>1.780752E8</v>
      </c>
      <c r="F387" s="15"/>
      <c r="H387" s="16"/>
    </row>
    <row r="388">
      <c r="A388" s="12" t="s">
        <v>33</v>
      </c>
      <c r="B388" s="22" t="s">
        <v>31</v>
      </c>
      <c r="C388" s="13">
        <v>20.0</v>
      </c>
      <c r="D388" s="13" t="str">
        <f>CONCATENATE(A388,B388,C388)</f>
        <v>Com ABAPBP20_520</v>
      </c>
      <c r="E388" s="6">
        <v>2.0324896E8</v>
      </c>
      <c r="F388" s="23">
        <f>AVERAGE(E386:E388)</f>
        <v>186883104</v>
      </c>
      <c r="G388" s="18">
        <f>STDEV(E386:E388)/F388*100</f>
        <v>7.591387001</v>
      </c>
      <c r="H388" s="16">
        <f>F388-$F$355</f>
        <v>185261415</v>
      </c>
    </row>
    <row r="389">
      <c r="A389" s="12" t="s">
        <v>33</v>
      </c>
      <c r="B389" s="22" t="s">
        <v>32</v>
      </c>
      <c r="C389" s="13">
        <v>20.0</v>
      </c>
      <c r="D389" s="13"/>
      <c r="E389" s="6">
        <v>2.89864384E8</v>
      </c>
      <c r="F389" s="15"/>
      <c r="H389" s="16"/>
    </row>
    <row r="390">
      <c r="A390" s="12" t="s">
        <v>33</v>
      </c>
      <c r="B390" s="22" t="s">
        <v>32</v>
      </c>
      <c r="C390" s="13">
        <v>20.0</v>
      </c>
      <c r="D390" s="13"/>
      <c r="E390" s="6">
        <v>2.8520064E8</v>
      </c>
      <c r="F390" s="15"/>
      <c r="H390" s="16"/>
    </row>
    <row r="391">
      <c r="A391" s="12" t="s">
        <v>33</v>
      </c>
      <c r="B391" s="22" t="s">
        <v>32</v>
      </c>
      <c r="C391" s="13">
        <v>20.0</v>
      </c>
      <c r="D391" s="13" t="str">
        <f>CONCATENATE(A391,B391,C391)</f>
        <v>Com ABAPBP20_620</v>
      </c>
      <c r="E391" s="6">
        <v>3.08690944E8</v>
      </c>
      <c r="F391" s="17">
        <f>AVERAGE(E389:E391)</f>
        <v>294585322.7</v>
      </c>
      <c r="G391" s="18">
        <f>STDEV(E389:E391)/F391*100</f>
        <v>4.221663104</v>
      </c>
      <c r="H391" s="16">
        <f>F391-$F$355</f>
        <v>292963633.7</v>
      </c>
    </row>
    <row r="392">
      <c r="A392" s="12" t="s">
        <v>19</v>
      </c>
      <c r="B392" s="12" t="s">
        <v>20</v>
      </c>
      <c r="C392" s="13">
        <v>25.0</v>
      </c>
      <c r="D392" s="13"/>
      <c r="E392" s="4">
        <v>1686159.0</v>
      </c>
      <c r="F392" s="15"/>
      <c r="H392" s="16"/>
    </row>
    <row r="393">
      <c r="A393" s="12" t="s">
        <v>19</v>
      </c>
      <c r="B393" s="12" t="s">
        <v>20</v>
      </c>
      <c r="C393" s="13">
        <v>25.0</v>
      </c>
      <c r="D393" s="13"/>
      <c r="E393" s="4">
        <v>1738660.0</v>
      </c>
      <c r="F393" s="15"/>
      <c r="H393" s="16"/>
    </row>
    <row r="394">
      <c r="A394" s="12" t="s">
        <v>19</v>
      </c>
      <c r="B394" s="12" t="s">
        <v>20</v>
      </c>
      <c r="C394" s="13">
        <v>25.0</v>
      </c>
      <c r="D394" s="13" t="str">
        <f>CONCATENATE(A394,B394,C394)</f>
        <v>Sem ABAPbranco 25</v>
      </c>
      <c r="E394" s="4">
        <v>1771463.0</v>
      </c>
      <c r="F394" s="17">
        <f>AVERAGE(E392:E394)</f>
        <v>1732094</v>
      </c>
      <c r="G394" s="18">
        <f>STDEV(E392:E394)/F394*100</f>
        <v>2.484240347</v>
      </c>
      <c r="H394" s="16">
        <f>F394-$F$355</f>
        <v>110405</v>
      </c>
    </row>
    <row r="395">
      <c r="A395" s="12" t="s">
        <v>19</v>
      </c>
      <c r="B395" s="19" t="s">
        <v>21</v>
      </c>
      <c r="C395" s="13">
        <v>25.0</v>
      </c>
      <c r="D395" s="13"/>
      <c r="E395" s="5">
        <v>1.6844608E7</v>
      </c>
      <c r="F395" s="15"/>
      <c r="H395" s="16"/>
    </row>
    <row r="396">
      <c r="A396" s="12" t="s">
        <v>19</v>
      </c>
      <c r="B396" s="19" t="s">
        <v>21</v>
      </c>
      <c r="C396" s="13">
        <v>25.0</v>
      </c>
      <c r="D396" s="13"/>
      <c r="E396" s="5">
        <v>1.704908E7</v>
      </c>
      <c r="F396" s="15"/>
      <c r="H396" s="16"/>
    </row>
    <row r="397">
      <c r="A397" s="12" t="s">
        <v>19</v>
      </c>
      <c r="B397" s="19" t="s">
        <v>21</v>
      </c>
      <c r="C397" s="13">
        <v>25.0</v>
      </c>
      <c r="D397" s="13" t="str">
        <f>CONCATENATE(A397,B397,C397)</f>
        <v>Sem ABAPC20_125</v>
      </c>
      <c r="E397" s="5">
        <v>1.7624312E7</v>
      </c>
      <c r="F397" s="17">
        <f>AVERAGE(E395:E397)</f>
        <v>17172666.67</v>
      </c>
      <c r="G397" s="18">
        <f>STDEV(E395:E397)/F397*100</f>
        <v>2.354188376</v>
      </c>
      <c r="H397" s="16">
        <f>F397-$F$355</f>
        <v>15550977.67</v>
      </c>
    </row>
    <row r="398">
      <c r="A398" s="12" t="s">
        <v>19</v>
      </c>
      <c r="B398" s="19" t="s">
        <v>22</v>
      </c>
      <c r="C398" s="13">
        <v>25.0</v>
      </c>
      <c r="D398" s="13"/>
      <c r="E398" s="5">
        <v>1.1949083E7</v>
      </c>
      <c r="F398" s="15"/>
      <c r="H398" s="16"/>
    </row>
    <row r="399">
      <c r="A399" s="12" t="s">
        <v>19</v>
      </c>
      <c r="B399" s="19" t="s">
        <v>22</v>
      </c>
      <c r="C399" s="13">
        <v>25.0</v>
      </c>
      <c r="D399" s="13"/>
      <c r="E399" s="5">
        <v>1.070727E7</v>
      </c>
      <c r="F399" s="15"/>
      <c r="H399" s="16"/>
    </row>
    <row r="400">
      <c r="A400" s="12" t="s">
        <v>19</v>
      </c>
      <c r="B400" s="19" t="s">
        <v>22</v>
      </c>
      <c r="C400" s="13">
        <v>25.0</v>
      </c>
      <c r="D400" s="13" t="str">
        <f>CONCATENATE(A400,B400,C400)</f>
        <v>Sem ABAPC20_225</v>
      </c>
      <c r="E400" s="5">
        <v>1.0092544E7</v>
      </c>
      <c r="F400" s="17">
        <f>AVERAGE(E398:E400)</f>
        <v>10916299</v>
      </c>
      <c r="G400" s="18">
        <f>STDEV(E398:E400)/F400*100</f>
        <v>8.663704053</v>
      </c>
      <c r="H400" s="16">
        <f>F400-$F$355</f>
        <v>9294610</v>
      </c>
    </row>
    <row r="401">
      <c r="A401" s="12" t="s">
        <v>19</v>
      </c>
      <c r="B401" s="19" t="s">
        <v>23</v>
      </c>
      <c r="C401" s="13">
        <v>25.0</v>
      </c>
      <c r="D401" s="13"/>
      <c r="E401" s="5">
        <v>1.6902804E7</v>
      </c>
      <c r="F401" s="15"/>
      <c r="H401" s="16"/>
    </row>
    <row r="402">
      <c r="A402" s="12" t="s">
        <v>19</v>
      </c>
      <c r="B402" s="19" t="s">
        <v>23</v>
      </c>
      <c r="C402" s="13">
        <v>25.0</v>
      </c>
      <c r="D402" s="13"/>
      <c r="E402" s="5">
        <v>1.719608E7</v>
      </c>
      <c r="F402" s="15"/>
      <c r="H402" s="16"/>
    </row>
    <row r="403">
      <c r="A403" s="12" t="s">
        <v>19</v>
      </c>
      <c r="B403" s="19" t="s">
        <v>23</v>
      </c>
      <c r="C403" s="13">
        <v>25.0</v>
      </c>
      <c r="D403" s="13" t="str">
        <f>CONCATENATE(A403,B403,C403)</f>
        <v>Sem ABAPC20_325</v>
      </c>
      <c r="E403" s="5">
        <v>1.8614348E7</v>
      </c>
      <c r="F403" s="17">
        <f>AVERAGE(E401:E403)</f>
        <v>17571077.33</v>
      </c>
      <c r="G403" s="18">
        <f>STDEV(E401:E403)/F403*100</f>
        <v>5.209249377</v>
      </c>
      <c r="H403" s="16">
        <f>F403-$F$355</f>
        <v>15949388.33</v>
      </c>
    </row>
    <row r="404">
      <c r="A404" s="12" t="s">
        <v>19</v>
      </c>
      <c r="B404" s="19" t="s">
        <v>24</v>
      </c>
      <c r="C404" s="13">
        <v>25.0</v>
      </c>
      <c r="D404" s="13"/>
      <c r="E404" s="5">
        <v>2.3258568E7</v>
      </c>
      <c r="F404" s="15"/>
      <c r="H404" s="16"/>
    </row>
    <row r="405">
      <c r="A405" s="12" t="s">
        <v>19</v>
      </c>
      <c r="B405" s="19" t="s">
        <v>24</v>
      </c>
      <c r="C405" s="13">
        <v>25.0</v>
      </c>
      <c r="D405" s="13"/>
      <c r="E405" s="5">
        <v>2.2526612E7</v>
      </c>
      <c r="F405" s="15"/>
      <c r="H405" s="16"/>
    </row>
    <row r="406">
      <c r="A406" s="12" t="s">
        <v>19</v>
      </c>
      <c r="B406" s="19" t="s">
        <v>24</v>
      </c>
      <c r="C406" s="13">
        <v>25.0</v>
      </c>
      <c r="D406" s="13" t="str">
        <f>CONCATENATE(A406,B406,C406)</f>
        <v>Sem ABAPC20_425</v>
      </c>
      <c r="E406" s="5">
        <v>2.5012134E7</v>
      </c>
      <c r="F406" s="17">
        <f>AVERAGE(E404:E406)</f>
        <v>23599104.67</v>
      </c>
      <c r="G406" s="18">
        <f>STDEV(E404:E406)/F406*100</f>
        <v>5.412383214</v>
      </c>
      <c r="H406" s="16">
        <f>F406-$F$355</f>
        <v>21977415.67</v>
      </c>
    </row>
    <row r="407">
      <c r="A407" s="12" t="s">
        <v>19</v>
      </c>
      <c r="B407" s="19" t="s">
        <v>25</v>
      </c>
      <c r="C407" s="13">
        <v>25.0</v>
      </c>
      <c r="D407" s="13"/>
      <c r="E407" s="5">
        <v>1.6048221E7</v>
      </c>
      <c r="F407" s="15"/>
      <c r="H407" s="16"/>
    </row>
    <row r="408">
      <c r="A408" s="12" t="s">
        <v>19</v>
      </c>
      <c r="B408" s="19" t="s">
        <v>25</v>
      </c>
      <c r="C408" s="13">
        <v>25.0</v>
      </c>
      <c r="D408" s="13"/>
      <c r="E408" s="5">
        <v>1.7458106E7</v>
      </c>
      <c r="F408" s="15"/>
      <c r="H408" s="16"/>
    </row>
    <row r="409">
      <c r="A409" s="12" t="s">
        <v>19</v>
      </c>
      <c r="B409" s="19" t="s">
        <v>25</v>
      </c>
      <c r="C409" s="13">
        <v>25.0</v>
      </c>
      <c r="D409" s="13" t="str">
        <f>CONCATENATE(A409,B409,C409)</f>
        <v>Sem ABAPC20_525</v>
      </c>
      <c r="E409" s="5">
        <v>1.7276318E7</v>
      </c>
      <c r="F409" s="17">
        <f>AVERAGE(E407:E409)</f>
        <v>16927548.33</v>
      </c>
      <c r="G409" s="18">
        <f>STDEV(E407:E409)/F409*100</f>
        <v>4.530633168</v>
      </c>
      <c r="H409" s="16">
        <f>F409-$F$355</f>
        <v>15305859.33</v>
      </c>
    </row>
    <row r="410">
      <c r="A410" s="12" t="s">
        <v>19</v>
      </c>
      <c r="B410" s="19" t="s">
        <v>26</v>
      </c>
      <c r="C410" s="13">
        <v>25.0</v>
      </c>
      <c r="D410" s="13"/>
      <c r="E410" s="5">
        <v>2.9764406E7</v>
      </c>
      <c r="F410" s="15"/>
      <c r="H410" s="16"/>
    </row>
    <row r="411">
      <c r="A411" s="12" t="s">
        <v>19</v>
      </c>
      <c r="B411" s="19" t="s">
        <v>26</v>
      </c>
      <c r="C411" s="13">
        <v>25.0</v>
      </c>
      <c r="D411" s="13"/>
      <c r="E411" s="5">
        <v>2.8989958E7</v>
      </c>
      <c r="F411" s="15"/>
      <c r="H411" s="16"/>
    </row>
    <row r="412">
      <c r="A412" s="12" t="s">
        <v>19</v>
      </c>
      <c r="B412" s="19" t="s">
        <v>26</v>
      </c>
      <c r="C412" s="13">
        <v>25.0</v>
      </c>
      <c r="D412" s="13" t="str">
        <f>CONCATENATE(A412,B412,C412)</f>
        <v>Sem ABAPC20_625</v>
      </c>
      <c r="E412" s="5">
        <v>3.0915774E7</v>
      </c>
      <c r="F412" s="17">
        <f>AVERAGE(E410:E412)</f>
        <v>29890046</v>
      </c>
      <c r="G412" s="18">
        <f>STDEV(E410:E412)/F412*100</f>
        <v>3.242002551</v>
      </c>
      <c r="H412" s="16">
        <f>F412-$F$355</f>
        <v>28268357</v>
      </c>
    </row>
    <row r="413">
      <c r="A413" s="12" t="s">
        <v>19</v>
      </c>
      <c r="B413" s="19" t="s">
        <v>27</v>
      </c>
      <c r="C413" s="13">
        <v>25.0</v>
      </c>
      <c r="D413" s="13"/>
      <c r="E413" s="6">
        <v>1.6926158E7</v>
      </c>
      <c r="F413" s="15"/>
      <c r="H413" s="16"/>
    </row>
    <row r="414">
      <c r="A414" s="12" t="s">
        <v>19</v>
      </c>
      <c r="B414" s="19" t="s">
        <v>27</v>
      </c>
      <c r="C414" s="13">
        <v>25.0</v>
      </c>
      <c r="D414" s="13"/>
      <c r="E414" s="6">
        <v>1.4263645E7</v>
      </c>
      <c r="F414" s="15"/>
      <c r="H414" s="16"/>
    </row>
    <row r="415">
      <c r="A415" s="12" t="s">
        <v>19</v>
      </c>
      <c r="B415" s="19" t="s">
        <v>27</v>
      </c>
      <c r="C415" s="13">
        <v>25.0</v>
      </c>
      <c r="D415" s="13" t="str">
        <f>CONCATENATE(A415,B415,C415)</f>
        <v>Sem ABAPBP20_125</v>
      </c>
      <c r="E415" s="6">
        <v>1.4115719E7</v>
      </c>
      <c r="F415" s="17">
        <f>AVERAGE(E413:E415)</f>
        <v>15101840.67</v>
      </c>
      <c r="G415" s="18">
        <f>STDEV(E413:E415)/F415*100</f>
        <v>10.47313056</v>
      </c>
      <c r="H415" s="16">
        <f>F415-$F$355</f>
        <v>13480151.67</v>
      </c>
    </row>
    <row r="416">
      <c r="A416" s="12" t="s">
        <v>19</v>
      </c>
      <c r="B416" s="19" t="s">
        <v>28</v>
      </c>
      <c r="C416" s="13">
        <v>25.0</v>
      </c>
      <c r="D416" s="13"/>
      <c r="E416" s="6">
        <v>2.5378144E7</v>
      </c>
      <c r="F416" s="15"/>
      <c r="H416" s="16"/>
    </row>
    <row r="417">
      <c r="A417" s="12" t="s">
        <v>19</v>
      </c>
      <c r="B417" s="19" t="s">
        <v>28</v>
      </c>
      <c r="C417" s="13">
        <v>25.0</v>
      </c>
      <c r="D417" s="13"/>
      <c r="E417" s="6">
        <v>2.3783564E7</v>
      </c>
      <c r="F417" s="15"/>
      <c r="H417" s="16"/>
    </row>
    <row r="418">
      <c r="A418" s="12" t="s">
        <v>19</v>
      </c>
      <c r="B418" s="19" t="s">
        <v>28</v>
      </c>
      <c r="C418" s="13">
        <v>25.0</v>
      </c>
      <c r="D418" s="13" t="str">
        <f>CONCATENATE(A418,B418,C418)</f>
        <v>Sem ABAPBP20_225</v>
      </c>
      <c r="E418" s="6">
        <v>2.7038934E7</v>
      </c>
      <c r="F418" s="17">
        <f>AVERAGE(E416:E418)</f>
        <v>25400214</v>
      </c>
      <c r="G418" s="18">
        <f>STDEV(E416:E418)/F418*100</f>
        <v>6.408596459</v>
      </c>
      <c r="H418" s="16">
        <f>F418-$F$355</f>
        <v>23778525</v>
      </c>
    </row>
    <row r="419">
      <c r="A419" s="12" t="s">
        <v>19</v>
      </c>
      <c r="B419" s="19" t="s">
        <v>29</v>
      </c>
      <c r="C419" s="13">
        <v>25.0</v>
      </c>
      <c r="D419" s="13"/>
      <c r="E419" s="6">
        <v>3.9940592E7</v>
      </c>
      <c r="F419" s="15"/>
      <c r="H419" s="16"/>
    </row>
    <row r="420">
      <c r="A420" s="12" t="s">
        <v>19</v>
      </c>
      <c r="B420" s="19" t="s">
        <v>29</v>
      </c>
      <c r="C420" s="13">
        <v>25.0</v>
      </c>
      <c r="D420" s="13"/>
      <c r="E420" s="6">
        <v>4.6852236E7</v>
      </c>
      <c r="F420" s="15"/>
      <c r="H420" s="16"/>
    </row>
    <row r="421">
      <c r="A421" s="12" t="s">
        <v>19</v>
      </c>
      <c r="B421" s="19" t="s">
        <v>29</v>
      </c>
      <c r="C421" s="13">
        <v>25.0</v>
      </c>
      <c r="D421" s="13" t="str">
        <f>CONCATENATE(A421,B421,C421)</f>
        <v>Sem ABAPBP20_325</v>
      </c>
      <c r="E421" s="6">
        <v>4.5978508E7</v>
      </c>
      <c r="F421" s="17">
        <f>AVERAGE(E419:E421)</f>
        <v>44257112</v>
      </c>
      <c r="G421" s="18">
        <f>STDEV(E419:E421)/F421*100</f>
        <v>8.504071193</v>
      </c>
      <c r="H421" s="16">
        <f>F421-$F$355</f>
        <v>42635423</v>
      </c>
    </row>
    <row r="422">
      <c r="A422" s="12" t="s">
        <v>19</v>
      </c>
      <c r="B422" s="19" t="s">
        <v>30</v>
      </c>
      <c r="C422" s="13">
        <v>25.0</v>
      </c>
      <c r="D422" s="13"/>
      <c r="E422" s="6">
        <v>3.251466E7</v>
      </c>
      <c r="F422" s="15"/>
      <c r="H422" s="16"/>
    </row>
    <row r="423">
      <c r="A423" s="12" t="s">
        <v>19</v>
      </c>
      <c r="B423" s="19" t="s">
        <v>30</v>
      </c>
      <c r="C423" s="13">
        <v>25.0</v>
      </c>
      <c r="D423" s="13"/>
      <c r="E423" s="6">
        <v>3.5841744E7</v>
      </c>
      <c r="F423" s="15"/>
      <c r="H423" s="16"/>
    </row>
    <row r="424">
      <c r="A424" s="12" t="s">
        <v>19</v>
      </c>
      <c r="B424" s="19" t="s">
        <v>30</v>
      </c>
      <c r="C424" s="13">
        <v>25.0</v>
      </c>
      <c r="D424" s="13" t="str">
        <f>CONCATENATE(A424,B424,C424)</f>
        <v>Sem ABAPBP20_425</v>
      </c>
      <c r="E424" s="6">
        <v>3.071784E7</v>
      </c>
      <c r="F424" s="17">
        <f>AVERAGE(E422:E424)</f>
        <v>33024748</v>
      </c>
      <c r="G424" s="18">
        <f>STDEV(E422:E424)/F424*100</f>
        <v>7.872150163</v>
      </c>
      <c r="H424" s="16">
        <f>F424-$F$355</f>
        <v>31403059</v>
      </c>
    </row>
    <row r="425">
      <c r="A425" s="12" t="s">
        <v>19</v>
      </c>
      <c r="B425" s="19" t="s">
        <v>31</v>
      </c>
      <c r="C425" s="13">
        <v>25.0</v>
      </c>
      <c r="D425" s="13"/>
      <c r="E425" s="6">
        <v>1.4540625E7</v>
      </c>
      <c r="F425" s="15"/>
      <c r="H425" s="16"/>
    </row>
    <row r="426">
      <c r="A426" s="12" t="s">
        <v>19</v>
      </c>
      <c r="B426" s="19" t="s">
        <v>31</v>
      </c>
      <c r="C426" s="13">
        <v>25.0</v>
      </c>
      <c r="D426" s="13"/>
      <c r="E426" s="6">
        <v>1.367822E7</v>
      </c>
      <c r="F426" s="15"/>
      <c r="H426" s="16"/>
    </row>
    <row r="427">
      <c r="A427" s="12" t="s">
        <v>19</v>
      </c>
      <c r="B427" s="19" t="s">
        <v>31</v>
      </c>
      <c r="C427" s="13">
        <v>25.0</v>
      </c>
      <c r="D427" s="13" t="str">
        <f>CONCATENATE(A427,B427,C427)</f>
        <v>Sem ABAPBP20_525</v>
      </c>
      <c r="E427" s="6">
        <v>1.3702012E7</v>
      </c>
      <c r="F427" s="17">
        <f>AVERAGE(E425:E427)</f>
        <v>13973619</v>
      </c>
      <c r="G427" s="18">
        <f>STDEV(E425:E427)/F427*100</f>
        <v>3.515092801</v>
      </c>
      <c r="H427" s="16">
        <f>F427-$F$355</f>
        <v>12351930</v>
      </c>
    </row>
    <row r="428">
      <c r="A428" s="12" t="s">
        <v>19</v>
      </c>
      <c r="B428" s="19" t="s">
        <v>32</v>
      </c>
      <c r="C428" s="13">
        <v>25.0</v>
      </c>
      <c r="D428" s="13"/>
      <c r="E428" s="6">
        <v>2.5227522E7</v>
      </c>
      <c r="F428" s="15"/>
      <c r="H428" s="16"/>
    </row>
    <row r="429">
      <c r="A429" s="12" t="s">
        <v>19</v>
      </c>
      <c r="B429" s="19" t="s">
        <v>32</v>
      </c>
      <c r="C429" s="13">
        <v>25.0</v>
      </c>
      <c r="D429" s="13"/>
      <c r="E429" s="6">
        <v>2.7683842E7</v>
      </c>
      <c r="F429" s="15"/>
      <c r="H429" s="16"/>
    </row>
    <row r="430">
      <c r="A430" s="12" t="s">
        <v>19</v>
      </c>
      <c r="B430" s="19" t="s">
        <v>32</v>
      </c>
      <c r="C430" s="13">
        <v>25.0</v>
      </c>
      <c r="D430" s="13" t="str">
        <f>CONCATENATE(A430,B430,C430)</f>
        <v>Sem ABAPBP20_625</v>
      </c>
      <c r="E430" s="6">
        <v>2.698546E7</v>
      </c>
      <c r="F430" s="17">
        <f>AVERAGE(E428:E430)</f>
        <v>26632274.67</v>
      </c>
      <c r="G430" s="18">
        <f>STDEV(E428:E430)/F430*100</f>
        <v>4.75240849</v>
      </c>
      <c r="H430" s="16">
        <f>F430-$F$355</f>
        <v>25010585.67</v>
      </c>
    </row>
    <row r="431">
      <c r="A431" s="12" t="s">
        <v>33</v>
      </c>
      <c r="B431" s="12" t="s">
        <v>20</v>
      </c>
      <c r="C431" s="13">
        <v>25.0</v>
      </c>
      <c r="D431" s="13"/>
      <c r="E431" s="4">
        <v>1672687.0</v>
      </c>
      <c r="F431" s="15"/>
      <c r="H431" s="16"/>
    </row>
    <row r="432">
      <c r="A432" s="12" t="s">
        <v>33</v>
      </c>
      <c r="B432" s="12" t="s">
        <v>20</v>
      </c>
      <c r="C432" s="13">
        <v>25.0</v>
      </c>
      <c r="D432" s="13"/>
      <c r="E432" s="4">
        <v>1668320.0</v>
      </c>
      <c r="F432" s="15"/>
      <c r="H432" s="16"/>
    </row>
    <row r="433">
      <c r="A433" s="12" t="s">
        <v>33</v>
      </c>
      <c r="B433" s="12" t="s">
        <v>20</v>
      </c>
      <c r="C433" s="13">
        <v>25.0</v>
      </c>
      <c r="D433" s="13" t="str">
        <f>CONCATENATE(A433,B433,C433)</f>
        <v>Com ABAPbranco 25</v>
      </c>
      <c r="E433" s="4">
        <v>1718097.0</v>
      </c>
      <c r="F433" s="17">
        <f>AVERAGE(E431:E433)</f>
        <v>1686368</v>
      </c>
      <c r="G433" s="18">
        <f>STDEV(E431:E433)/F433*100</f>
        <v>1.634562414</v>
      </c>
      <c r="H433" s="16">
        <v>0.0</v>
      </c>
    </row>
    <row r="434">
      <c r="A434" s="12" t="s">
        <v>33</v>
      </c>
      <c r="B434" s="22" t="s">
        <v>21</v>
      </c>
      <c r="C434" s="13">
        <v>25.0</v>
      </c>
      <c r="D434" s="13"/>
      <c r="E434" s="5">
        <v>2.35633728E8</v>
      </c>
      <c r="F434" s="15"/>
      <c r="H434" s="16"/>
    </row>
    <row r="435">
      <c r="A435" s="12" t="s">
        <v>33</v>
      </c>
      <c r="B435" s="22" t="s">
        <v>21</v>
      </c>
      <c r="C435" s="13">
        <v>25.0</v>
      </c>
      <c r="D435" s="13"/>
      <c r="F435" s="15"/>
      <c r="H435" s="16"/>
      <c r="I435" s="5">
        <v>2.16362512E8</v>
      </c>
    </row>
    <row r="436">
      <c r="A436" s="12" t="s">
        <v>33</v>
      </c>
      <c r="B436" s="22" t="s">
        <v>21</v>
      </c>
      <c r="C436" s="13">
        <v>25.0</v>
      </c>
      <c r="D436" s="13" t="str">
        <f>CONCATENATE(A436,B436,C436)</f>
        <v>Com ABAPC20_125</v>
      </c>
      <c r="E436" s="5">
        <v>2.34300928E8</v>
      </c>
      <c r="F436" s="17">
        <f>AVERAGE(E434:E436)</f>
        <v>234967328</v>
      </c>
      <c r="G436" s="18">
        <f>STDEV(E434:E436)/F436*100</f>
        <v>0.4010906223</v>
      </c>
      <c r="H436" s="16">
        <f>F436-$F$433</f>
        <v>233280960</v>
      </c>
    </row>
    <row r="437">
      <c r="A437" s="12" t="s">
        <v>33</v>
      </c>
      <c r="B437" s="22" t="s">
        <v>22</v>
      </c>
      <c r="C437" s="13">
        <v>25.0</v>
      </c>
      <c r="D437" s="13"/>
      <c r="E437" s="5">
        <v>2.1204848E8</v>
      </c>
      <c r="F437" s="15"/>
      <c r="H437" s="16"/>
    </row>
    <row r="438">
      <c r="A438" s="12" t="s">
        <v>33</v>
      </c>
      <c r="B438" s="22" t="s">
        <v>22</v>
      </c>
      <c r="C438" s="13">
        <v>25.0</v>
      </c>
      <c r="D438" s="13"/>
      <c r="E438" s="5">
        <v>1.9495304E8</v>
      </c>
      <c r="F438" s="15"/>
      <c r="H438" s="16"/>
    </row>
    <row r="439">
      <c r="A439" s="12" t="s">
        <v>33</v>
      </c>
      <c r="B439" s="22" t="s">
        <v>22</v>
      </c>
      <c r="C439" s="13">
        <v>25.0</v>
      </c>
      <c r="D439" s="13" t="str">
        <f>CONCATENATE(A439,B439,C439)</f>
        <v>Com ABAPC20_225</v>
      </c>
      <c r="E439" s="5">
        <v>1.9929368E8</v>
      </c>
      <c r="F439" s="17">
        <f>AVERAGE(E437:E439)</f>
        <v>202098400</v>
      </c>
      <c r="G439" s="18">
        <f>STDEV(E437:E439)/F439*100</f>
        <v>4.39693382</v>
      </c>
      <c r="H439" s="16">
        <f>F439-$F$433</f>
        <v>200412032</v>
      </c>
    </row>
    <row r="440">
      <c r="A440" s="12" t="s">
        <v>33</v>
      </c>
      <c r="B440" s="22" t="s">
        <v>23</v>
      </c>
      <c r="C440" s="13">
        <v>25.0</v>
      </c>
      <c r="D440" s="13"/>
      <c r="E440" s="5">
        <v>2.70416896E8</v>
      </c>
      <c r="F440" s="15"/>
      <c r="H440" s="16"/>
    </row>
    <row r="441">
      <c r="A441" s="12" t="s">
        <v>33</v>
      </c>
      <c r="B441" s="22" t="s">
        <v>23</v>
      </c>
      <c r="C441" s="13">
        <v>25.0</v>
      </c>
      <c r="D441" s="13"/>
      <c r="E441" s="5">
        <v>2.55921456E8</v>
      </c>
      <c r="F441" s="15"/>
      <c r="H441" s="16"/>
    </row>
    <row r="442">
      <c r="A442" s="12" t="s">
        <v>33</v>
      </c>
      <c r="B442" s="22" t="s">
        <v>23</v>
      </c>
      <c r="C442" s="13">
        <v>25.0</v>
      </c>
      <c r="D442" s="13" t="str">
        <f>CONCATENATE(A442,B442,C442)</f>
        <v>Com ABAPC20_325</v>
      </c>
      <c r="E442" s="5">
        <v>2.66242704E8</v>
      </c>
      <c r="F442" s="17">
        <f>AVERAGE(E440:E442)</f>
        <v>264193685.3</v>
      </c>
      <c r="G442" s="18">
        <f>STDEV(E440:E442)/F442*100</f>
        <v>2.824363324</v>
      </c>
      <c r="H442" s="16">
        <f>F442-$F$433</f>
        <v>262507317.3</v>
      </c>
    </row>
    <row r="443">
      <c r="A443" s="12" t="s">
        <v>33</v>
      </c>
      <c r="B443" s="22" t="s">
        <v>24</v>
      </c>
      <c r="C443" s="13">
        <v>25.0</v>
      </c>
      <c r="D443" s="13"/>
      <c r="E443" s="5">
        <v>3.26656032E8</v>
      </c>
      <c r="F443" s="15"/>
      <c r="H443" s="16"/>
    </row>
    <row r="444">
      <c r="A444" s="12" t="s">
        <v>33</v>
      </c>
      <c r="B444" s="22" t="s">
        <v>24</v>
      </c>
      <c r="C444" s="13">
        <v>25.0</v>
      </c>
      <c r="D444" s="13"/>
      <c r="E444" s="5">
        <v>2.95373376E8</v>
      </c>
      <c r="F444" s="15"/>
      <c r="H444" s="16"/>
    </row>
    <row r="445">
      <c r="A445" s="12" t="s">
        <v>33</v>
      </c>
      <c r="B445" s="22" t="s">
        <v>24</v>
      </c>
      <c r="C445" s="13">
        <v>25.0</v>
      </c>
      <c r="D445" s="13" t="str">
        <f>CONCATENATE(A445,B445,C445)</f>
        <v>Com ABAPC20_425</v>
      </c>
      <c r="E445" s="5">
        <v>2.74925536E8</v>
      </c>
      <c r="F445" s="17">
        <f>AVERAGE(E443:E445)</f>
        <v>298984981.3</v>
      </c>
      <c r="G445" s="18">
        <f>STDEV(E443:E445)/F445*100</f>
        <v>8.714040374</v>
      </c>
      <c r="H445" s="16">
        <f>F445-$F$433</f>
        <v>297298613.3</v>
      </c>
    </row>
    <row r="446">
      <c r="A446" s="12" t="s">
        <v>33</v>
      </c>
      <c r="B446" s="22" t="s">
        <v>25</v>
      </c>
      <c r="C446" s="13">
        <v>25.0</v>
      </c>
      <c r="D446" s="13"/>
      <c r="E446" s="5">
        <v>2.9091456E8</v>
      </c>
      <c r="F446" s="15"/>
      <c r="H446" s="16"/>
    </row>
    <row r="447">
      <c r="A447" s="12" t="s">
        <v>33</v>
      </c>
      <c r="B447" s="22" t="s">
        <v>25</v>
      </c>
      <c r="C447" s="13">
        <v>25.0</v>
      </c>
      <c r="D447" s="13"/>
      <c r="E447" s="5">
        <v>2.74918624E8</v>
      </c>
      <c r="F447" s="15"/>
      <c r="H447" s="16"/>
    </row>
    <row r="448">
      <c r="A448" s="12" t="s">
        <v>33</v>
      </c>
      <c r="B448" s="22" t="s">
        <v>25</v>
      </c>
      <c r="C448" s="13">
        <v>25.0</v>
      </c>
      <c r="D448" s="13" t="str">
        <f>CONCATENATE(A448,B448,C448)</f>
        <v>Com ABAPC20_525</v>
      </c>
      <c r="E448" s="5">
        <v>2.732952E8</v>
      </c>
      <c r="F448" s="17">
        <f>AVERAGE(E446:E448)</f>
        <v>279709461.3</v>
      </c>
      <c r="G448" s="18">
        <f>STDEV(E446:E448)/F448*100</f>
        <v>3.481394559</v>
      </c>
      <c r="H448" s="16">
        <f>F448-$F$433</f>
        <v>278023093.3</v>
      </c>
    </row>
    <row r="449">
      <c r="A449" s="12" t="s">
        <v>33</v>
      </c>
      <c r="B449" s="22" t="s">
        <v>26</v>
      </c>
      <c r="C449" s="13">
        <v>25.0</v>
      </c>
      <c r="D449" s="13"/>
      <c r="E449" s="5">
        <v>2.80379328E8</v>
      </c>
      <c r="F449" s="15"/>
      <c r="H449" s="16"/>
    </row>
    <row r="450">
      <c r="A450" s="12" t="s">
        <v>33</v>
      </c>
      <c r="B450" s="22" t="s">
        <v>26</v>
      </c>
      <c r="C450" s="13">
        <v>25.0</v>
      </c>
      <c r="D450" s="13"/>
      <c r="E450" s="5">
        <v>3.17634656E8</v>
      </c>
      <c r="F450" s="15"/>
      <c r="H450" s="16"/>
    </row>
    <row r="451">
      <c r="A451" s="12" t="s">
        <v>33</v>
      </c>
      <c r="B451" s="22" t="s">
        <v>26</v>
      </c>
      <c r="C451" s="13">
        <v>25.0</v>
      </c>
      <c r="D451" s="13" t="str">
        <f>CONCATENATE(A451,B451,C451)</f>
        <v>Com ABAPC20_625</v>
      </c>
      <c r="E451" s="5">
        <v>3.0465936E8</v>
      </c>
      <c r="F451" s="17">
        <f>AVERAGE(E449:E451)</f>
        <v>300891114.7</v>
      </c>
      <c r="G451" s="18">
        <f>STDEV(E449:E451)/F451*100</f>
        <v>6.285118201</v>
      </c>
      <c r="H451" s="16">
        <f>F451-$F$433</f>
        <v>299204746.7</v>
      </c>
    </row>
    <row r="452">
      <c r="A452" s="12" t="s">
        <v>33</v>
      </c>
      <c r="B452" s="22" t="s">
        <v>27</v>
      </c>
      <c r="C452" s="13">
        <v>25.0</v>
      </c>
      <c r="D452" s="13"/>
      <c r="E452" s="6">
        <v>2.80810528E8</v>
      </c>
      <c r="F452" s="15"/>
      <c r="H452" s="16"/>
    </row>
    <row r="453">
      <c r="A453" s="12" t="s">
        <v>33</v>
      </c>
      <c r="B453" s="22" t="s">
        <v>27</v>
      </c>
      <c r="C453" s="13">
        <v>25.0</v>
      </c>
      <c r="D453" s="13"/>
      <c r="E453" s="6">
        <v>3.04774784E8</v>
      </c>
      <c r="F453" s="15"/>
      <c r="H453" s="16"/>
    </row>
    <row r="454">
      <c r="A454" s="12" t="s">
        <v>33</v>
      </c>
      <c r="B454" s="22" t="s">
        <v>27</v>
      </c>
      <c r="C454" s="13">
        <v>25.0</v>
      </c>
      <c r="D454" s="13" t="str">
        <f>CONCATENATE(A454,B454,C454)</f>
        <v>Com ABAPBP20_125</v>
      </c>
      <c r="E454" s="6">
        <v>3.04085088E8</v>
      </c>
      <c r="F454" s="17">
        <f>AVERAGE(E452:E454)</f>
        <v>296556800</v>
      </c>
      <c r="G454" s="18">
        <f>STDEV(E452:E454)/F454*100</f>
        <v>4.599803875</v>
      </c>
      <c r="H454" s="16">
        <f>F454-$F$433</f>
        <v>294870432</v>
      </c>
    </row>
    <row r="455">
      <c r="A455" s="12" t="s">
        <v>33</v>
      </c>
      <c r="B455" s="22" t="s">
        <v>28</v>
      </c>
      <c r="C455" s="13">
        <v>25.0</v>
      </c>
      <c r="D455" s="13"/>
      <c r="E455" s="6">
        <v>3.67337984E8</v>
      </c>
      <c r="F455" s="15"/>
      <c r="H455" s="16"/>
    </row>
    <row r="456">
      <c r="A456" s="12" t="s">
        <v>33</v>
      </c>
      <c r="B456" s="22" t="s">
        <v>28</v>
      </c>
      <c r="C456" s="13">
        <v>25.0</v>
      </c>
      <c r="D456" s="13"/>
      <c r="E456" s="6">
        <v>3.4889568E8</v>
      </c>
      <c r="F456" s="15"/>
      <c r="H456" s="16"/>
    </row>
    <row r="457">
      <c r="A457" s="12" t="s">
        <v>33</v>
      </c>
      <c r="B457" s="22" t="s">
        <v>28</v>
      </c>
      <c r="C457" s="13">
        <v>25.0</v>
      </c>
      <c r="D457" s="13" t="str">
        <f>CONCATENATE(A457,B457,C457)</f>
        <v>Com ABAPBP20_225</v>
      </c>
      <c r="E457" s="6">
        <v>3.53709984E8</v>
      </c>
      <c r="F457" s="17">
        <f>AVERAGE(E455:E457)</f>
        <v>356647882.7</v>
      </c>
      <c r="G457" s="18">
        <f>STDEV(E455:E457)/F457*100</f>
        <v>2.68212002</v>
      </c>
      <c r="H457" s="16">
        <f>F457-$F$433</f>
        <v>354961514.7</v>
      </c>
    </row>
    <row r="458">
      <c r="A458" s="12" t="s">
        <v>33</v>
      </c>
      <c r="B458" s="22" t="s">
        <v>29</v>
      </c>
      <c r="C458" s="13">
        <v>25.0</v>
      </c>
      <c r="D458" s="13"/>
      <c r="E458" s="6">
        <v>3.39677504E8</v>
      </c>
      <c r="F458" s="15"/>
      <c r="H458" s="16"/>
    </row>
    <row r="459">
      <c r="A459" s="12" t="s">
        <v>33</v>
      </c>
      <c r="B459" s="22" t="s">
        <v>29</v>
      </c>
      <c r="C459" s="13">
        <v>25.0</v>
      </c>
      <c r="D459" s="13"/>
      <c r="E459" s="6">
        <v>3.29682208E8</v>
      </c>
      <c r="F459" s="15"/>
      <c r="H459" s="16"/>
    </row>
    <row r="460">
      <c r="A460" s="12" t="s">
        <v>33</v>
      </c>
      <c r="B460" s="22" t="s">
        <v>29</v>
      </c>
      <c r="C460" s="13">
        <v>25.0</v>
      </c>
      <c r="D460" s="13" t="str">
        <f>CONCATENATE(A460,B460,C460)</f>
        <v>Com ABAPBP20_325</v>
      </c>
      <c r="E460" s="6">
        <v>3.367992E8</v>
      </c>
      <c r="F460" s="17">
        <f>AVERAGE(E458:E460)</f>
        <v>335386304</v>
      </c>
      <c r="G460" s="18">
        <f>STDEV(E458:E460)/F460*100</f>
        <v>1.534129182</v>
      </c>
      <c r="H460" s="16">
        <f>F460-$F$433</f>
        <v>333699936</v>
      </c>
    </row>
    <row r="461">
      <c r="A461" s="12" t="s">
        <v>33</v>
      </c>
      <c r="B461" s="22" t="s">
        <v>30</v>
      </c>
      <c r="C461" s="13">
        <v>25.0</v>
      </c>
      <c r="D461" s="13"/>
      <c r="E461" s="6">
        <v>3.18146848E8</v>
      </c>
      <c r="F461" s="15"/>
      <c r="H461" s="16"/>
    </row>
    <row r="462">
      <c r="A462" s="12" t="s">
        <v>33</v>
      </c>
      <c r="B462" s="22" t="s">
        <v>30</v>
      </c>
      <c r="C462" s="13">
        <v>25.0</v>
      </c>
      <c r="D462" s="13"/>
      <c r="E462" s="6">
        <v>3.31665152E8</v>
      </c>
      <c r="F462" s="15"/>
      <c r="H462" s="16"/>
    </row>
    <row r="463">
      <c r="A463" s="12" t="s">
        <v>33</v>
      </c>
      <c r="B463" s="22" t="s">
        <v>30</v>
      </c>
      <c r="C463" s="13">
        <v>25.0</v>
      </c>
      <c r="D463" s="13" t="str">
        <f>CONCATENATE(A463,B463,C463)</f>
        <v>Com ABAPBP20_425</v>
      </c>
      <c r="E463" s="6">
        <v>3.0430384E8</v>
      </c>
      <c r="F463" s="17">
        <f>AVERAGE(E461:E463)</f>
        <v>318038613.3</v>
      </c>
      <c r="G463" s="18">
        <f>STDEV(E461:E463)/F463*100</f>
        <v>4.301671726</v>
      </c>
      <c r="H463" s="16">
        <f>F463-$F$433</f>
        <v>316352245.3</v>
      </c>
    </row>
    <row r="464">
      <c r="A464" s="12" t="s">
        <v>33</v>
      </c>
      <c r="B464" s="22" t="s">
        <v>31</v>
      </c>
      <c r="C464" s="13">
        <v>25.0</v>
      </c>
      <c r="D464" s="13"/>
      <c r="E464" s="6">
        <v>2.56193888E8</v>
      </c>
      <c r="F464" s="15"/>
      <c r="H464" s="16"/>
    </row>
    <row r="465">
      <c r="A465" s="12" t="s">
        <v>33</v>
      </c>
      <c r="B465" s="22" t="s">
        <v>31</v>
      </c>
      <c r="C465" s="13">
        <v>25.0</v>
      </c>
      <c r="D465" s="13"/>
      <c r="E465" s="6">
        <v>2.56227344E8</v>
      </c>
      <c r="F465" s="15"/>
      <c r="H465" s="16"/>
    </row>
    <row r="466">
      <c r="A466" s="12" t="s">
        <v>33</v>
      </c>
      <c r="B466" s="22" t="s">
        <v>31</v>
      </c>
      <c r="C466" s="13">
        <v>25.0</v>
      </c>
      <c r="D466" s="13" t="str">
        <f>CONCATENATE(A466,B466,C466)</f>
        <v>Com ABAPBP20_525</v>
      </c>
      <c r="E466" s="6">
        <v>2.81319584E8</v>
      </c>
      <c r="F466" s="23">
        <f>AVERAGE(E464:E466)</f>
        <v>264580272</v>
      </c>
      <c r="G466" s="18">
        <f>STDEV(E464:E466)/F466*100</f>
        <v>5.479123207</v>
      </c>
      <c r="H466" s="16">
        <f>F466-$F$433</f>
        <v>262893904</v>
      </c>
    </row>
    <row r="467">
      <c r="A467" s="12" t="s">
        <v>33</v>
      </c>
      <c r="B467" s="22" t="s">
        <v>32</v>
      </c>
      <c r="C467" s="13">
        <v>25.0</v>
      </c>
      <c r="D467" s="13"/>
      <c r="E467" s="6">
        <v>3.79768576E8</v>
      </c>
      <c r="F467" s="15"/>
      <c r="H467" s="16"/>
    </row>
    <row r="468">
      <c r="A468" s="12" t="s">
        <v>33</v>
      </c>
      <c r="B468" s="22" t="s">
        <v>32</v>
      </c>
      <c r="C468" s="13">
        <v>25.0</v>
      </c>
      <c r="D468" s="13"/>
      <c r="E468" s="6">
        <v>3.74843936E8</v>
      </c>
      <c r="F468" s="15"/>
      <c r="H468" s="16"/>
    </row>
    <row r="469">
      <c r="A469" s="12" t="s">
        <v>33</v>
      </c>
      <c r="B469" s="22" t="s">
        <v>32</v>
      </c>
      <c r="C469" s="13">
        <v>25.0</v>
      </c>
      <c r="D469" s="13" t="str">
        <f>CONCATENATE(A469,B469,C469)</f>
        <v>Com ABAPBP20_625</v>
      </c>
      <c r="E469" s="6">
        <v>3.9691104E8</v>
      </c>
      <c r="F469" s="17">
        <f>AVERAGE(E467:E469)</f>
        <v>383841184</v>
      </c>
      <c r="G469" s="18">
        <f>STDEV(E467:E469)/F469*100</f>
        <v>3.017800301</v>
      </c>
      <c r="H469" s="16">
        <f>F469-$F$433</f>
        <v>382154816</v>
      </c>
    </row>
    <row r="470">
      <c r="A470" s="12" t="s">
        <v>19</v>
      </c>
      <c r="B470" s="12" t="s">
        <v>20</v>
      </c>
      <c r="C470" s="13">
        <v>30.0</v>
      </c>
      <c r="D470" s="13"/>
      <c r="E470" s="4">
        <v>1694386.0</v>
      </c>
      <c r="F470" s="15"/>
      <c r="H470" s="16"/>
    </row>
    <row r="471">
      <c r="A471" s="12" t="s">
        <v>19</v>
      </c>
      <c r="B471" s="12" t="s">
        <v>20</v>
      </c>
      <c r="C471" s="13">
        <v>30.0</v>
      </c>
      <c r="D471" s="13"/>
      <c r="E471" s="4">
        <v>1753609.0</v>
      </c>
      <c r="F471" s="15"/>
      <c r="H471" s="16"/>
    </row>
    <row r="472">
      <c r="A472" s="12" t="s">
        <v>19</v>
      </c>
      <c r="B472" s="12" t="s">
        <v>20</v>
      </c>
      <c r="C472" s="13">
        <v>30.0</v>
      </c>
      <c r="D472" s="13" t="str">
        <f>CONCATENATE(A472,B472,C472)</f>
        <v>Sem ABAPbranco 30</v>
      </c>
      <c r="E472" s="4">
        <v>1780449.0</v>
      </c>
      <c r="F472" s="17">
        <f>AVERAGE(E470:E472)</f>
        <v>1742814.667</v>
      </c>
      <c r="G472" s="18">
        <f>STDEV(E470:E472)/F472*100</f>
        <v>2.526671009</v>
      </c>
      <c r="H472" s="16">
        <v>0.0</v>
      </c>
    </row>
    <row r="473">
      <c r="A473" s="12" t="s">
        <v>19</v>
      </c>
      <c r="B473" s="19" t="s">
        <v>21</v>
      </c>
      <c r="C473" s="13">
        <v>30.0</v>
      </c>
      <c r="D473" s="13"/>
      <c r="E473" s="5">
        <v>2.0841972E7</v>
      </c>
      <c r="F473" s="15"/>
      <c r="H473" s="16"/>
    </row>
    <row r="474">
      <c r="A474" s="12" t="s">
        <v>19</v>
      </c>
      <c r="B474" s="19" t="s">
        <v>21</v>
      </c>
      <c r="C474" s="13">
        <v>30.0</v>
      </c>
      <c r="D474" s="13"/>
      <c r="E474" s="5">
        <v>2.1167456E7</v>
      </c>
      <c r="F474" s="15"/>
      <c r="H474" s="16"/>
    </row>
    <row r="475">
      <c r="A475" s="12" t="s">
        <v>19</v>
      </c>
      <c r="B475" s="19" t="s">
        <v>21</v>
      </c>
      <c r="C475" s="13">
        <v>30.0</v>
      </c>
      <c r="D475" s="13" t="str">
        <f>CONCATENATE(A475,B475,C475)</f>
        <v>Sem ABAPC20_130</v>
      </c>
      <c r="E475" s="5">
        <v>2.1578216E7</v>
      </c>
      <c r="F475" s="17">
        <f>AVERAGE(E473:E475)</f>
        <v>21195881.33</v>
      </c>
      <c r="G475" s="18">
        <f>STDEV(E473:E475)/F475*100</f>
        <v>1.740640893</v>
      </c>
      <c r="H475" s="16">
        <f>F475-$F$472</f>
        <v>19453066.67</v>
      </c>
    </row>
    <row r="476">
      <c r="A476" s="12" t="s">
        <v>19</v>
      </c>
      <c r="B476" s="19" t="s">
        <v>22</v>
      </c>
      <c r="C476" s="13">
        <v>30.0</v>
      </c>
      <c r="D476" s="13"/>
      <c r="E476" s="5">
        <v>1.4989434E7</v>
      </c>
      <c r="F476" s="15"/>
      <c r="H476" s="16"/>
    </row>
    <row r="477">
      <c r="A477" s="12" t="s">
        <v>19</v>
      </c>
      <c r="B477" s="19" t="s">
        <v>22</v>
      </c>
      <c r="C477" s="13">
        <v>30.0</v>
      </c>
      <c r="D477" s="13"/>
      <c r="E477" s="5">
        <v>1.3153668E7</v>
      </c>
      <c r="F477" s="15"/>
      <c r="H477" s="16"/>
    </row>
    <row r="478">
      <c r="A478" s="12" t="s">
        <v>19</v>
      </c>
      <c r="B478" s="19" t="s">
        <v>22</v>
      </c>
      <c r="C478" s="13">
        <v>30.0</v>
      </c>
      <c r="D478" s="13" t="str">
        <f>CONCATENATE(A478,B478,C478)</f>
        <v>Sem ABAPC20_230</v>
      </c>
      <c r="E478" s="5">
        <v>1.2527368E7</v>
      </c>
      <c r="F478" s="17">
        <f>AVERAGE(E476:E478)</f>
        <v>13556823.33</v>
      </c>
      <c r="G478" s="18">
        <f>STDEV(E476:E478)/F478*100</f>
        <v>9.438693548</v>
      </c>
      <c r="H478" s="16">
        <f>F478-$F$472</f>
        <v>11814008.67</v>
      </c>
    </row>
    <row r="479">
      <c r="A479" s="12" t="s">
        <v>19</v>
      </c>
      <c r="B479" s="19" t="s">
        <v>23</v>
      </c>
      <c r="C479" s="13">
        <v>30.0</v>
      </c>
      <c r="D479" s="13"/>
      <c r="E479" s="5">
        <v>2.0459294E7</v>
      </c>
      <c r="F479" s="15"/>
      <c r="H479" s="16"/>
    </row>
    <row r="480">
      <c r="A480" s="12" t="s">
        <v>19</v>
      </c>
      <c r="B480" s="19" t="s">
        <v>23</v>
      </c>
      <c r="C480" s="13">
        <v>30.0</v>
      </c>
      <c r="D480" s="13"/>
      <c r="E480" s="5">
        <v>2.1182848E7</v>
      </c>
      <c r="F480" s="15"/>
      <c r="H480" s="16"/>
    </row>
    <row r="481">
      <c r="A481" s="12" t="s">
        <v>19</v>
      </c>
      <c r="B481" s="19" t="s">
        <v>23</v>
      </c>
      <c r="C481" s="13">
        <v>30.0</v>
      </c>
      <c r="D481" s="13" t="str">
        <f>CONCATENATE(A481,B481,C481)</f>
        <v>Sem ABAPC20_330</v>
      </c>
      <c r="E481" s="5">
        <v>2.2339682E7</v>
      </c>
      <c r="F481" s="17">
        <f>AVERAGE(E479:E481)</f>
        <v>21327274.67</v>
      </c>
      <c r="G481" s="18">
        <f>STDEV(E479:E481)/F481*100</f>
        <v>4.447250031</v>
      </c>
      <c r="H481" s="16">
        <f>F481-$F$472</f>
        <v>19584460</v>
      </c>
    </row>
    <row r="482">
      <c r="A482" s="12" t="s">
        <v>19</v>
      </c>
      <c r="B482" s="19" t="s">
        <v>24</v>
      </c>
      <c r="C482" s="13">
        <v>30.0</v>
      </c>
      <c r="D482" s="13"/>
      <c r="E482" s="5">
        <v>2.7262186E7</v>
      </c>
      <c r="F482" s="15"/>
      <c r="H482" s="16"/>
    </row>
    <row r="483">
      <c r="A483" s="12" t="s">
        <v>19</v>
      </c>
      <c r="B483" s="19" t="s">
        <v>24</v>
      </c>
      <c r="C483" s="13">
        <v>30.0</v>
      </c>
      <c r="D483" s="13"/>
      <c r="E483" s="5">
        <v>2.6291184E7</v>
      </c>
      <c r="F483" s="15"/>
      <c r="H483" s="16"/>
    </row>
    <row r="484">
      <c r="A484" s="12" t="s">
        <v>19</v>
      </c>
      <c r="B484" s="19" t="s">
        <v>24</v>
      </c>
      <c r="C484" s="13">
        <v>30.0</v>
      </c>
      <c r="D484" s="13" t="str">
        <f>CONCATENATE(A484,B484,C484)</f>
        <v>Sem ABAPC20_430</v>
      </c>
      <c r="E484" s="5">
        <v>2.9204156E7</v>
      </c>
      <c r="F484" s="17">
        <f>AVERAGE(E482:E484)</f>
        <v>27585842</v>
      </c>
      <c r="G484" s="18">
        <f>STDEV(E482:E484)/F484*100</f>
        <v>5.376712831</v>
      </c>
      <c r="H484" s="16">
        <f>F484-$F$472</f>
        <v>25843027.33</v>
      </c>
    </row>
    <row r="485">
      <c r="A485" s="12" t="s">
        <v>19</v>
      </c>
      <c r="B485" s="19" t="s">
        <v>25</v>
      </c>
      <c r="C485" s="13">
        <v>30.0</v>
      </c>
      <c r="D485" s="13"/>
      <c r="E485" s="5">
        <v>1.9608044E7</v>
      </c>
      <c r="F485" s="15"/>
      <c r="H485" s="16"/>
    </row>
    <row r="486">
      <c r="A486" s="12" t="s">
        <v>19</v>
      </c>
      <c r="B486" s="19" t="s">
        <v>25</v>
      </c>
      <c r="C486" s="13">
        <v>30.0</v>
      </c>
      <c r="D486" s="13"/>
      <c r="E486" s="5">
        <v>2.105973E7</v>
      </c>
      <c r="F486" s="15"/>
      <c r="H486" s="16"/>
    </row>
    <row r="487">
      <c r="A487" s="12" t="s">
        <v>19</v>
      </c>
      <c r="B487" s="19" t="s">
        <v>25</v>
      </c>
      <c r="C487" s="13">
        <v>30.0</v>
      </c>
      <c r="D487" s="13" t="str">
        <f>CONCATENATE(A487,B487,C487)</f>
        <v>Sem ABAPC20_530</v>
      </c>
      <c r="E487" s="5">
        <v>2.1099484E7</v>
      </c>
      <c r="F487" s="17">
        <f>AVERAGE(E485:E487)</f>
        <v>20589086</v>
      </c>
      <c r="G487" s="18">
        <f>STDEV(E485:E487)/F487*100</f>
        <v>4.127622657</v>
      </c>
      <c r="H487" s="16">
        <f>F487-$F$472</f>
        <v>18846271.33</v>
      </c>
    </row>
    <row r="488">
      <c r="A488" s="12" t="s">
        <v>19</v>
      </c>
      <c r="B488" s="19" t="s">
        <v>26</v>
      </c>
      <c r="C488" s="13">
        <v>30.0</v>
      </c>
      <c r="D488" s="13"/>
      <c r="E488" s="5">
        <v>3.4420256E7</v>
      </c>
      <c r="F488" s="15"/>
      <c r="H488" s="16"/>
    </row>
    <row r="489">
      <c r="A489" s="12" t="s">
        <v>19</v>
      </c>
      <c r="B489" s="19" t="s">
        <v>26</v>
      </c>
      <c r="C489" s="13">
        <v>30.0</v>
      </c>
      <c r="D489" s="13"/>
      <c r="E489" s="5">
        <v>3.3764036E7</v>
      </c>
      <c r="F489" s="15"/>
      <c r="H489" s="16"/>
    </row>
    <row r="490">
      <c r="A490" s="12" t="s">
        <v>19</v>
      </c>
      <c r="B490" s="19" t="s">
        <v>26</v>
      </c>
      <c r="C490" s="13">
        <v>30.0</v>
      </c>
      <c r="D490" s="13" t="str">
        <f>CONCATENATE(A490,B490,C490)</f>
        <v>Sem ABAPC20_630</v>
      </c>
      <c r="E490" s="5">
        <v>3.5825424E7</v>
      </c>
      <c r="F490" s="17">
        <f>AVERAGE(E488:E490)</f>
        <v>34669905.33</v>
      </c>
      <c r="G490" s="18">
        <f>STDEV(E488:E490)/F490*100</f>
        <v>3.03757878</v>
      </c>
      <c r="H490" s="16">
        <f>F490-$F$472</f>
        <v>32927090.67</v>
      </c>
    </row>
    <row r="491">
      <c r="A491" s="12" t="s">
        <v>19</v>
      </c>
      <c r="B491" s="19" t="s">
        <v>27</v>
      </c>
      <c r="C491" s="13">
        <v>30.0</v>
      </c>
      <c r="D491" s="13"/>
      <c r="E491" s="6">
        <v>2.042521E7</v>
      </c>
      <c r="F491" s="15"/>
      <c r="H491" s="16"/>
    </row>
    <row r="492">
      <c r="A492" s="12" t="s">
        <v>19</v>
      </c>
      <c r="B492" s="19" t="s">
        <v>27</v>
      </c>
      <c r="C492" s="13">
        <v>30.0</v>
      </c>
      <c r="D492" s="13"/>
      <c r="E492" s="6">
        <v>1.769168E7</v>
      </c>
      <c r="F492" s="15"/>
      <c r="H492" s="16"/>
    </row>
    <row r="493">
      <c r="A493" s="12" t="s">
        <v>19</v>
      </c>
      <c r="B493" s="19" t="s">
        <v>27</v>
      </c>
      <c r="C493" s="13">
        <v>30.0</v>
      </c>
      <c r="D493" s="13" t="str">
        <f>CONCATENATE(A493,B493,C493)</f>
        <v>Sem ABAPBP20_130</v>
      </c>
      <c r="E493" s="6">
        <v>1.7448462E7</v>
      </c>
      <c r="F493" s="17">
        <f>AVERAGE(E491:E493)</f>
        <v>18521784</v>
      </c>
      <c r="G493" s="18">
        <f>STDEV(E491:E493)/F493*100</f>
        <v>8.924058993</v>
      </c>
      <c r="H493" s="16">
        <f>F493-$F$472</f>
        <v>16778969.33</v>
      </c>
    </row>
    <row r="494">
      <c r="A494" s="12" t="s">
        <v>19</v>
      </c>
      <c r="B494" s="19" t="s">
        <v>28</v>
      </c>
      <c r="C494" s="13">
        <v>30.0</v>
      </c>
      <c r="D494" s="13"/>
      <c r="E494" s="6">
        <v>2.911558E7</v>
      </c>
      <c r="F494" s="15"/>
      <c r="H494" s="16"/>
    </row>
    <row r="495">
      <c r="A495" s="12" t="s">
        <v>19</v>
      </c>
      <c r="B495" s="19" t="s">
        <v>28</v>
      </c>
      <c r="C495" s="13">
        <v>30.0</v>
      </c>
      <c r="D495" s="13"/>
      <c r="E495" s="6">
        <v>2.7393706E7</v>
      </c>
      <c r="F495" s="15"/>
      <c r="H495" s="16"/>
    </row>
    <row r="496">
      <c r="A496" s="12" t="s">
        <v>19</v>
      </c>
      <c r="B496" s="19" t="s">
        <v>28</v>
      </c>
      <c r="C496" s="13">
        <v>30.0</v>
      </c>
      <c r="D496" s="13" t="str">
        <f>CONCATENATE(A496,B496,C496)</f>
        <v>Sem ABAPBP20_230</v>
      </c>
      <c r="E496" s="6">
        <v>3.0896802E7</v>
      </c>
      <c r="F496" s="17">
        <f>AVERAGE(E494:E496)</f>
        <v>29135362.67</v>
      </c>
      <c r="G496" s="18">
        <f>STDEV(E494:E496)/F496*100</f>
        <v>6.012047303</v>
      </c>
      <c r="H496" s="16">
        <f>F496-$F$472</f>
        <v>27392548</v>
      </c>
    </row>
    <row r="497">
      <c r="A497" s="12" t="s">
        <v>19</v>
      </c>
      <c r="B497" s="19" t="s">
        <v>29</v>
      </c>
      <c r="C497" s="13">
        <v>30.0</v>
      </c>
      <c r="D497" s="13"/>
      <c r="E497" s="6">
        <v>4.5454512E7</v>
      </c>
      <c r="F497" s="15"/>
      <c r="H497" s="16"/>
    </row>
    <row r="498">
      <c r="A498" s="12" t="s">
        <v>19</v>
      </c>
      <c r="B498" s="19" t="s">
        <v>29</v>
      </c>
      <c r="C498" s="13">
        <v>30.0</v>
      </c>
      <c r="D498" s="13"/>
      <c r="E498" s="6">
        <v>5.2804952E7</v>
      </c>
      <c r="F498" s="15"/>
      <c r="H498" s="16"/>
    </row>
    <row r="499">
      <c r="A499" s="12" t="s">
        <v>19</v>
      </c>
      <c r="B499" s="19" t="s">
        <v>29</v>
      </c>
      <c r="C499" s="13">
        <v>30.0</v>
      </c>
      <c r="D499" s="13" t="str">
        <f>CONCATENATE(A499,B499,C499)</f>
        <v>Sem ABAPBP20_330</v>
      </c>
      <c r="E499" s="6">
        <v>5.237076E7</v>
      </c>
      <c r="F499" s="17">
        <f>AVERAGE(E497:E499)</f>
        <v>50210074.67</v>
      </c>
      <c r="G499" s="18">
        <f>STDEV(E497:E499)/F499*100</f>
        <v>8.213801807</v>
      </c>
      <c r="H499" s="16">
        <f>F499-$F$472</f>
        <v>48467260</v>
      </c>
    </row>
    <row r="500">
      <c r="A500" s="12" t="s">
        <v>19</v>
      </c>
      <c r="B500" s="19" t="s">
        <v>30</v>
      </c>
      <c r="C500" s="13">
        <v>30.0</v>
      </c>
      <c r="D500" s="13"/>
      <c r="E500" s="6">
        <v>3.7971552E7</v>
      </c>
      <c r="F500" s="15"/>
      <c r="H500" s="16"/>
    </row>
    <row r="501">
      <c r="A501" s="12" t="s">
        <v>19</v>
      </c>
      <c r="B501" s="19" t="s">
        <v>30</v>
      </c>
      <c r="C501" s="13">
        <v>30.0</v>
      </c>
      <c r="D501" s="13"/>
      <c r="E501" s="6">
        <v>4.1686376E7</v>
      </c>
      <c r="F501" s="15"/>
      <c r="H501" s="16"/>
    </row>
    <row r="502">
      <c r="A502" s="12" t="s">
        <v>19</v>
      </c>
      <c r="B502" s="19" t="s">
        <v>30</v>
      </c>
      <c r="C502" s="13">
        <v>30.0</v>
      </c>
      <c r="D502" s="13" t="str">
        <f>CONCATENATE(A502,B502,C502)</f>
        <v>Sem ABAPBP20_430</v>
      </c>
      <c r="E502" s="6">
        <v>3.6270108E7</v>
      </c>
      <c r="F502" s="17">
        <f>AVERAGE(E500:E502)</f>
        <v>38642678.67</v>
      </c>
      <c r="G502" s="18">
        <f>STDEV(E500:E502)/F502*100</f>
        <v>7.16772536</v>
      </c>
      <c r="H502" s="16">
        <f>F502-$F$472</f>
        <v>36899864</v>
      </c>
    </row>
    <row r="503">
      <c r="A503" s="12" t="s">
        <v>19</v>
      </c>
      <c r="B503" s="19" t="s">
        <v>31</v>
      </c>
      <c r="C503" s="13">
        <v>30.0</v>
      </c>
      <c r="D503" s="13"/>
      <c r="E503" s="6">
        <v>1.7710238E7</v>
      </c>
      <c r="F503" s="15"/>
      <c r="H503" s="16"/>
    </row>
    <row r="504">
      <c r="A504" s="12" t="s">
        <v>19</v>
      </c>
      <c r="B504" s="19" t="s">
        <v>31</v>
      </c>
      <c r="C504" s="13">
        <v>30.0</v>
      </c>
      <c r="D504" s="13"/>
      <c r="E504" s="6">
        <v>1.66281E7</v>
      </c>
      <c r="F504" s="15"/>
      <c r="H504" s="16"/>
    </row>
    <row r="505">
      <c r="A505" s="12" t="s">
        <v>19</v>
      </c>
      <c r="B505" s="19" t="s">
        <v>31</v>
      </c>
      <c r="C505" s="13">
        <v>30.0</v>
      </c>
      <c r="D505" s="13" t="str">
        <f>CONCATENATE(A505,B505,C505)</f>
        <v>Sem ABAPBP20_530</v>
      </c>
      <c r="E505" s="6">
        <v>1.6680398E7</v>
      </c>
      <c r="F505" s="17">
        <f>AVERAGE(E503:E505)</f>
        <v>17006245.33</v>
      </c>
      <c r="G505" s="18">
        <f>STDEV(E503:E505)/F505*100</f>
        <v>3.588305528</v>
      </c>
      <c r="H505" s="16">
        <f>F505-$F$472</f>
        <v>15263430.67</v>
      </c>
    </row>
    <row r="506">
      <c r="A506" s="12" t="s">
        <v>19</v>
      </c>
      <c r="B506" s="19" t="s">
        <v>32</v>
      </c>
      <c r="C506" s="13">
        <v>30.0</v>
      </c>
      <c r="D506" s="13"/>
      <c r="E506" s="6">
        <v>2.947695E7</v>
      </c>
      <c r="F506" s="15"/>
      <c r="H506" s="16"/>
    </row>
    <row r="507">
      <c r="A507" s="12" t="s">
        <v>19</v>
      </c>
      <c r="B507" s="19" t="s">
        <v>32</v>
      </c>
      <c r="C507" s="13">
        <v>30.0</v>
      </c>
      <c r="D507" s="13"/>
      <c r="E507" s="6">
        <v>3.222699E7</v>
      </c>
      <c r="F507" s="15"/>
      <c r="H507" s="16"/>
    </row>
    <row r="508">
      <c r="A508" s="12" t="s">
        <v>19</v>
      </c>
      <c r="B508" s="19" t="s">
        <v>32</v>
      </c>
      <c r="C508" s="13">
        <v>30.0</v>
      </c>
      <c r="D508" s="13" t="str">
        <f>CONCATENATE(A508,B508,C508)</f>
        <v>Sem ABAPBP20_630</v>
      </c>
      <c r="E508" s="6">
        <v>3.1435552E7</v>
      </c>
      <c r="F508" s="17">
        <f>AVERAGE(E506:E508)</f>
        <v>31046497.33</v>
      </c>
      <c r="G508" s="18">
        <f>STDEV(E506:E508)/F508*100</f>
        <v>4.559930316</v>
      </c>
      <c r="H508" s="16">
        <f>F508-$F$472</f>
        <v>29303682.67</v>
      </c>
    </row>
    <row r="509">
      <c r="A509" s="12" t="s">
        <v>33</v>
      </c>
      <c r="B509" s="12" t="s">
        <v>20</v>
      </c>
      <c r="C509" s="13">
        <v>30.0</v>
      </c>
      <c r="D509" s="13"/>
      <c r="E509" s="4">
        <v>1778802.0</v>
      </c>
      <c r="F509" s="15"/>
      <c r="H509" s="16"/>
    </row>
    <row r="510">
      <c r="A510" s="12" t="s">
        <v>33</v>
      </c>
      <c r="B510" s="12" t="s">
        <v>20</v>
      </c>
      <c r="C510" s="13">
        <v>30.0</v>
      </c>
      <c r="D510" s="13"/>
      <c r="E510" s="4">
        <v>1757701.0</v>
      </c>
      <c r="F510" s="15"/>
      <c r="H510" s="16"/>
    </row>
    <row r="511">
      <c r="A511" s="12" t="s">
        <v>33</v>
      </c>
      <c r="B511" s="12" t="s">
        <v>20</v>
      </c>
      <c r="C511" s="13">
        <v>30.0</v>
      </c>
      <c r="D511" s="13" t="str">
        <f>CONCATENATE(A511,B511,C511)</f>
        <v>Com ABAPbranco 30</v>
      </c>
      <c r="E511" s="4">
        <v>1802786.0</v>
      </c>
      <c r="F511" s="17">
        <f>AVERAGE(E509:E511)</f>
        <v>1779763</v>
      </c>
      <c r="G511" s="18">
        <f>STDEV(E509:E511)/F511*100</f>
        <v>1.267464138</v>
      </c>
      <c r="H511" s="16">
        <v>0.0</v>
      </c>
    </row>
    <row r="512">
      <c r="A512" s="12" t="s">
        <v>33</v>
      </c>
      <c r="B512" s="22" t="s">
        <v>21</v>
      </c>
      <c r="C512" s="13">
        <v>30.0</v>
      </c>
      <c r="D512" s="13"/>
      <c r="E512" s="5">
        <v>3.07511584E8</v>
      </c>
      <c r="F512" s="15"/>
      <c r="H512" s="16"/>
    </row>
    <row r="513">
      <c r="A513" s="12" t="s">
        <v>33</v>
      </c>
      <c r="B513" s="22" t="s">
        <v>21</v>
      </c>
      <c r="C513" s="13">
        <v>30.0</v>
      </c>
      <c r="D513" s="13"/>
      <c r="F513" s="15"/>
      <c r="H513" s="16"/>
      <c r="I513" s="5">
        <v>2.84074624E8</v>
      </c>
    </row>
    <row r="514">
      <c r="A514" s="12" t="s">
        <v>33</v>
      </c>
      <c r="B514" s="22" t="s">
        <v>21</v>
      </c>
      <c r="C514" s="13">
        <v>30.0</v>
      </c>
      <c r="D514" s="13" t="str">
        <f>CONCATENATE(A514,B514,C514)</f>
        <v>Com ABAPC20_130</v>
      </c>
      <c r="E514" s="5">
        <v>3.11625056E8</v>
      </c>
      <c r="F514" s="17">
        <f>AVERAGE(E512:E514)</f>
        <v>309568320</v>
      </c>
      <c r="G514" s="18">
        <f>STDEV(E512:E514)/F514*100</f>
        <v>0.9395870822</v>
      </c>
      <c r="H514" s="16">
        <f>F514-$F$511</f>
        <v>307788557</v>
      </c>
    </row>
    <row r="515">
      <c r="A515" s="12" t="s">
        <v>33</v>
      </c>
      <c r="B515" s="22" t="s">
        <v>22</v>
      </c>
      <c r="C515" s="13">
        <v>30.0</v>
      </c>
      <c r="D515" s="13"/>
      <c r="E515" s="5">
        <v>2.79729728E8</v>
      </c>
      <c r="F515" s="15"/>
      <c r="H515" s="16"/>
    </row>
    <row r="516">
      <c r="A516" s="12" t="s">
        <v>33</v>
      </c>
      <c r="B516" s="22" t="s">
        <v>22</v>
      </c>
      <c r="C516" s="13">
        <v>30.0</v>
      </c>
      <c r="D516" s="13"/>
      <c r="E516" s="5">
        <v>2.59382256E8</v>
      </c>
      <c r="F516" s="15"/>
      <c r="H516" s="16"/>
    </row>
    <row r="517">
      <c r="A517" s="12" t="s">
        <v>33</v>
      </c>
      <c r="B517" s="22" t="s">
        <v>22</v>
      </c>
      <c r="C517" s="13">
        <v>30.0</v>
      </c>
      <c r="D517" s="13" t="str">
        <f>CONCATENATE(A517,B517,C517)</f>
        <v>Com ABAPC20_230</v>
      </c>
      <c r="E517" s="5">
        <v>2.64238064E8</v>
      </c>
      <c r="F517" s="17">
        <f>AVERAGE(E515:E517)</f>
        <v>267783349.3</v>
      </c>
      <c r="G517" s="18">
        <f>STDEV(E515:E517)/F517*100</f>
        <v>3.968481362</v>
      </c>
      <c r="H517" s="16">
        <f>F517-$F$511</f>
        <v>266003586.3</v>
      </c>
    </row>
    <row r="518">
      <c r="A518" s="12" t="s">
        <v>33</v>
      </c>
      <c r="B518" s="22" t="s">
        <v>23</v>
      </c>
      <c r="C518" s="13">
        <v>30.0</v>
      </c>
      <c r="D518" s="13"/>
      <c r="E518" s="5">
        <v>3.42929664E8</v>
      </c>
      <c r="F518" s="15"/>
      <c r="H518" s="16"/>
    </row>
    <row r="519">
      <c r="A519" s="12" t="s">
        <v>33</v>
      </c>
      <c r="B519" s="22" t="s">
        <v>23</v>
      </c>
      <c r="C519" s="13">
        <v>30.0</v>
      </c>
      <c r="D519" s="13"/>
      <c r="E519" s="5">
        <v>3.28908896E8</v>
      </c>
      <c r="F519" s="15"/>
      <c r="H519" s="16"/>
    </row>
    <row r="520">
      <c r="A520" s="12" t="s">
        <v>33</v>
      </c>
      <c r="B520" s="22" t="s">
        <v>23</v>
      </c>
      <c r="C520" s="13">
        <v>30.0</v>
      </c>
      <c r="D520" s="13" t="str">
        <f>CONCATENATE(A520,B520,C520)</f>
        <v>Com ABAPC20_330</v>
      </c>
      <c r="E520" s="5">
        <v>3.45052416E8</v>
      </c>
      <c r="F520" s="17">
        <f>AVERAGE(E518:E520)</f>
        <v>338963658.7</v>
      </c>
      <c r="G520" s="18">
        <f>STDEV(E518:E520)/F520*100</f>
        <v>2.587925447</v>
      </c>
      <c r="H520" s="16">
        <f>F520-$F$511</f>
        <v>337183895.7</v>
      </c>
    </row>
    <row r="521">
      <c r="A521" s="12" t="s">
        <v>33</v>
      </c>
      <c r="B521" s="22" t="s">
        <v>24</v>
      </c>
      <c r="C521" s="13">
        <v>30.0</v>
      </c>
      <c r="D521" s="13"/>
      <c r="E521" s="5">
        <v>3.99229856E8</v>
      </c>
      <c r="F521" s="15"/>
      <c r="H521" s="16"/>
    </row>
    <row r="522">
      <c r="A522" s="12" t="s">
        <v>33</v>
      </c>
      <c r="B522" s="22" t="s">
        <v>24</v>
      </c>
      <c r="C522" s="13">
        <v>30.0</v>
      </c>
      <c r="D522" s="13"/>
      <c r="E522" s="5">
        <v>3.63912128E8</v>
      </c>
      <c r="F522" s="15"/>
      <c r="H522" s="16"/>
    </row>
    <row r="523">
      <c r="A523" s="12" t="s">
        <v>33</v>
      </c>
      <c r="B523" s="22" t="s">
        <v>24</v>
      </c>
      <c r="C523" s="13">
        <v>30.0</v>
      </c>
      <c r="D523" s="13" t="str">
        <f>CONCATENATE(A523,B523,C523)</f>
        <v>Com ABAPC20_430</v>
      </c>
      <c r="E523" s="5">
        <v>3.46133248E8</v>
      </c>
      <c r="F523" s="17">
        <f>AVERAGE(E521:E523)</f>
        <v>369758410.7</v>
      </c>
      <c r="G523" s="18">
        <f>STDEV(E521:E523)/F523*100</f>
        <v>7.309307074</v>
      </c>
      <c r="H523" s="16">
        <f>F523-$F$511</f>
        <v>367978647.7</v>
      </c>
    </row>
    <row r="524">
      <c r="A524" s="12" t="s">
        <v>33</v>
      </c>
      <c r="B524" s="22" t="s">
        <v>25</v>
      </c>
      <c r="C524" s="13">
        <v>30.0</v>
      </c>
      <c r="D524" s="13"/>
      <c r="E524" s="5">
        <v>3.652864E8</v>
      </c>
      <c r="F524" s="15"/>
      <c r="H524" s="16"/>
    </row>
    <row r="525">
      <c r="A525" s="12" t="s">
        <v>33</v>
      </c>
      <c r="B525" s="22" t="s">
        <v>25</v>
      </c>
      <c r="C525" s="13">
        <v>30.0</v>
      </c>
      <c r="D525" s="13"/>
      <c r="E525" s="5">
        <v>3.4861696E8</v>
      </c>
      <c r="F525" s="15"/>
      <c r="H525" s="16"/>
    </row>
    <row r="526">
      <c r="A526" s="12" t="s">
        <v>33</v>
      </c>
      <c r="B526" s="22" t="s">
        <v>25</v>
      </c>
      <c r="C526" s="13">
        <v>30.0</v>
      </c>
      <c r="D526" s="13" t="str">
        <f>CONCATENATE(A526,B526,C526)</f>
        <v>Com ABAPC20_530</v>
      </c>
      <c r="E526" s="5">
        <v>3.47408704E8</v>
      </c>
      <c r="F526" s="17">
        <f>AVERAGE(E524:E526)</f>
        <v>353770688</v>
      </c>
      <c r="G526" s="18">
        <f>STDEV(E524:E526)/F526*100</f>
        <v>2.824196814</v>
      </c>
      <c r="H526" s="16">
        <f>F526-$F$511</f>
        <v>351990925</v>
      </c>
    </row>
    <row r="527">
      <c r="A527" s="12" t="s">
        <v>33</v>
      </c>
      <c r="B527" s="22" t="s">
        <v>26</v>
      </c>
      <c r="C527" s="13">
        <v>30.0</v>
      </c>
      <c r="D527" s="13"/>
      <c r="E527" s="5">
        <v>3.62491936E8</v>
      </c>
      <c r="F527" s="15"/>
      <c r="H527" s="16"/>
    </row>
    <row r="528">
      <c r="A528" s="12" t="s">
        <v>33</v>
      </c>
      <c r="B528" s="22" t="s">
        <v>26</v>
      </c>
      <c r="C528" s="13">
        <v>30.0</v>
      </c>
      <c r="D528" s="13"/>
      <c r="E528" s="5">
        <v>3.98943296E8</v>
      </c>
      <c r="F528" s="15"/>
      <c r="H528" s="16"/>
    </row>
    <row r="529">
      <c r="A529" s="12" t="s">
        <v>33</v>
      </c>
      <c r="B529" s="22" t="s">
        <v>26</v>
      </c>
      <c r="C529" s="13">
        <v>30.0</v>
      </c>
      <c r="D529" s="13" t="str">
        <f>CONCATENATE(A529,B529,C529)</f>
        <v>Com ABAPC20_630</v>
      </c>
      <c r="E529" s="5">
        <v>3.84457024E8</v>
      </c>
      <c r="F529" s="17">
        <f>AVERAGE(E527:E529)</f>
        <v>381964085.3</v>
      </c>
      <c r="G529" s="18">
        <f>STDEV(E527:E529)/F529*100</f>
        <v>4.804929537</v>
      </c>
      <c r="H529" s="16">
        <f>F529-$F$511</f>
        <v>380184322.3</v>
      </c>
    </row>
    <row r="530">
      <c r="A530" s="12" t="s">
        <v>33</v>
      </c>
      <c r="B530" s="22" t="s">
        <v>27</v>
      </c>
      <c r="C530" s="13">
        <v>30.0</v>
      </c>
      <c r="D530" s="13"/>
      <c r="E530" s="6">
        <v>3.56635232E8</v>
      </c>
      <c r="F530" s="15"/>
      <c r="H530" s="16"/>
    </row>
    <row r="531">
      <c r="A531" s="12" t="s">
        <v>33</v>
      </c>
      <c r="B531" s="22" t="s">
        <v>27</v>
      </c>
      <c r="C531" s="13">
        <v>30.0</v>
      </c>
      <c r="D531" s="13"/>
      <c r="E531" s="6">
        <v>3.84839008E8</v>
      </c>
      <c r="F531" s="15"/>
      <c r="H531" s="16"/>
    </row>
    <row r="532">
      <c r="A532" s="12" t="s">
        <v>33</v>
      </c>
      <c r="B532" s="22" t="s">
        <v>27</v>
      </c>
      <c r="C532" s="13">
        <v>30.0</v>
      </c>
      <c r="D532" s="13" t="str">
        <f>CONCATENATE(A532,B532,C532)</f>
        <v>Com ABAPBP20_130</v>
      </c>
      <c r="E532" s="6">
        <v>3.8350464E8</v>
      </c>
      <c r="F532" s="17">
        <f>AVERAGE(E530:E532)</f>
        <v>374992960</v>
      </c>
      <c r="G532" s="18">
        <f>STDEV(E530:E532)/F532*100</f>
        <v>4.243346893</v>
      </c>
      <c r="H532" s="16">
        <f>F532-$F$511</f>
        <v>373213197</v>
      </c>
    </row>
    <row r="533">
      <c r="A533" s="12" t="s">
        <v>33</v>
      </c>
      <c r="B533" s="22" t="s">
        <v>28</v>
      </c>
      <c r="C533" s="13">
        <v>30.0</v>
      </c>
      <c r="D533" s="13"/>
      <c r="E533" s="6">
        <v>4.40639744E8</v>
      </c>
      <c r="F533" s="15"/>
      <c r="H533" s="16"/>
    </row>
    <row r="534">
      <c r="A534" s="12" t="s">
        <v>33</v>
      </c>
      <c r="B534" s="22" t="s">
        <v>28</v>
      </c>
      <c r="C534" s="13">
        <v>30.0</v>
      </c>
      <c r="D534" s="13"/>
      <c r="E534" s="6">
        <v>4.22479232E8</v>
      </c>
      <c r="F534" s="15"/>
      <c r="H534" s="16"/>
    </row>
    <row r="535">
      <c r="A535" s="12" t="s">
        <v>33</v>
      </c>
      <c r="B535" s="22" t="s">
        <v>28</v>
      </c>
      <c r="C535" s="13">
        <v>30.0</v>
      </c>
      <c r="D535" s="13" t="str">
        <f>CONCATENATE(A535,B535,C535)</f>
        <v>Com ABAPBP20_230</v>
      </c>
      <c r="E535" s="6">
        <v>4.27979808E8</v>
      </c>
      <c r="F535" s="17">
        <f>AVERAGE(E533:E535)</f>
        <v>430366261.3</v>
      </c>
      <c r="G535" s="18">
        <f>STDEV(E533:E535)/F535*100</f>
        <v>2.163851603</v>
      </c>
      <c r="H535" s="16">
        <f>F535-$F$511</f>
        <v>428586498.3</v>
      </c>
    </row>
    <row r="536">
      <c r="A536" s="12" t="s">
        <v>33</v>
      </c>
      <c r="B536" s="22" t="s">
        <v>29</v>
      </c>
      <c r="C536" s="13">
        <v>30.0</v>
      </c>
      <c r="D536" s="13"/>
      <c r="E536" s="6">
        <v>4.10573664E8</v>
      </c>
      <c r="F536" s="15"/>
      <c r="H536" s="16"/>
    </row>
    <row r="537">
      <c r="A537" s="12" t="s">
        <v>33</v>
      </c>
      <c r="B537" s="22" t="s">
        <v>29</v>
      </c>
      <c r="C537" s="13">
        <v>30.0</v>
      </c>
      <c r="D537" s="13"/>
      <c r="E537" s="6">
        <v>4.04509984E8</v>
      </c>
      <c r="F537" s="15"/>
      <c r="H537" s="16"/>
    </row>
    <row r="538">
      <c r="A538" s="12" t="s">
        <v>33</v>
      </c>
      <c r="B538" s="22" t="s">
        <v>29</v>
      </c>
      <c r="C538" s="13">
        <v>30.0</v>
      </c>
      <c r="D538" s="13" t="str">
        <f>CONCATENATE(A538,B538,C538)</f>
        <v>Com ABAPBP20_330</v>
      </c>
      <c r="E538" s="6">
        <v>4.12137856E8</v>
      </c>
      <c r="F538" s="17">
        <f>AVERAGE(E536:E538)</f>
        <v>409073834.7</v>
      </c>
      <c r="G538" s="18">
        <f>STDEV(E536:E538)/F538*100</f>
        <v>0.9849193882</v>
      </c>
      <c r="H538" s="16">
        <f>F538-$F$511</f>
        <v>407294071.7</v>
      </c>
    </row>
    <row r="539">
      <c r="A539" s="12" t="s">
        <v>33</v>
      </c>
      <c r="B539" s="22" t="s">
        <v>30</v>
      </c>
      <c r="C539" s="13">
        <v>30.0</v>
      </c>
      <c r="D539" s="13"/>
      <c r="E539" s="6">
        <v>3.93172032E8</v>
      </c>
      <c r="F539" s="15"/>
      <c r="H539" s="16"/>
    </row>
    <row r="540">
      <c r="A540" s="12" t="s">
        <v>33</v>
      </c>
      <c r="B540" s="22" t="s">
        <v>30</v>
      </c>
      <c r="C540" s="13">
        <v>30.0</v>
      </c>
      <c r="D540" s="13"/>
      <c r="E540" s="6">
        <v>4.05748992E8</v>
      </c>
      <c r="F540" s="15"/>
      <c r="H540" s="16"/>
    </row>
    <row r="541">
      <c r="A541" s="12" t="s">
        <v>33</v>
      </c>
      <c r="B541" s="22" t="s">
        <v>30</v>
      </c>
      <c r="C541" s="13">
        <v>30.0</v>
      </c>
      <c r="D541" s="13" t="str">
        <f>CONCATENATE(A541,B541,C541)</f>
        <v>Com ABAPBP20_430</v>
      </c>
      <c r="E541" s="6">
        <v>3.7732464E8</v>
      </c>
      <c r="F541" s="17">
        <f>AVERAGE(E539:E541)</f>
        <v>392081888</v>
      </c>
      <c r="G541" s="18">
        <f>STDEV(E539:E541)/F541*100</f>
        <v>3.632786722</v>
      </c>
      <c r="H541" s="16">
        <f>F541-$F$511</f>
        <v>390302125</v>
      </c>
    </row>
    <row r="542">
      <c r="A542" s="12" t="s">
        <v>33</v>
      </c>
      <c r="B542" s="22" t="s">
        <v>31</v>
      </c>
      <c r="C542" s="13">
        <v>30.0</v>
      </c>
      <c r="D542" s="13"/>
      <c r="E542" s="6">
        <v>3.28053056E8</v>
      </c>
      <c r="F542" s="15"/>
      <c r="H542" s="16"/>
    </row>
    <row r="543">
      <c r="A543" s="12" t="s">
        <v>33</v>
      </c>
      <c r="B543" s="22" t="s">
        <v>31</v>
      </c>
      <c r="C543" s="13">
        <v>30.0</v>
      </c>
      <c r="D543" s="13"/>
      <c r="E543" s="6">
        <v>3.30735872E8</v>
      </c>
      <c r="F543" s="15"/>
      <c r="H543" s="16"/>
    </row>
    <row r="544">
      <c r="A544" s="12" t="s">
        <v>33</v>
      </c>
      <c r="B544" s="22" t="s">
        <v>31</v>
      </c>
      <c r="C544" s="13">
        <v>30.0</v>
      </c>
      <c r="D544" s="13" t="str">
        <f>CONCATENATE(A544,B544,C544)</f>
        <v>Com ABAPBP20_530</v>
      </c>
      <c r="E544" s="6">
        <v>3.5357808E8</v>
      </c>
      <c r="F544" s="23">
        <f>AVERAGE(E542:E544)</f>
        <v>337455669.3</v>
      </c>
      <c r="G544" s="18">
        <f>STDEV(E542:E544)/F544*100</f>
        <v>4.156606886</v>
      </c>
      <c r="H544" s="16">
        <f>F544-$F$511</f>
        <v>335675906.3</v>
      </c>
    </row>
    <row r="545">
      <c r="A545" s="12" t="s">
        <v>33</v>
      </c>
      <c r="B545" s="22" t="s">
        <v>32</v>
      </c>
      <c r="C545" s="13">
        <v>30.0</v>
      </c>
      <c r="D545" s="13"/>
      <c r="E545" s="6">
        <v>4.49288832E8</v>
      </c>
      <c r="F545" s="15"/>
      <c r="H545" s="16"/>
    </row>
    <row r="546">
      <c r="A546" s="12" t="s">
        <v>33</v>
      </c>
      <c r="B546" s="22" t="s">
        <v>32</v>
      </c>
      <c r="C546" s="13">
        <v>30.0</v>
      </c>
      <c r="D546" s="13"/>
      <c r="E546" s="6">
        <v>4.46632544E8</v>
      </c>
      <c r="F546" s="15"/>
      <c r="H546" s="16"/>
    </row>
    <row r="547">
      <c r="A547" s="12" t="s">
        <v>33</v>
      </c>
      <c r="B547" s="22" t="s">
        <v>32</v>
      </c>
      <c r="C547" s="13">
        <v>30.0</v>
      </c>
      <c r="D547" s="13" t="str">
        <f>CONCATENATE(A547,B547,C547)</f>
        <v>Com ABAPBP20_630</v>
      </c>
      <c r="E547" s="6">
        <v>4.65789184E8</v>
      </c>
      <c r="F547" s="17">
        <f>AVERAGE(E545:E547)</f>
        <v>453903520</v>
      </c>
      <c r="G547" s="18">
        <f>STDEV(E545:E547)/F547*100</f>
        <v>2.28652524</v>
      </c>
      <c r="H547" s="16">
        <f>F547-$F$511</f>
        <v>452123757</v>
      </c>
    </row>
    <row r="548">
      <c r="A548" s="12" t="s">
        <v>19</v>
      </c>
      <c r="B548" s="12" t="s">
        <v>20</v>
      </c>
      <c r="C548" s="13">
        <v>35.0</v>
      </c>
      <c r="D548" s="13"/>
      <c r="E548" s="4">
        <v>1698591.0</v>
      </c>
      <c r="F548" s="15"/>
      <c r="H548" s="16"/>
    </row>
    <row r="549">
      <c r="A549" s="12" t="s">
        <v>19</v>
      </c>
      <c r="B549" s="12" t="s">
        <v>20</v>
      </c>
      <c r="C549" s="13">
        <v>35.0</v>
      </c>
      <c r="D549" s="13"/>
      <c r="E549" s="4">
        <v>1763387.0</v>
      </c>
      <c r="F549" s="15"/>
      <c r="H549" s="16"/>
    </row>
    <row r="550">
      <c r="A550" s="12" t="s">
        <v>19</v>
      </c>
      <c r="B550" s="12" t="s">
        <v>20</v>
      </c>
      <c r="C550" s="13">
        <v>35.0</v>
      </c>
      <c r="D550" s="13" t="str">
        <f>CONCATENATE(A550,B550,C550)</f>
        <v>Sem ABAPbranco 35</v>
      </c>
      <c r="E550" s="4">
        <v>1798010.0</v>
      </c>
      <c r="F550" s="17">
        <f>AVERAGE(E548:E550)</f>
        <v>1753329.333</v>
      </c>
      <c r="G550" s="18">
        <f>STDEV(E548:E550)/F550*100</f>
        <v>2.878343417</v>
      </c>
      <c r="H550" s="16">
        <v>0.0</v>
      </c>
    </row>
    <row r="551">
      <c r="A551" s="12" t="s">
        <v>19</v>
      </c>
      <c r="B551" s="19" t="s">
        <v>21</v>
      </c>
      <c r="C551" s="13">
        <v>35.0</v>
      </c>
      <c r="D551" s="13"/>
      <c r="E551" s="5">
        <v>2.4780108E7</v>
      </c>
      <c r="F551" s="15"/>
      <c r="H551" s="16"/>
    </row>
    <row r="552">
      <c r="A552" s="12" t="s">
        <v>19</v>
      </c>
      <c r="B552" s="19" t="s">
        <v>21</v>
      </c>
      <c r="C552" s="13">
        <v>35.0</v>
      </c>
      <c r="D552" s="13"/>
      <c r="E552" s="5">
        <v>2.5294276E7</v>
      </c>
      <c r="F552" s="15"/>
      <c r="H552" s="16"/>
    </row>
    <row r="553">
      <c r="A553" s="12" t="s">
        <v>19</v>
      </c>
      <c r="B553" s="19" t="s">
        <v>21</v>
      </c>
      <c r="C553" s="13">
        <v>35.0</v>
      </c>
      <c r="D553" s="13" t="str">
        <f>CONCATENATE(A553,B553,C553)</f>
        <v>Sem ABAPC20_135</v>
      </c>
      <c r="E553" s="5">
        <v>2.568023E7</v>
      </c>
      <c r="F553" s="17">
        <f>AVERAGE(E551:E553)</f>
        <v>25251538</v>
      </c>
      <c r="G553" s="18">
        <f>STDEV(E551:E553)/F553*100</f>
        <v>1.788328073</v>
      </c>
      <c r="H553" s="16">
        <f>F553-$F$550</f>
        <v>23498208.67</v>
      </c>
    </row>
    <row r="554">
      <c r="A554" s="12" t="s">
        <v>19</v>
      </c>
      <c r="B554" s="19" t="s">
        <v>22</v>
      </c>
      <c r="C554" s="13">
        <v>35.0</v>
      </c>
      <c r="D554" s="13"/>
      <c r="E554" s="5">
        <v>1.8106682E7</v>
      </c>
      <c r="F554" s="15"/>
      <c r="H554" s="16"/>
    </row>
    <row r="555">
      <c r="A555" s="12" t="s">
        <v>19</v>
      </c>
      <c r="B555" s="19" t="s">
        <v>22</v>
      </c>
      <c r="C555" s="13">
        <v>35.0</v>
      </c>
      <c r="D555" s="13"/>
      <c r="E555" s="5">
        <v>1.57219E7</v>
      </c>
      <c r="F555" s="15"/>
      <c r="H555" s="16"/>
    </row>
    <row r="556">
      <c r="A556" s="12" t="s">
        <v>19</v>
      </c>
      <c r="B556" s="19" t="s">
        <v>22</v>
      </c>
      <c r="C556" s="13">
        <v>35.0</v>
      </c>
      <c r="D556" s="13" t="str">
        <f>CONCATENATE(A556,B556,C556)</f>
        <v>Sem ABAPC20_235</v>
      </c>
      <c r="E556" s="5">
        <v>1.4992117E7</v>
      </c>
      <c r="F556" s="17">
        <f>AVERAGE(E554:E556)</f>
        <v>16273566.33</v>
      </c>
      <c r="G556" s="18">
        <f>STDEV(E554:E556)/F556*100</f>
        <v>10.00960721</v>
      </c>
      <c r="H556" s="16">
        <f>F556-$F$550</f>
        <v>14520237</v>
      </c>
    </row>
    <row r="557">
      <c r="A557" s="12" t="s">
        <v>19</v>
      </c>
      <c r="B557" s="19" t="s">
        <v>23</v>
      </c>
      <c r="C557" s="13">
        <v>35.0</v>
      </c>
      <c r="D557" s="13"/>
      <c r="E557" s="5">
        <v>2.3712544E7</v>
      </c>
      <c r="F557" s="15"/>
      <c r="H557" s="16"/>
    </row>
    <row r="558">
      <c r="A558" s="12" t="s">
        <v>19</v>
      </c>
      <c r="B558" s="19" t="s">
        <v>23</v>
      </c>
      <c r="C558" s="13">
        <v>35.0</v>
      </c>
      <c r="D558" s="13"/>
      <c r="E558" s="5">
        <v>2.4155166E7</v>
      </c>
      <c r="F558" s="15"/>
      <c r="H558" s="16"/>
    </row>
    <row r="559">
      <c r="A559" s="12" t="s">
        <v>19</v>
      </c>
      <c r="B559" s="19" t="s">
        <v>23</v>
      </c>
      <c r="C559" s="13">
        <v>35.0</v>
      </c>
      <c r="D559" s="13" t="str">
        <f>CONCATENATE(A559,B559,C559)</f>
        <v>Sem ABAPC20_335</v>
      </c>
      <c r="E559" s="5">
        <v>2.5849884E7</v>
      </c>
      <c r="F559" s="17">
        <f>AVERAGE(E557:E559)</f>
        <v>24572531.33</v>
      </c>
      <c r="G559" s="18">
        <f>STDEV(E557:E559)/F559*100</f>
        <v>4.591063335</v>
      </c>
      <c r="H559" s="16">
        <f>F559-$F$550</f>
        <v>22819202</v>
      </c>
    </row>
    <row r="560">
      <c r="A560" s="12" t="s">
        <v>19</v>
      </c>
      <c r="B560" s="19" t="s">
        <v>24</v>
      </c>
      <c r="C560" s="13">
        <v>35.0</v>
      </c>
      <c r="D560" s="13"/>
      <c r="E560" s="5">
        <v>3.1049864E7</v>
      </c>
      <c r="F560" s="15"/>
      <c r="H560" s="16"/>
    </row>
    <row r="561">
      <c r="A561" s="12" t="s">
        <v>19</v>
      </c>
      <c r="B561" s="19" t="s">
        <v>24</v>
      </c>
      <c r="C561" s="13">
        <v>35.0</v>
      </c>
      <c r="D561" s="13"/>
      <c r="E561" s="5">
        <v>3.0026458E7</v>
      </c>
      <c r="F561" s="15"/>
      <c r="H561" s="16"/>
    </row>
    <row r="562">
      <c r="A562" s="12" t="s">
        <v>19</v>
      </c>
      <c r="B562" s="19" t="s">
        <v>24</v>
      </c>
      <c r="C562" s="13">
        <v>35.0</v>
      </c>
      <c r="D562" s="13" t="str">
        <f>CONCATENATE(A562,B562,C562)</f>
        <v>Sem ABAPC20_435</v>
      </c>
      <c r="E562" s="5">
        <v>3.3172572E7</v>
      </c>
      <c r="F562" s="17">
        <f>AVERAGE(E560:E562)</f>
        <v>31416298</v>
      </c>
      <c r="G562" s="18">
        <f>STDEV(E560:E562)/F562*100</f>
        <v>5.108008744</v>
      </c>
      <c r="H562" s="16">
        <f>F562-$F$550</f>
        <v>29662968.67</v>
      </c>
    </row>
    <row r="563">
      <c r="A563" s="12" t="s">
        <v>19</v>
      </c>
      <c r="B563" s="19" t="s">
        <v>25</v>
      </c>
      <c r="C563" s="13">
        <v>35.0</v>
      </c>
      <c r="D563" s="13"/>
      <c r="E563" s="5">
        <v>2.2952968E7</v>
      </c>
      <c r="F563" s="15"/>
      <c r="H563" s="16"/>
    </row>
    <row r="564">
      <c r="A564" s="12" t="s">
        <v>19</v>
      </c>
      <c r="B564" s="19" t="s">
        <v>25</v>
      </c>
      <c r="C564" s="13">
        <v>35.0</v>
      </c>
      <c r="D564" s="13"/>
      <c r="E564" s="5">
        <v>2.4510974E7</v>
      </c>
      <c r="F564" s="15"/>
      <c r="H564" s="16"/>
    </row>
    <row r="565">
      <c r="A565" s="12" t="s">
        <v>19</v>
      </c>
      <c r="B565" s="19" t="s">
        <v>25</v>
      </c>
      <c r="C565" s="13">
        <v>35.0</v>
      </c>
      <c r="D565" s="13" t="str">
        <f>CONCATENATE(A565,B565,C565)</f>
        <v>Sem ABAPC20_535</v>
      </c>
      <c r="E565" s="5">
        <v>2.429493E7</v>
      </c>
      <c r="F565" s="17">
        <f>AVERAGE(E563:E565)</f>
        <v>23919624</v>
      </c>
      <c r="G565" s="18">
        <f>STDEV(E563:E565)/F565*100</f>
        <v>3.528856577</v>
      </c>
      <c r="H565" s="16">
        <f>F565-$F$550</f>
        <v>22166294.67</v>
      </c>
    </row>
    <row r="566">
      <c r="A566" s="12" t="s">
        <v>19</v>
      </c>
      <c r="B566" s="19" t="s">
        <v>26</v>
      </c>
      <c r="C566" s="13">
        <v>35.0</v>
      </c>
      <c r="D566" s="13"/>
      <c r="E566" s="5">
        <v>3.8940956E7</v>
      </c>
      <c r="F566" s="15"/>
      <c r="H566" s="16"/>
    </row>
    <row r="567">
      <c r="A567" s="12" t="s">
        <v>19</v>
      </c>
      <c r="B567" s="19" t="s">
        <v>26</v>
      </c>
      <c r="C567" s="13">
        <v>35.0</v>
      </c>
      <c r="D567" s="13"/>
      <c r="E567" s="5">
        <v>3.7368252E7</v>
      </c>
      <c r="F567" s="15"/>
      <c r="H567" s="16"/>
    </row>
    <row r="568">
      <c r="A568" s="12" t="s">
        <v>19</v>
      </c>
      <c r="B568" s="19" t="s">
        <v>26</v>
      </c>
      <c r="C568" s="13">
        <v>35.0</v>
      </c>
      <c r="D568" s="13" t="str">
        <f>CONCATENATE(A568,B568,C568)</f>
        <v>Sem ABAPC20_635</v>
      </c>
      <c r="E568" s="5">
        <v>3.9796924E7</v>
      </c>
      <c r="F568" s="17">
        <f>AVERAGE(E566:E568)</f>
        <v>38702044</v>
      </c>
      <c r="G568" s="18">
        <f>STDEV(E566:E568)/F568*100</f>
        <v>3.182871908</v>
      </c>
      <c r="H568" s="16">
        <f>F568-$F$550</f>
        <v>36948714.67</v>
      </c>
    </row>
    <row r="569">
      <c r="A569" s="12" t="s">
        <v>19</v>
      </c>
      <c r="B569" s="19" t="s">
        <v>27</v>
      </c>
      <c r="C569" s="13">
        <v>35.0</v>
      </c>
      <c r="D569" s="13"/>
      <c r="E569" s="6">
        <v>2.3741428E7</v>
      </c>
      <c r="F569" s="15"/>
      <c r="H569" s="16"/>
    </row>
    <row r="570">
      <c r="A570" s="12" t="s">
        <v>19</v>
      </c>
      <c r="B570" s="19" t="s">
        <v>27</v>
      </c>
      <c r="C570" s="13">
        <v>35.0</v>
      </c>
      <c r="D570" s="13"/>
      <c r="E570" s="6">
        <v>2.042648E7</v>
      </c>
      <c r="F570" s="15"/>
      <c r="H570" s="16"/>
    </row>
    <row r="571">
      <c r="A571" s="12" t="s">
        <v>19</v>
      </c>
      <c r="B571" s="19" t="s">
        <v>27</v>
      </c>
      <c r="C571" s="13">
        <v>35.0</v>
      </c>
      <c r="D571" s="13" t="str">
        <f>CONCATENATE(A571,B571,C571)</f>
        <v>Sem ABAPBP20_135</v>
      </c>
      <c r="E571" s="6">
        <v>2.0058236E7</v>
      </c>
      <c r="F571" s="17">
        <f>AVERAGE(E569:E571)</f>
        <v>21408714.67</v>
      </c>
      <c r="G571" s="18">
        <f>STDEV(E569:E571)/F571*100</f>
        <v>9.475403896</v>
      </c>
      <c r="H571" s="16">
        <f>F571-$F$550</f>
        <v>19655385.33</v>
      </c>
    </row>
    <row r="572">
      <c r="A572" s="12" t="s">
        <v>19</v>
      </c>
      <c r="B572" s="19" t="s">
        <v>28</v>
      </c>
      <c r="C572" s="13">
        <v>35.0</v>
      </c>
      <c r="D572" s="13"/>
      <c r="E572" s="6">
        <v>3.2652298E7</v>
      </c>
      <c r="F572" s="15"/>
      <c r="H572" s="16"/>
    </row>
    <row r="573">
      <c r="A573" s="12" t="s">
        <v>19</v>
      </c>
      <c r="B573" s="19" t="s">
        <v>28</v>
      </c>
      <c r="C573" s="13">
        <v>35.0</v>
      </c>
      <c r="D573" s="13"/>
      <c r="E573" s="6">
        <v>3.0828366E7</v>
      </c>
      <c r="F573" s="15"/>
      <c r="H573" s="16"/>
    </row>
    <row r="574">
      <c r="A574" s="12" t="s">
        <v>19</v>
      </c>
      <c r="B574" s="19" t="s">
        <v>28</v>
      </c>
      <c r="C574" s="13">
        <v>35.0</v>
      </c>
      <c r="D574" s="13" t="str">
        <f>CONCATENATE(A574,B574,C574)</f>
        <v>Sem ABAPBP20_235</v>
      </c>
      <c r="E574" s="6">
        <v>3.4607308E7</v>
      </c>
      <c r="F574" s="17">
        <f>AVERAGE(E572:E574)</f>
        <v>32695990.67</v>
      </c>
      <c r="G574" s="18">
        <f>STDEV(E572:E574)/F574*100</f>
        <v>5.780066024</v>
      </c>
      <c r="H574" s="16">
        <f>F574-$F$550</f>
        <v>30942661.33</v>
      </c>
    </row>
    <row r="575">
      <c r="A575" s="12" t="s">
        <v>19</v>
      </c>
      <c r="B575" s="19" t="s">
        <v>29</v>
      </c>
      <c r="C575" s="13">
        <v>35.0</v>
      </c>
      <c r="D575" s="13"/>
      <c r="E575" s="6">
        <v>4.9831832E7</v>
      </c>
      <c r="F575" s="15"/>
      <c r="H575" s="16"/>
    </row>
    <row r="576">
      <c r="A576" s="12" t="s">
        <v>19</v>
      </c>
      <c r="B576" s="19" t="s">
        <v>29</v>
      </c>
      <c r="C576" s="13">
        <v>35.0</v>
      </c>
      <c r="D576" s="13"/>
      <c r="E576" s="6">
        <v>5.736174E7</v>
      </c>
      <c r="F576" s="15"/>
      <c r="H576" s="16"/>
    </row>
    <row r="577">
      <c r="A577" s="12" t="s">
        <v>19</v>
      </c>
      <c r="B577" s="19" t="s">
        <v>29</v>
      </c>
      <c r="C577" s="13">
        <v>35.0</v>
      </c>
      <c r="D577" s="13" t="str">
        <f>CONCATENATE(A577,B577,C577)</f>
        <v>Sem ABAPBP20_335</v>
      </c>
      <c r="E577" s="6">
        <v>5.6773672E7</v>
      </c>
      <c r="F577" s="17">
        <f>AVERAGE(E575:E577)</f>
        <v>54655748</v>
      </c>
      <c r="G577" s="18">
        <f>STDEV(E575:E577)/F577*100</f>
        <v>7.662448426</v>
      </c>
      <c r="H577" s="16">
        <f>F577-$F$550</f>
        <v>52902418.67</v>
      </c>
    </row>
    <row r="578">
      <c r="A578" s="12" t="s">
        <v>19</v>
      </c>
      <c r="B578" s="19" t="s">
        <v>30</v>
      </c>
      <c r="C578" s="13">
        <v>35.0</v>
      </c>
      <c r="D578" s="13"/>
      <c r="E578" s="6">
        <v>4.2728756E7</v>
      </c>
      <c r="F578" s="15"/>
      <c r="H578" s="16"/>
    </row>
    <row r="579">
      <c r="A579" s="12" t="s">
        <v>19</v>
      </c>
      <c r="B579" s="19" t="s">
        <v>30</v>
      </c>
      <c r="C579" s="13">
        <v>35.0</v>
      </c>
      <c r="D579" s="13"/>
      <c r="E579" s="6">
        <v>4.658228E7</v>
      </c>
      <c r="F579" s="15"/>
      <c r="H579" s="16"/>
    </row>
    <row r="580">
      <c r="A580" s="12" t="s">
        <v>19</v>
      </c>
      <c r="B580" s="19" t="s">
        <v>30</v>
      </c>
      <c r="C580" s="13">
        <v>35.0</v>
      </c>
      <c r="D580" s="13" t="str">
        <f>CONCATENATE(A580,B580,C580)</f>
        <v>Sem ABAPBP20_435</v>
      </c>
      <c r="E580" s="6">
        <v>4.0693264E7</v>
      </c>
      <c r="F580" s="17">
        <f>AVERAGE(E578:E580)</f>
        <v>43334766.67</v>
      </c>
      <c r="G580" s="18">
        <f>STDEV(E578:E580)/F580*100</f>
        <v>6.901879974</v>
      </c>
      <c r="H580" s="16">
        <f>F580-$F$550</f>
        <v>41581437.33</v>
      </c>
    </row>
    <row r="581">
      <c r="A581" s="12" t="s">
        <v>19</v>
      </c>
      <c r="B581" s="19" t="s">
        <v>31</v>
      </c>
      <c r="C581" s="13">
        <v>35.0</v>
      </c>
      <c r="D581" s="13"/>
      <c r="E581" s="6">
        <v>2.0660902E7</v>
      </c>
      <c r="F581" s="15"/>
      <c r="H581" s="16"/>
    </row>
    <row r="582">
      <c r="A582" s="12" t="s">
        <v>19</v>
      </c>
      <c r="B582" s="19" t="s">
        <v>31</v>
      </c>
      <c r="C582" s="13">
        <v>35.0</v>
      </c>
      <c r="D582" s="13"/>
      <c r="E582" s="6">
        <v>1.946155E7</v>
      </c>
      <c r="F582" s="15"/>
      <c r="H582" s="16"/>
    </row>
    <row r="583">
      <c r="A583" s="12" t="s">
        <v>19</v>
      </c>
      <c r="B583" s="19" t="s">
        <v>31</v>
      </c>
      <c r="C583" s="13">
        <v>35.0</v>
      </c>
      <c r="D583" s="13" t="str">
        <f>CONCATENATE(A583,B583,C583)</f>
        <v>Sem ABAPBP20_535</v>
      </c>
      <c r="E583" s="6">
        <v>1.9540384E7</v>
      </c>
      <c r="F583" s="23">
        <f>AVERAGE(E581:E583)</f>
        <v>19887612</v>
      </c>
      <c r="G583" s="18">
        <f>STDEV(E581:E583)/F583*100</f>
        <v>3.373194318</v>
      </c>
      <c r="H583" s="16">
        <f>F583-$F$550</f>
        <v>18134282.67</v>
      </c>
    </row>
    <row r="584">
      <c r="A584" s="12" t="s">
        <v>19</v>
      </c>
      <c r="B584" s="19" t="s">
        <v>32</v>
      </c>
      <c r="C584" s="13">
        <v>35.0</v>
      </c>
      <c r="D584" s="13"/>
      <c r="E584" s="6">
        <v>3.3543558E7</v>
      </c>
      <c r="F584" s="15"/>
      <c r="H584" s="16"/>
    </row>
    <row r="585">
      <c r="A585" s="12" t="s">
        <v>19</v>
      </c>
      <c r="B585" s="19" t="s">
        <v>32</v>
      </c>
      <c r="C585" s="13">
        <v>35.0</v>
      </c>
      <c r="D585" s="13"/>
      <c r="E585" s="6">
        <v>3.6575056E7</v>
      </c>
      <c r="F585" s="15"/>
      <c r="H585" s="16"/>
    </row>
    <row r="586">
      <c r="A586" s="12" t="s">
        <v>19</v>
      </c>
      <c r="B586" s="19" t="s">
        <v>32</v>
      </c>
      <c r="C586" s="13">
        <v>35.0</v>
      </c>
      <c r="D586" s="13" t="str">
        <f>CONCATENATE(A586,B586,C586)</f>
        <v>Sem ABAPBP20_635</v>
      </c>
      <c r="E586" s="6">
        <v>3.5692488E7</v>
      </c>
      <c r="F586" s="17">
        <f>AVERAGE(E584:E586)</f>
        <v>35270367.33</v>
      </c>
      <c r="G586" s="18">
        <f>STDEV(E584:E586)/F586*100</f>
        <v>4.42073522</v>
      </c>
      <c r="H586" s="16">
        <f>F586-$F$550</f>
        <v>33517038</v>
      </c>
    </row>
    <row r="587">
      <c r="A587" s="12" t="s">
        <v>33</v>
      </c>
      <c r="B587" s="12" t="s">
        <v>20</v>
      </c>
      <c r="C587" s="13">
        <v>35.0</v>
      </c>
      <c r="D587" s="13"/>
      <c r="E587" s="4">
        <v>1939261.0</v>
      </c>
      <c r="F587" s="15"/>
      <c r="H587" s="16"/>
    </row>
    <row r="588">
      <c r="A588" s="12" t="s">
        <v>33</v>
      </c>
      <c r="B588" s="12" t="s">
        <v>20</v>
      </c>
      <c r="C588" s="13">
        <v>35.0</v>
      </c>
      <c r="D588" s="13"/>
      <c r="E588" s="4">
        <v>1880041.0</v>
      </c>
      <c r="F588" s="15"/>
      <c r="H588" s="16"/>
    </row>
    <row r="589">
      <c r="A589" s="12" t="s">
        <v>33</v>
      </c>
      <c r="B589" s="12" t="s">
        <v>20</v>
      </c>
      <c r="C589" s="13">
        <v>35.0</v>
      </c>
      <c r="D589" s="13" t="str">
        <f>CONCATENATE(A589,B589,C589)</f>
        <v>Com ABAPbranco 35</v>
      </c>
      <c r="E589" s="4">
        <v>1920482.0</v>
      </c>
      <c r="F589" s="17">
        <f>AVERAGE(E587:E589)</f>
        <v>1913261.333</v>
      </c>
      <c r="G589" s="18">
        <f>STDEV(E587:E589)/F589*100</f>
        <v>1.581754989</v>
      </c>
      <c r="H589" s="16">
        <v>0.0</v>
      </c>
    </row>
    <row r="590">
      <c r="A590" s="12" t="s">
        <v>33</v>
      </c>
      <c r="B590" s="22" t="s">
        <v>21</v>
      </c>
      <c r="C590" s="13">
        <v>35.0</v>
      </c>
      <c r="D590" s="13"/>
      <c r="E590" s="5">
        <v>3.71318368E8</v>
      </c>
      <c r="F590" s="15"/>
      <c r="H590" s="16"/>
    </row>
    <row r="591">
      <c r="A591" s="12" t="s">
        <v>33</v>
      </c>
      <c r="B591" s="22" t="s">
        <v>21</v>
      </c>
      <c r="C591" s="13">
        <v>35.0</v>
      </c>
      <c r="D591" s="13"/>
      <c r="F591" s="15"/>
      <c r="H591" s="16"/>
      <c r="I591" s="5">
        <v>3.46322528E8</v>
      </c>
    </row>
    <row r="592">
      <c r="A592" s="12" t="s">
        <v>33</v>
      </c>
      <c r="B592" s="22" t="s">
        <v>21</v>
      </c>
      <c r="C592" s="13">
        <v>35.0</v>
      </c>
      <c r="D592" s="13" t="str">
        <f>CONCATENATE(A592,B592,C592)</f>
        <v>Com ABAPC20_135</v>
      </c>
      <c r="E592" s="5">
        <v>3.77237504E8</v>
      </c>
      <c r="F592" s="17">
        <f>AVERAGE(E590:E592)</f>
        <v>374277936</v>
      </c>
      <c r="G592" s="18">
        <f>STDEV(E590:E592)/F592*100</f>
        <v>1.118276233</v>
      </c>
      <c r="H592" s="16">
        <f>F592-$F$589</f>
        <v>372364674.7</v>
      </c>
    </row>
    <row r="593">
      <c r="A593" s="12" t="s">
        <v>33</v>
      </c>
      <c r="B593" s="22" t="s">
        <v>22</v>
      </c>
      <c r="C593" s="13">
        <v>35.0</v>
      </c>
      <c r="D593" s="13"/>
      <c r="E593" s="5">
        <v>3.41914112E8</v>
      </c>
      <c r="F593" s="15"/>
      <c r="H593" s="16"/>
    </row>
    <row r="594">
      <c r="A594" s="12" t="s">
        <v>33</v>
      </c>
      <c r="B594" s="22" t="s">
        <v>22</v>
      </c>
      <c r="C594" s="13">
        <v>35.0</v>
      </c>
      <c r="D594" s="13"/>
      <c r="E594" s="5">
        <v>3.20087552E8</v>
      </c>
      <c r="F594" s="15"/>
      <c r="H594" s="16"/>
    </row>
    <row r="595">
      <c r="A595" s="12" t="s">
        <v>33</v>
      </c>
      <c r="B595" s="22" t="s">
        <v>22</v>
      </c>
      <c r="C595" s="13">
        <v>35.0</v>
      </c>
      <c r="D595" s="13" t="str">
        <f>CONCATENATE(A595,B595,C595)</f>
        <v>Com ABAPC20_235</v>
      </c>
      <c r="E595" s="5">
        <v>3.24834976E8</v>
      </c>
      <c r="F595" s="17">
        <f>AVERAGE(E593:E595)</f>
        <v>328945546.7</v>
      </c>
      <c r="G595" s="18">
        <f>STDEV(E593:E595)/F595*100</f>
        <v>3.489699319</v>
      </c>
      <c r="H595" s="16">
        <f>F595-$F$589</f>
        <v>327032285.3</v>
      </c>
    </row>
    <row r="596">
      <c r="A596" s="12" t="s">
        <v>33</v>
      </c>
      <c r="B596" s="22" t="s">
        <v>23</v>
      </c>
      <c r="C596" s="13">
        <v>35.0</v>
      </c>
      <c r="D596" s="13"/>
      <c r="E596" s="5">
        <v>4.03534208E8</v>
      </c>
      <c r="F596" s="15"/>
      <c r="H596" s="16"/>
    </row>
    <row r="597">
      <c r="A597" s="12" t="s">
        <v>33</v>
      </c>
      <c r="B597" s="22" t="s">
        <v>23</v>
      </c>
      <c r="C597" s="13">
        <v>35.0</v>
      </c>
      <c r="D597" s="13"/>
      <c r="E597" s="5">
        <v>3.9086128E8</v>
      </c>
      <c r="F597" s="15"/>
      <c r="H597" s="16"/>
    </row>
    <row r="598">
      <c r="A598" s="12" t="s">
        <v>33</v>
      </c>
      <c r="B598" s="22" t="s">
        <v>23</v>
      </c>
      <c r="C598" s="13">
        <v>35.0</v>
      </c>
      <c r="D598" s="13" t="str">
        <f>CONCATENATE(A598,B598,C598)</f>
        <v>Com ABAPC20_335</v>
      </c>
      <c r="E598" s="5">
        <v>4.03582304E8</v>
      </c>
      <c r="F598" s="17">
        <f>AVERAGE(E596:E598)</f>
        <v>399325930.7</v>
      </c>
      <c r="G598" s="18">
        <f>STDEV(E596:E598)/F598*100</f>
        <v>1.835754053</v>
      </c>
      <c r="H598" s="16">
        <f>F598-$F$589</f>
        <v>397412669.3</v>
      </c>
    </row>
    <row r="599">
      <c r="A599" s="12" t="s">
        <v>33</v>
      </c>
      <c r="B599" s="22" t="s">
        <v>24</v>
      </c>
      <c r="C599" s="13">
        <v>35.0</v>
      </c>
      <c r="D599" s="13"/>
      <c r="E599" s="5">
        <v>4.55522016E8</v>
      </c>
      <c r="F599" s="15"/>
      <c r="H599" s="16"/>
    </row>
    <row r="600">
      <c r="A600" s="12" t="s">
        <v>33</v>
      </c>
      <c r="B600" s="22" t="s">
        <v>24</v>
      </c>
      <c r="C600" s="13">
        <v>35.0</v>
      </c>
      <c r="D600" s="13"/>
      <c r="E600" s="5">
        <v>4.25103232E8</v>
      </c>
      <c r="F600" s="15"/>
      <c r="H600" s="16"/>
    </row>
    <row r="601">
      <c r="A601" s="12" t="s">
        <v>33</v>
      </c>
      <c r="B601" s="22" t="s">
        <v>24</v>
      </c>
      <c r="C601" s="13">
        <v>35.0</v>
      </c>
      <c r="D601" s="13" t="str">
        <f>CONCATENATE(A601,B601,C601)</f>
        <v>Com ABAPC20_435</v>
      </c>
      <c r="E601" s="5">
        <v>4.04813152E8</v>
      </c>
      <c r="F601" s="17">
        <f>AVERAGE(E599:E601)</f>
        <v>428479466.7</v>
      </c>
      <c r="G601" s="18">
        <f>STDEV(E599:E601)/F601*100</f>
        <v>5.956520989</v>
      </c>
      <c r="H601" s="16">
        <f>F601-$F$589</f>
        <v>426566205.3</v>
      </c>
    </row>
    <row r="602">
      <c r="A602" s="12" t="s">
        <v>33</v>
      </c>
      <c r="B602" s="22" t="s">
        <v>25</v>
      </c>
      <c r="C602" s="13">
        <v>35.0</v>
      </c>
      <c r="D602" s="13"/>
      <c r="E602" s="5">
        <v>4.27862048E8</v>
      </c>
      <c r="F602" s="15"/>
      <c r="H602" s="16"/>
    </row>
    <row r="603">
      <c r="A603" s="12" t="s">
        <v>33</v>
      </c>
      <c r="B603" s="22" t="s">
        <v>25</v>
      </c>
      <c r="C603" s="13">
        <v>35.0</v>
      </c>
      <c r="D603" s="13"/>
      <c r="E603" s="5">
        <v>4.11541376E8</v>
      </c>
      <c r="F603" s="15"/>
      <c r="H603" s="16"/>
    </row>
    <row r="604">
      <c r="A604" s="12" t="s">
        <v>33</v>
      </c>
      <c r="B604" s="22" t="s">
        <v>25</v>
      </c>
      <c r="C604" s="13">
        <v>35.0</v>
      </c>
      <c r="D604" s="13" t="str">
        <f>CONCATENATE(A604,B604,C604)</f>
        <v>Com ABAPC20_535</v>
      </c>
      <c r="E604" s="5">
        <v>4.10445408E8</v>
      </c>
      <c r="F604" s="17">
        <f>AVERAGE(E602:E604)</f>
        <v>416616277.3</v>
      </c>
      <c r="G604" s="18">
        <f>STDEV(E602:E604)/F604*100</f>
        <v>2.341369729</v>
      </c>
      <c r="H604" s="16">
        <f>F604-$F$589</f>
        <v>414703016</v>
      </c>
    </row>
    <row r="605">
      <c r="A605" s="12" t="s">
        <v>33</v>
      </c>
      <c r="B605" s="22" t="s">
        <v>26</v>
      </c>
      <c r="C605" s="13">
        <v>35.0</v>
      </c>
      <c r="D605" s="13"/>
      <c r="E605" s="5">
        <v>4.2677168E8</v>
      </c>
      <c r="F605" s="15"/>
      <c r="H605" s="16"/>
    </row>
    <row r="606">
      <c r="A606" s="12" t="s">
        <v>33</v>
      </c>
      <c r="B606" s="22" t="s">
        <v>26</v>
      </c>
      <c r="C606" s="13">
        <v>35.0</v>
      </c>
      <c r="D606" s="13"/>
      <c r="E606" s="5">
        <v>4.62218848E8</v>
      </c>
      <c r="F606" s="15"/>
      <c r="H606" s="16"/>
    </row>
    <row r="607">
      <c r="A607" s="12" t="s">
        <v>33</v>
      </c>
      <c r="B607" s="22" t="s">
        <v>26</v>
      </c>
      <c r="C607" s="13">
        <v>35.0</v>
      </c>
      <c r="D607" s="13" t="str">
        <f>CONCATENATE(A607,B607,C607)</f>
        <v>Com ABAPC20_635</v>
      </c>
      <c r="E607" s="5">
        <v>4.51675392E8</v>
      </c>
      <c r="F607" s="17">
        <f>AVERAGE(E605:E607)</f>
        <v>446888640</v>
      </c>
      <c r="G607" s="18">
        <f>STDEV(E605:E607)/F607*100</f>
        <v>4.073034348</v>
      </c>
      <c r="H607" s="16">
        <f>F607-$F$589</f>
        <v>444975378.7</v>
      </c>
    </row>
    <row r="608">
      <c r="A608" s="12" t="s">
        <v>33</v>
      </c>
      <c r="B608" s="22" t="s">
        <v>27</v>
      </c>
      <c r="C608" s="13">
        <v>35.0</v>
      </c>
      <c r="D608" s="13"/>
      <c r="E608" s="6">
        <v>4.20140992E8</v>
      </c>
      <c r="F608" s="15"/>
      <c r="H608" s="16"/>
    </row>
    <row r="609">
      <c r="A609" s="12" t="s">
        <v>33</v>
      </c>
      <c r="B609" s="22" t="s">
        <v>27</v>
      </c>
      <c r="C609" s="13">
        <v>35.0</v>
      </c>
      <c r="D609" s="13"/>
      <c r="E609" s="6">
        <v>4.4911008E8</v>
      </c>
      <c r="F609" s="15"/>
      <c r="H609" s="16"/>
    </row>
    <row r="610">
      <c r="A610" s="12" t="s">
        <v>33</v>
      </c>
      <c r="B610" s="22" t="s">
        <v>27</v>
      </c>
      <c r="C610" s="13">
        <v>35.0</v>
      </c>
      <c r="D610" s="13" t="str">
        <f>CONCATENATE(A610,B610,C610)</f>
        <v>Com ABAPBP20_135</v>
      </c>
      <c r="E610" s="6">
        <v>4.4658176E8</v>
      </c>
      <c r="F610" s="17">
        <f>AVERAGE(E608:E610)</f>
        <v>438610944</v>
      </c>
      <c r="G610" s="18">
        <f>STDEV(E608:E610)/F610*100</f>
        <v>3.658213492</v>
      </c>
      <c r="H610" s="16">
        <f>F610-$F$589</f>
        <v>436697682.7</v>
      </c>
    </row>
    <row r="611">
      <c r="A611" s="12" t="s">
        <v>33</v>
      </c>
      <c r="B611" s="22" t="s">
        <v>28</v>
      </c>
      <c r="C611" s="13">
        <v>35.0</v>
      </c>
      <c r="D611" s="13"/>
      <c r="E611" s="6">
        <v>4.9472352E8</v>
      </c>
      <c r="F611" s="15"/>
      <c r="H611" s="16"/>
    </row>
    <row r="612">
      <c r="A612" s="12" t="s">
        <v>33</v>
      </c>
      <c r="B612" s="22" t="s">
        <v>28</v>
      </c>
      <c r="C612" s="13">
        <v>35.0</v>
      </c>
      <c r="D612" s="13"/>
      <c r="E612" s="6">
        <v>4.80450144E8</v>
      </c>
      <c r="F612" s="15"/>
      <c r="H612" s="16"/>
    </row>
    <row r="613">
      <c r="A613" s="12" t="s">
        <v>33</v>
      </c>
      <c r="B613" s="22" t="s">
        <v>28</v>
      </c>
      <c r="C613" s="13">
        <v>35.0</v>
      </c>
      <c r="D613" s="13" t="str">
        <f>CONCATENATE(A613,B613,C613)</f>
        <v>Com ABAPBP20_235</v>
      </c>
      <c r="E613" s="6">
        <v>4.85501408E8</v>
      </c>
      <c r="F613" s="17">
        <f>AVERAGE(E611:E613)</f>
        <v>486891690.7</v>
      </c>
      <c r="G613" s="18">
        <f>STDEV(E611:E613)/F613*100</f>
        <v>1.486478364</v>
      </c>
      <c r="H613" s="16">
        <f>F613-$F$589</f>
        <v>484978429.3</v>
      </c>
    </row>
    <row r="614">
      <c r="A614" s="12" t="s">
        <v>33</v>
      </c>
      <c r="B614" s="22" t="s">
        <v>29</v>
      </c>
      <c r="C614" s="13">
        <v>35.0</v>
      </c>
      <c r="D614" s="13"/>
      <c r="E614" s="6">
        <v>4.67856608E8</v>
      </c>
      <c r="F614" s="15"/>
      <c r="H614" s="16"/>
    </row>
    <row r="615">
      <c r="A615" s="12" t="s">
        <v>33</v>
      </c>
      <c r="B615" s="22" t="s">
        <v>29</v>
      </c>
      <c r="C615" s="13">
        <v>35.0</v>
      </c>
      <c r="D615" s="13"/>
      <c r="E615" s="6">
        <v>4.6344352E8</v>
      </c>
      <c r="F615" s="15"/>
      <c r="H615" s="16"/>
    </row>
    <row r="616">
      <c r="A616" s="12" t="s">
        <v>33</v>
      </c>
      <c r="B616" s="22" t="s">
        <v>29</v>
      </c>
      <c r="C616" s="13">
        <v>35.0</v>
      </c>
      <c r="D616" s="13" t="str">
        <f>CONCATENATE(A616,B616,C616)</f>
        <v>Com ABAPBP20_335</v>
      </c>
      <c r="E616" s="6">
        <v>4.69945568E8</v>
      </c>
      <c r="F616" s="17">
        <f>AVERAGE(E614:E616)</f>
        <v>467081898.7</v>
      </c>
      <c r="G616" s="18">
        <f>STDEV(E614:E616)/F616*100</f>
        <v>0.7106957679</v>
      </c>
      <c r="H616" s="16">
        <f>F616-$F$589</f>
        <v>465168637.3</v>
      </c>
    </row>
    <row r="617">
      <c r="A617" s="12" t="s">
        <v>33</v>
      </c>
      <c r="B617" s="22" t="s">
        <v>30</v>
      </c>
      <c r="C617" s="13">
        <v>35.0</v>
      </c>
      <c r="D617" s="13"/>
      <c r="E617" s="6">
        <v>4.5204016E8</v>
      </c>
      <c r="F617" s="15"/>
      <c r="H617" s="16"/>
    </row>
    <row r="618">
      <c r="A618" s="12" t="s">
        <v>33</v>
      </c>
      <c r="B618" s="22" t="s">
        <v>30</v>
      </c>
      <c r="C618" s="13">
        <v>35.0</v>
      </c>
      <c r="D618" s="13"/>
      <c r="E618" s="6">
        <v>4.64394496E8</v>
      </c>
      <c r="F618" s="15"/>
      <c r="H618" s="16"/>
    </row>
    <row r="619">
      <c r="A619" s="12" t="s">
        <v>33</v>
      </c>
      <c r="B619" s="22" t="s">
        <v>30</v>
      </c>
      <c r="C619" s="13">
        <v>35.0</v>
      </c>
      <c r="D619" s="13" t="str">
        <f>CONCATENATE(A619,B619,C619)</f>
        <v>Com ABAPBP20_435</v>
      </c>
      <c r="E619" s="6">
        <v>4.38302272E8</v>
      </c>
      <c r="F619" s="17">
        <f>AVERAGE(E617:E619)</f>
        <v>451578976</v>
      </c>
      <c r="G619" s="18">
        <f>STDEV(E617:E619)/F619*100</f>
        <v>2.890352493</v>
      </c>
      <c r="H619" s="16">
        <f>F619-$F$589</f>
        <v>449665714.7</v>
      </c>
    </row>
    <row r="620">
      <c r="A620" s="12" t="s">
        <v>33</v>
      </c>
      <c r="B620" s="22" t="s">
        <v>31</v>
      </c>
      <c r="C620" s="13">
        <v>35.0</v>
      </c>
      <c r="D620" s="13"/>
      <c r="E620" s="6">
        <v>3.9214864E8</v>
      </c>
      <c r="F620" s="15"/>
      <c r="H620" s="16"/>
    </row>
    <row r="621">
      <c r="A621" s="12" t="s">
        <v>33</v>
      </c>
      <c r="B621" s="22" t="s">
        <v>31</v>
      </c>
      <c r="C621" s="13">
        <v>35.0</v>
      </c>
      <c r="D621" s="13"/>
      <c r="E621" s="6">
        <v>3.95403904E8</v>
      </c>
      <c r="F621" s="15"/>
      <c r="H621" s="16"/>
    </row>
    <row r="622">
      <c r="A622" s="12" t="s">
        <v>33</v>
      </c>
      <c r="B622" s="22" t="s">
        <v>31</v>
      </c>
      <c r="C622" s="13">
        <v>35.0</v>
      </c>
      <c r="D622" s="13" t="str">
        <f>CONCATENATE(A622,B622,C622)</f>
        <v>Com ABAPBP20_535</v>
      </c>
      <c r="E622" s="6">
        <v>4.17838784E8</v>
      </c>
      <c r="F622" s="23">
        <f>AVERAGE(E620:E622)</f>
        <v>401797109.3</v>
      </c>
      <c r="G622" s="18">
        <f>STDEV(E620:E622)/F622*100</f>
        <v>3.481239266</v>
      </c>
      <c r="H622" s="16">
        <f>F622-$F$589</f>
        <v>399883848</v>
      </c>
    </row>
    <row r="623">
      <c r="A623" s="12" t="s">
        <v>33</v>
      </c>
      <c r="B623" s="22" t="s">
        <v>32</v>
      </c>
      <c r="C623" s="13">
        <v>35.0</v>
      </c>
      <c r="D623" s="13"/>
      <c r="E623" s="6">
        <v>5.0034304E8</v>
      </c>
      <c r="F623" s="15"/>
      <c r="H623" s="16"/>
    </row>
    <row r="624">
      <c r="A624" s="12" t="s">
        <v>33</v>
      </c>
      <c r="B624" s="22" t="s">
        <v>32</v>
      </c>
      <c r="C624" s="13">
        <v>35.0</v>
      </c>
      <c r="D624" s="13"/>
      <c r="E624" s="6">
        <v>4.99173312E8</v>
      </c>
      <c r="F624" s="15"/>
      <c r="H624" s="16"/>
    </row>
    <row r="625">
      <c r="A625" s="12" t="s">
        <v>33</v>
      </c>
      <c r="B625" s="22" t="s">
        <v>32</v>
      </c>
      <c r="C625" s="13">
        <v>35.0</v>
      </c>
      <c r="D625" s="13" t="str">
        <f>CONCATENATE(A625,B625,C625)</f>
        <v>Com ABAPBP20_635</v>
      </c>
      <c r="E625" s="6">
        <v>5.14233216E8</v>
      </c>
      <c r="F625" s="17">
        <f>AVERAGE(E623:E625)</f>
        <v>504583189.3</v>
      </c>
      <c r="G625" s="18">
        <f>STDEV(E623:E625)/F625*100</f>
        <v>1.660302769</v>
      </c>
      <c r="H625" s="16">
        <f>F625-$F$589</f>
        <v>502669928</v>
      </c>
    </row>
    <row r="626">
      <c r="A626" s="26"/>
      <c r="B626" s="26"/>
      <c r="C626" s="26"/>
      <c r="D626" s="26"/>
      <c r="E626" s="27"/>
      <c r="F626" s="15"/>
      <c r="H626" s="16"/>
    </row>
    <row r="627">
      <c r="A627" s="26"/>
      <c r="B627" s="26"/>
      <c r="C627" s="26"/>
      <c r="D627" s="26"/>
      <c r="E627" s="27"/>
      <c r="F627" s="15"/>
      <c r="H627" s="16"/>
    </row>
    <row r="628">
      <c r="A628" s="26"/>
      <c r="B628" s="26"/>
      <c r="C628" s="26"/>
      <c r="D628" s="26"/>
      <c r="E628" s="27"/>
      <c r="F628" s="17">
        <v>0.0</v>
      </c>
      <c r="G628" s="18">
        <v>0.0</v>
      </c>
      <c r="H628" s="16">
        <v>0.0</v>
      </c>
    </row>
    <row r="629">
      <c r="A629" s="26"/>
      <c r="B629" s="26"/>
      <c r="C629" s="26"/>
      <c r="D629" s="26"/>
      <c r="E629" s="27"/>
      <c r="F629" s="15"/>
      <c r="H629" s="16"/>
    </row>
    <row r="630">
      <c r="A630" s="26"/>
      <c r="B630" s="26"/>
      <c r="C630" s="26"/>
      <c r="D630" s="26"/>
      <c r="E630" s="27"/>
      <c r="F630" s="15"/>
      <c r="H630" s="16"/>
    </row>
    <row r="631">
      <c r="A631" s="26"/>
      <c r="B631" s="26"/>
      <c r="C631" s="26"/>
      <c r="D631" s="26"/>
      <c r="E631" s="27"/>
      <c r="F631" s="15"/>
      <c r="H631" s="16"/>
    </row>
    <row r="632">
      <c r="A632" s="26"/>
      <c r="B632" s="26"/>
      <c r="C632" s="26"/>
      <c r="D632" s="26"/>
      <c r="E632" s="27"/>
      <c r="F632" s="15"/>
      <c r="H632" s="16"/>
    </row>
    <row r="633">
      <c r="A633" s="26"/>
      <c r="B633" s="26"/>
      <c r="C633" s="26"/>
      <c r="D633" s="26"/>
      <c r="E633" s="27"/>
      <c r="F633" s="15"/>
      <c r="H633" s="16"/>
    </row>
    <row r="634">
      <c r="A634" s="26"/>
      <c r="B634" s="26"/>
      <c r="C634" s="26"/>
      <c r="D634" s="26"/>
      <c r="E634" s="27"/>
      <c r="F634" s="15"/>
      <c r="H634" s="16"/>
    </row>
    <row r="635">
      <c r="A635" s="26"/>
      <c r="B635" s="26"/>
      <c r="C635" s="26"/>
      <c r="D635" s="26"/>
      <c r="E635" s="27"/>
      <c r="F635" s="15"/>
      <c r="H635" s="16"/>
    </row>
    <row r="636">
      <c r="A636" s="26"/>
      <c r="B636" s="26"/>
      <c r="C636" s="26"/>
      <c r="D636" s="26"/>
      <c r="E636" s="27"/>
      <c r="F636" s="15"/>
      <c r="H636" s="16"/>
    </row>
    <row r="637">
      <c r="A637" s="26"/>
      <c r="B637" s="26"/>
      <c r="C637" s="26"/>
      <c r="D637" s="26"/>
      <c r="E637" s="27"/>
      <c r="F637" s="15"/>
      <c r="H637" s="16"/>
    </row>
    <row r="638">
      <c r="A638" s="26"/>
      <c r="B638" s="26"/>
      <c r="C638" s="26"/>
      <c r="D638" s="26"/>
      <c r="E638" s="27"/>
      <c r="F638" s="15"/>
      <c r="H638" s="16"/>
    </row>
    <row r="639">
      <c r="A639" s="26"/>
      <c r="B639" s="26"/>
      <c r="C639" s="26"/>
      <c r="D639" s="26"/>
      <c r="E639" s="27"/>
      <c r="F639" s="15"/>
      <c r="H639" s="16"/>
    </row>
    <row r="640">
      <c r="A640" s="26"/>
      <c r="B640" s="26"/>
      <c r="C640" s="26"/>
      <c r="D640" s="26"/>
      <c r="E640" s="27"/>
      <c r="F640" s="15"/>
      <c r="H640" s="16"/>
    </row>
    <row r="641">
      <c r="A641" s="26"/>
      <c r="B641" s="26"/>
      <c r="C641" s="26"/>
      <c r="D641" s="26"/>
      <c r="E641" s="27"/>
      <c r="F641" s="15"/>
      <c r="H641" s="16"/>
    </row>
    <row r="642">
      <c r="A642" s="26"/>
      <c r="B642" s="26"/>
      <c r="C642" s="26"/>
      <c r="D642" s="26"/>
      <c r="E642" s="27"/>
      <c r="F642" s="15"/>
      <c r="H642" s="16"/>
    </row>
    <row r="643">
      <c r="A643" s="26"/>
      <c r="B643" s="26"/>
      <c r="C643" s="26"/>
      <c r="D643" s="26"/>
      <c r="E643" s="27"/>
      <c r="F643" s="15"/>
      <c r="H643" s="16"/>
    </row>
    <row r="644">
      <c r="A644" s="26"/>
      <c r="B644" s="26"/>
      <c r="C644" s="26"/>
      <c r="D644" s="26"/>
      <c r="E644" s="27"/>
      <c r="F644" s="15"/>
      <c r="H644" s="16"/>
    </row>
    <row r="645">
      <c r="A645" s="26"/>
      <c r="B645" s="26"/>
      <c r="C645" s="26"/>
      <c r="D645" s="26"/>
      <c r="E645" s="27"/>
      <c r="F645" s="15"/>
      <c r="H645" s="16"/>
    </row>
    <row r="646">
      <c r="A646" s="26"/>
      <c r="B646" s="26"/>
      <c r="C646" s="26"/>
      <c r="D646" s="26"/>
      <c r="E646" s="27"/>
      <c r="F646" s="15"/>
      <c r="H646" s="16"/>
    </row>
    <row r="647">
      <c r="A647" s="26"/>
      <c r="B647" s="26"/>
      <c r="C647" s="26"/>
      <c r="D647" s="26"/>
      <c r="E647" s="27"/>
      <c r="F647" s="15"/>
      <c r="H647" s="16"/>
    </row>
    <row r="648">
      <c r="A648" s="26"/>
      <c r="B648" s="26"/>
      <c r="C648" s="26"/>
      <c r="D648" s="26"/>
      <c r="E648" s="27"/>
      <c r="F648" s="15"/>
      <c r="H648" s="16"/>
    </row>
    <row r="649">
      <c r="A649" s="26"/>
      <c r="B649" s="26"/>
      <c r="C649" s="26"/>
      <c r="D649" s="26"/>
      <c r="E649" s="27"/>
      <c r="F649" s="15"/>
      <c r="H649" s="16"/>
    </row>
    <row r="650">
      <c r="A650" s="26"/>
      <c r="B650" s="26"/>
      <c r="C650" s="26"/>
      <c r="D650" s="26"/>
      <c r="E650" s="27"/>
      <c r="F650" s="15"/>
      <c r="H650" s="16"/>
    </row>
    <row r="651">
      <c r="A651" s="26"/>
      <c r="B651" s="26"/>
      <c r="C651" s="26"/>
      <c r="D651" s="26"/>
      <c r="E651" s="27"/>
      <c r="F651" s="15"/>
      <c r="H651" s="16"/>
    </row>
    <row r="652">
      <c r="A652" s="26"/>
      <c r="B652" s="26"/>
      <c r="C652" s="26"/>
      <c r="D652" s="26"/>
      <c r="E652" s="27"/>
      <c r="F652" s="15"/>
      <c r="H652" s="16"/>
    </row>
    <row r="653">
      <c r="A653" s="26"/>
      <c r="B653" s="26"/>
      <c r="C653" s="26"/>
      <c r="D653" s="26"/>
      <c r="E653" s="27"/>
      <c r="F653" s="15"/>
      <c r="H653" s="16"/>
    </row>
    <row r="654">
      <c r="A654" s="26"/>
      <c r="B654" s="26"/>
      <c r="C654" s="26"/>
      <c r="D654" s="26"/>
      <c r="E654" s="27"/>
      <c r="F654" s="15"/>
      <c r="H654" s="16"/>
    </row>
    <row r="655">
      <c r="A655" s="26"/>
      <c r="B655" s="26"/>
      <c r="C655" s="26"/>
      <c r="D655" s="26"/>
      <c r="E655" s="27"/>
      <c r="F655" s="15"/>
      <c r="H655" s="16"/>
    </row>
    <row r="656">
      <c r="A656" s="26"/>
      <c r="B656" s="26"/>
      <c r="C656" s="26"/>
      <c r="D656" s="26"/>
      <c r="E656" s="27"/>
      <c r="F656" s="15"/>
      <c r="H656" s="16"/>
    </row>
    <row r="657">
      <c r="A657" s="26"/>
      <c r="B657" s="26"/>
      <c r="C657" s="26"/>
      <c r="D657" s="26"/>
      <c r="E657" s="27"/>
      <c r="F657" s="15"/>
      <c r="H657" s="16"/>
    </row>
    <row r="658">
      <c r="A658" s="26"/>
      <c r="B658" s="26"/>
      <c r="C658" s="26"/>
      <c r="D658" s="26"/>
      <c r="E658" s="27"/>
      <c r="F658" s="15"/>
      <c r="H658" s="16"/>
    </row>
    <row r="659">
      <c r="A659" s="26"/>
      <c r="B659" s="26"/>
      <c r="C659" s="26"/>
      <c r="D659" s="26"/>
      <c r="E659" s="27"/>
      <c r="F659" s="15"/>
      <c r="H659" s="16"/>
    </row>
    <row r="660">
      <c r="A660" s="26"/>
      <c r="B660" s="26"/>
      <c r="C660" s="26"/>
      <c r="D660" s="26"/>
      <c r="E660" s="27"/>
      <c r="F660" s="15"/>
      <c r="H660" s="16"/>
    </row>
    <row r="661">
      <c r="A661" s="26"/>
      <c r="B661" s="26"/>
      <c r="C661" s="26"/>
      <c r="D661" s="26"/>
      <c r="E661" s="27"/>
      <c r="F661" s="15"/>
      <c r="H661" s="16"/>
    </row>
    <row r="662">
      <c r="A662" s="26"/>
      <c r="B662" s="26"/>
      <c r="C662" s="26"/>
      <c r="D662" s="26"/>
      <c r="E662" s="27"/>
      <c r="F662" s="15"/>
      <c r="H662" s="16"/>
    </row>
    <row r="663">
      <c r="A663" s="26"/>
      <c r="B663" s="26"/>
      <c r="C663" s="26"/>
      <c r="D663" s="26"/>
      <c r="E663" s="27"/>
      <c r="F663" s="15"/>
      <c r="H663" s="16"/>
    </row>
    <row r="664">
      <c r="A664" s="26"/>
      <c r="B664" s="26"/>
      <c r="C664" s="26"/>
      <c r="D664" s="26"/>
      <c r="E664" s="27"/>
      <c r="F664" s="15"/>
      <c r="H664" s="16"/>
    </row>
    <row r="665">
      <c r="A665" s="26"/>
      <c r="B665" s="26"/>
      <c r="C665" s="26"/>
      <c r="D665" s="26"/>
      <c r="E665" s="27"/>
      <c r="F665" s="15"/>
      <c r="H665" s="16"/>
    </row>
    <row r="666">
      <c r="A666" s="26"/>
      <c r="B666" s="26"/>
      <c r="C666" s="26"/>
      <c r="D666" s="26"/>
      <c r="E666" s="27"/>
      <c r="F666" s="15"/>
      <c r="H666" s="16"/>
    </row>
    <row r="667">
      <c r="A667" s="26"/>
      <c r="B667" s="26"/>
      <c r="C667" s="26"/>
      <c r="D667" s="26"/>
      <c r="E667" s="27"/>
      <c r="F667" s="15"/>
      <c r="H667" s="16"/>
    </row>
    <row r="668">
      <c r="A668" s="26"/>
      <c r="B668" s="26"/>
      <c r="C668" s="26"/>
      <c r="D668" s="26"/>
      <c r="E668" s="27"/>
      <c r="F668" s="15"/>
      <c r="H668" s="16"/>
    </row>
    <row r="669">
      <c r="A669" s="26"/>
      <c r="B669" s="26"/>
      <c r="C669" s="26"/>
      <c r="D669" s="26"/>
      <c r="E669" s="27"/>
      <c r="F669" s="15"/>
      <c r="H669" s="16"/>
    </row>
    <row r="670">
      <c r="A670" s="26"/>
      <c r="B670" s="26"/>
      <c r="C670" s="26"/>
      <c r="D670" s="26"/>
      <c r="E670" s="27"/>
      <c r="F670" s="15"/>
      <c r="H670" s="16"/>
    </row>
    <row r="671">
      <c r="A671" s="26"/>
      <c r="B671" s="26"/>
      <c r="C671" s="26"/>
      <c r="D671" s="26"/>
      <c r="E671" s="27"/>
      <c r="F671" s="15"/>
      <c r="H671" s="16"/>
    </row>
    <row r="672">
      <c r="A672" s="26"/>
      <c r="B672" s="26"/>
      <c r="C672" s="26"/>
      <c r="D672" s="26"/>
      <c r="E672" s="27"/>
      <c r="F672" s="15"/>
      <c r="H672" s="16"/>
    </row>
    <row r="673">
      <c r="A673" s="26"/>
      <c r="B673" s="26"/>
      <c r="C673" s="26"/>
      <c r="D673" s="26"/>
      <c r="E673" s="27"/>
      <c r="F673" s="15"/>
      <c r="H673" s="16"/>
    </row>
    <row r="674">
      <c r="A674" s="26"/>
      <c r="B674" s="26"/>
      <c r="C674" s="26"/>
      <c r="D674" s="26"/>
      <c r="E674" s="27"/>
      <c r="F674" s="15"/>
      <c r="H674" s="16"/>
    </row>
    <row r="675">
      <c r="A675" s="26"/>
      <c r="B675" s="26"/>
      <c r="C675" s="26"/>
      <c r="D675" s="26"/>
      <c r="E675" s="27"/>
      <c r="F675" s="15"/>
      <c r="H675" s="16"/>
    </row>
    <row r="676">
      <c r="A676" s="26"/>
      <c r="B676" s="26"/>
      <c r="C676" s="26"/>
      <c r="D676" s="26"/>
      <c r="E676" s="27"/>
      <c r="F676" s="15"/>
      <c r="H676" s="16"/>
    </row>
    <row r="677">
      <c r="A677" s="26"/>
      <c r="B677" s="26"/>
      <c r="C677" s="26"/>
      <c r="D677" s="26"/>
      <c r="E677" s="27"/>
      <c r="F677" s="15"/>
      <c r="H677" s="16"/>
    </row>
    <row r="678">
      <c r="A678" s="26"/>
      <c r="B678" s="26"/>
      <c r="C678" s="26"/>
      <c r="D678" s="26"/>
      <c r="E678" s="27"/>
      <c r="F678" s="15"/>
      <c r="H678" s="16"/>
    </row>
    <row r="679">
      <c r="A679" s="26"/>
      <c r="B679" s="26"/>
      <c r="C679" s="26"/>
      <c r="D679" s="26"/>
      <c r="E679" s="27"/>
      <c r="F679" s="15"/>
      <c r="H679" s="16"/>
    </row>
    <row r="680">
      <c r="A680" s="26"/>
      <c r="B680" s="26"/>
      <c r="C680" s="26"/>
      <c r="D680" s="26"/>
      <c r="E680" s="27"/>
      <c r="F680" s="15"/>
      <c r="H680" s="16"/>
    </row>
    <row r="681">
      <c r="A681" s="26"/>
      <c r="B681" s="26"/>
      <c r="C681" s="26"/>
      <c r="D681" s="26"/>
      <c r="E681" s="27"/>
      <c r="F681" s="15"/>
      <c r="H681" s="16"/>
    </row>
    <row r="682">
      <c r="A682" s="26"/>
      <c r="B682" s="26"/>
      <c r="C682" s="26"/>
      <c r="D682" s="26"/>
      <c r="E682" s="27"/>
      <c r="F682" s="15"/>
      <c r="H682" s="16"/>
    </row>
    <row r="683">
      <c r="A683" s="26"/>
      <c r="B683" s="26"/>
      <c r="C683" s="26"/>
      <c r="D683" s="26"/>
      <c r="E683" s="27"/>
      <c r="F683" s="15"/>
      <c r="H683" s="16"/>
    </row>
    <row r="684">
      <c r="A684" s="26"/>
      <c r="B684" s="26"/>
      <c r="C684" s="26"/>
      <c r="D684" s="26"/>
      <c r="E684" s="27"/>
      <c r="F684" s="15"/>
      <c r="H684" s="16"/>
    </row>
    <row r="685">
      <c r="A685" s="26"/>
      <c r="B685" s="26"/>
      <c r="C685" s="26"/>
      <c r="D685" s="26"/>
      <c r="E685" s="27"/>
      <c r="F685" s="15"/>
      <c r="H685" s="16"/>
    </row>
    <row r="686">
      <c r="A686" s="26"/>
      <c r="B686" s="26"/>
      <c r="C686" s="26"/>
      <c r="D686" s="26"/>
      <c r="E686" s="27"/>
      <c r="F686" s="15"/>
      <c r="H686" s="16"/>
    </row>
    <row r="687">
      <c r="A687" s="26"/>
      <c r="B687" s="26"/>
      <c r="C687" s="26"/>
      <c r="D687" s="26"/>
      <c r="E687" s="27"/>
      <c r="F687" s="15"/>
      <c r="H687" s="16"/>
    </row>
    <row r="688">
      <c r="A688" s="26"/>
      <c r="B688" s="26"/>
      <c r="C688" s="26"/>
      <c r="D688" s="26"/>
      <c r="E688" s="27"/>
      <c r="F688" s="15"/>
      <c r="H688" s="16"/>
    </row>
    <row r="689">
      <c r="A689" s="26"/>
      <c r="B689" s="26"/>
      <c r="C689" s="26"/>
      <c r="D689" s="26"/>
      <c r="E689" s="27"/>
      <c r="F689" s="15"/>
      <c r="H689" s="16"/>
    </row>
    <row r="690">
      <c r="A690" s="26"/>
      <c r="B690" s="26"/>
      <c r="C690" s="26"/>
      <c r="D690" s="26"/>
      <c r="E690" s="27"/>
      <c r="F690" s="15"/>
      <c r="H690" s="16"/>
    </row>
    <row r="691">
      <c r="A691" s="26"/>
      <c r="B691" s="26"/>
      <c r="C691" s="26"/>
      <c r="D691" s="26"/>
      <c r="E691" s="27"/>
      <c r="F691" s="15"/>
      <c r="H691" s="16"/>
    </row>
    <row r="692">
      <c r="A692" s="26"/>
      <c r="B692" s="26"/>
      <c r="C692" s="26"/>
      <c r="D692" s="26"/>
      <c r="E692" s="27"/>
      <c r="F692" s="15"/>
      <c r="H692" s="16"/>
    </row>
    <row r="693">
      <c r="A693" s="26"/>
      <c r="B693" s="26"/>
      <c r="C693" s="26"/>
      <c r="D693" s="26"/>
      <c r="E693" s="27"/>
      <c r="F693" s="15"/>
      <c r="H693" s="16"/>
    </row>
    <row r="694">
      <c r="A694" s="26"/>
      <c r="B694" s="26"/>
      <c r="C694" s="26"/>
      <c r="D694" s="26"/>
      <c r="E694" s="27"/>
      <c r="F694" s="15"/>
      <c r="H694" s="16"/>
    </row>
    <row r="695">
      <c r="A695" s="26"/>
      <c r="B695" s="26"/>
      <c r="C695" s="26"/>
      <c r="D695" s="26"/>
      <c r="E695" s="27"/>
      <c r="F695" s="15"/>
      <c r="H695" s="16"/>
    </row>
    <row r="696">
      <c r="A696" s="26"/>
      <c r="B696" s="26"/>
      <c r="C696" s="26"/>
      <c r="D696" s="26"/>
      <c r="E696" s="27"/>
      <c r="F696" s="15"/>
      <c r="H696" s="16"/>
    </row>
    <row r="697">
      <c r="A697" s="26"/>
      <c r="B697" s="26"/>
      <c r="C697" s="26"/>
      <c r="D697" s="26"/>
      <c r="E697" s="27"/>
      <c r="F697" s="15"/>
      <c r="H697" s="16"/>
    </row>
    <row r="698">
      <c r="A698" s="26"/>
      <c r="B698" s="26"/>
      <c r="C698" s="26"/>
      <c r="D698" s="26"/>
      <c r="E698" s="27"/>
      <c r="F698" s="15"/>
      <c r="H698" s="16"/>
    </row>
    <row r="699">
      <c r="A699" s="26"/>
      <c r="B699" s="26"/>
      <c r="C699" s="26"/>
      <c r="D699" s="26"/>
      <c r="E699" s="27"/>
      <c r="F699" s="15"/>
      <c r="H699" s="16"/>
    </row>
    <row r="700">
      <c r="A700" s="26"/>
      <c r="B700" s="26"/>
      <c r="C700" s="26"/>
      <c r="D700" s="26"/>
      <c r="E700" s="27"/>
      <c r="F700" s="15"/>
      <c r="H700" s="16"/>
    </row>
    <row r="701">
      <c r="A701" s="26"/>
      <c r="B701" s="26"/>
      <c r="C701" s="26"/>
      <c r="D701" s="26"/>
      <c r="E701" s="27"/>
      <c r="F701" s="15"/>
      <c r="H701" s="16"/>
    </row>
    <row r="702">
      <c r="A702" s="26"/>
      <c r="B702" s="26"/>
      <c r="C702" s="26"/>
      <c r="D702" s="26"/>
      <c r="E702" s="27"/>
      <c r="F702" s="15"/>
      <c r="H702" s="16"/>
    </row>
    <row r="703">
      <c r="A703" s="26"/>
      <c r="B703" s="26"/>
      <c r="C703" s="26"/>
      <c r="D703" s="26"/>
      <c r="E703" s="27"/>
      <c r="F703" s="15"/>
      <c r="H703" s="16"/>
    </row>
    <row r="704">
      <c r="A704" s="26"/>
      <c r="B704" s="26"/>
      <c r="C704" s="26"/>
      <c r="D704" s="26"/>
      <c r="E704" s="27"/>
      <c r="F704" s="15"/>
      <c r="H704" s="16"/>
    </row>
    <row r="705">
      <c r="A705" s="26"/>
      <c r="B705" s="26"/>
      <c r="C705" s="26"/>
      <c r="D705" s="26"/>
      <c r="E705" s="27"/>
      <c r="F705" s="15"/>
      <c r="H705" s="16"/>
    </row>
    <row r="706">
      <c r="A706" s="26"/>
      <c r="B706" s="26"/>
      <c r="C706" s="26"/>
      <c r="D706" s="26"/>
      <c r="E706" s="27"/>
      <c r="F706" s="15"/>
      <c r="H706" s="16"/>
    </row>
    <row r="707">
      <c r="A707" s="26"/>
      <c r="B707" s="26"/>
      <c r="C707" s="26"/>
      <c r="D707" s="26"/>
      <c r="E707" s="27"/>
      <c r="F707" s="15"/>
      <c r="H707" s="16"/>
    </row>
    <row r="708">
      <c r="A708" s="26"/>
      <c r="B708" s="26"/>
      <c r="C708" s="26"/>
      <c r="D708" s="26"/>
      <c r="E708" s="27"/>
      <c r="F708" s="15"/>
      <c r="H708" s="16"/>
    </row>
    <row r="709">
      <c r="A709" s="26"/>
      <c r="B709" s="26"/>
      <c r="C709" s="26"/>
      <c r="D709" s="26"/>
      <c r="E709" s="27"/>
      <c r="F709" s="15"/>
      <c r="H709" s="16"/>
    </row>
    <row r="710">
      <c r="A710" s="26"/>
      <c r="B710" s="26"/>
      <c r="C710" s="26"/>
      <c r="D710" s="26"/>
      <c r="E710" s="27"/>
      <c r="F710" s="15"/>
      <c r="H710" s="16"/>
    </row>
    <row r="711">
      <c r="A711" s="26"/>
      <c r="B711" s="26"/>
      <c r="C711" s="26"/>
      <c r="D711" s="26"/>
      <c r="E711" s="27"/>
      <c r="F711" s="15"/>
      <c r="H711" s="16"/>
    </row>
    <row r="712">
      <c r="A712" s="26"/>
      <c r="B712" s="26"/>
      <c r="C712" s="26"/>
      <c r="D712" s="26"/>
      <c r="E712" s="27"/>
      <c r="F712" s="15"/>
      <c r="H712" s="16"/>
    </row>
    <row r="713">
      <c r="A713" s="26"/>
      <c r="B713" s="26"/>
      <c r="C713" s="26"/>
      <c r="D713" s="26"/>
      <c r="E713" s="27"/>
      <c r="F713" s="15"/>
      <c r="H713" s="16"/>
    </row>
    <row r="714">
      <c r="A714" s="26"/>
      <c r="B714" s="26"/>
      <c r="C714" s="26"/>
      <c r="D714" s="26"/>
      <c r="E714" s="27"/>
      <c r="F714" s="15"/>
      <c r="H714" s="16"/>
    </row>
    <row r="715">
      <c r="A715" s="26"/>
      <c r="B715" s="26"/>
      <c r="C715" s="26"/>
      <c r="D715" s="26"/>
      <c r="E715" s="27"/>
      <c r="F715" s="15"/>
      <c r="H715" s="16"/>
    </row>
    <row r="716">
      <c r="A716" s="26"/>
      <c r="B716" s="26"/>
      <c r="C716" s="26"/>
      <c r="D716" s="26"/>
      <c r="E716" s="27"/>
      <c r="F716" s="15"/>
      <c r="H716" s="16"/>
    </row>
    <row r="717">
      <c r="A717" s="26"/>
      <c r="B717" s="26"/>
      <c r="C717" s="26"/>
      <c r="D717" s="26"/>
      <c r="E717" s="27"/>
      <c r="F717" s="15"/>
      <c r="H717" s="16"/>
    </row>
    <row r="718">
      <c r="A718" s="26"/>
      <c r="B718" s="26"/>
      <c r="C718" s="26"/>
      <c r="D718" s="26"/>
      <c r="E718" s="27"/>
      <c r="F718" s="15"/>
      <c r="H718" s="16"/>
    </row>
    <row r="719">
      <c r="A719" s="26"/>
      <c r="B719" s="26"/>
      <c r="C719" s="26"/>
      <c r="D719" s="26"/>
      <c r="E719" s="27"/>
      <c r="F719" s="15"/>
      <c r="H719" s="16"/>
    </row>
    <row r="720">
      <c r="A720" s="26"/>
      <c r="B720" s="26"/>
      <c r="C720" s="26"/>
      <c r="D720" s="26"/>
      <c r="E720" s="27"/>
      <c r="F720" s="15"/>
      <c r="H720" s="16"/>
    </row>
    <row r="721">
      <c r="A721" s="26"/>
      <c r="B721" s="26"/>
      <c r="C721" s="26"/>
      <c r="D721" s="26"/>
      <c r="E721" s="27"/>
      <c r="F721" s="15"/>
      <c r="H721" s="16"/>
    </row>
    <row r="722">
      <c r="A722" s="26"/>
      <c r="B722" s="26"/>
      <c r="C722" s="26"/>
      <c r="D722" s="26"/>
      <c r="E722" s="27"/>
      <c r="F722" s="15"/>
      <c r="H722" s="16"/>
    </row>
    <row r="723">
      <c r="A723" s="26"/>
      <c r="B723" s="26"/>
      <c r="C723" s="26"/>
      <c r="D723" s="26"/>
      <c r="E723" s="27"/>
      <c r="F723" s="15"/>
      <c r="H723" s="16"/>
    </row>
    <row r="724">
      <c r="A724" s="26"/>
      <c r="B724" s="26"/>
      <c r="C724" s="26"/>
      <c r="D724" s="26"/>
      <c r="E724" s="27"/>
      <c r="F724" s="15"/>
      <c r="H724" s="16"/>
    </row>
    <row r="725">
      <c r="A725" s="26"/>
      <c r="B725" s="26"/>
      <c r="C725" s="26"/>
      <c r="D725" s="26"/>
      <c r="E725" s="27"/>
      <c r="F725" s="15"/>
      <c r="H725" s="16"/>
    </row>
    <row r="726">
      <c r="A726" s="26"/>
      <c r="B726" s="26"/>
      <c r="C726" s="26"/>
      <c r="D726" s="26"/>
      <c r="E726" s="27"/>
      <c r="F726" s="15"/>
      <c r="H726" s="16"/>
    </row>
    <row r="727">
      <c r="A727" s="26"/>
      <c r="B727" s="26"/>
      <c r="C727" s="26"/>
      <c r="D727" s="26"/>
      <c r="E727" s="27"/>
      <c r="F727" s="15"/>
      <c r="H727" s="16"/>
    </row>
    <row r="728">
      <c r="A728" s="26"/>
      <c r="B728" s="26"/>
      <c r="C728" s="26"/>
      <c r="D728" s="26"/>
      <c r="E728" s="27"/>
      <c r="F728" s="15"/>
      <c r="H728" s="16"/>
    </row>
    <row r="729">
      <c r="A729" s="26"/>
      <c r="B729" s="26"/>
      <c r="C729" s="26"/>
      <c r="D729" s="26"/>
      <c r="E729" s="27"/>
      <c r="F729" s="15"/>
      <c r="H729" s="16"/>
    </row>
    <row r="730">
      <c r="A730" s="26"/>
      <c r="B730" s="26"/>
      <c r="C730" s="26"/>
      <c r="D730" s="26"/>
      <c r="E730" s="27"/>
      <c r="F730" s="15"/>
      <c r="H730" s="16"/>
    </row>
    <row r="731">
      <c r="A731" s="26"/>
      <c r="B731" s="26"/>
      <c r="C731" s="26"/>
      <c r="D731" s="26"/>
      <c r="E731" s="27"/>
      <c r="F731" s="15"/>
      <c r="H731" s="16"/>
    </row>
    <row r="732">
      <c r="A732" s="26"/>
      <c r="B732" s="26"/>
      <c r="C732" s="26"/>
      <c r="D732" s="26"/>
      <c r="E732" s="27"/>
      <c r="F732" s="15"/>
      <c r="H732" s="16"/>
    </row>
    <row r="733">
      <c r="A733" s="26"/>
      <c r="B733" s="26"/>
      <c r="C733" s="26"/>
      <c r="D733" s="26"/>
      <c r="E733" s="27"/>
      <c r="F733" s="15"/>
      <c r="H733" s="16"/>
    </row>
    <row r="734">
      <c r="A734" s="26"/>
      <c r="B734" s="26"/>
      <c r="C734" s="26"/>
      <c r="D734" s="26"/>
      <c r="E734" s="27"/>
      <c r="F734" s="15"/>
      <c r="H734" s="16"/>
    </row>
    <row r="735">
      <c r="A735" s="26"/>
      <c r="B735" s="26"/>
      <c r="C735" s="26"/>
      <c r="D735" s="26"/>
      <c r="E735" s="27"/>
      <c r="F735" s="15"/>
      <c r="H735" s="16"/>
    </row>
    <row r="736">
      <c r="A736" s="26"/>
      <c r="B736" s="26"/>
      <c r="C736" s="26"/>
      <c r="D736" s="26"/>
      <c r="E736" s="27"/>
      <c r="F736" s="15"/>
      <c r="H736" s="16"/>
    </row>
    <row r="737">
      <c r="A737" s="26"/>
      <c r="B737" s="26"/>
      <c r="C737" s="26"/>
      <c r="D737" s="26"/>
      <c r="E737" s="27"/>
      <c r="F737" s="15"/>
      <c r="H737" s="16"/>
    </row>
    <row r="738">
      <c r="A738" s="26"/>
      <c r="B738" s="26"/>
      <c r="C738" s="26"/>
      <c r="D738" s="26"/>
      <c r="E738" s="27"/>
      <c r="F738" s="15"/>
      <c r="H738" s="16"/>
    </row>
    <row r="739">
      <c r="A739" s="26"/>
      <c r="B739" s="26"/>
      <c r="C739" s="26"/>
      <c r="D739" s="26"/>
      <c r="E739" s="27"/>
      <c r="F739" s="15"/>
      <c r="H739" s="16"/>
    </row>
    <row r="740">
      <c r="A740" s="26"/>
      <c r="B740" s="26"/>
      <c r="C740" s="26"/>
      <c r="D740" s="26"/>
      <c r="E740" s="27"/>
      <c r="F740" s="15"/>
      <c r="H740" s="16"/>
    </row>
    <row r="741">
      <c r="A741" s="26"/>
      <c r="B741" s="26"/>
      <c r="C741" s="26"/>
      <c r="D741" s="26"/>
      <c r="E741" s="27"/>
      <c r="F741" s="15"/>
      <c r="H741" s="16"/>
    </row>
    <row r="742">
      <c r="A742" s="26"/>
      <c r="B742" s="26"/>
      <c r="C742" s="26"/>
      <c r="D742" s="26"/>
      <c r="E742" s="27"/>
      <c r="F742" s="15"/>
      <c r="H742" s="16"/>
    </row>
    <row r="743">
      <c r="A743" s="26"/>
      <c r="B743" s="26"/>
      <c r="C743" s="26"/>
      <c r="D743" s="26"/>
      <c r="E743" s="27"/>
      <c r="F743" s="15"/>
      <c r="H743" s="16"/>
    </row>
    <row r="744">
      <c r="A744" s="26"/>
      <c r="B744" s="26"/>
      <c r="C744" s="26"/>
      <c r="D744" s="26"/>
      <c r="E744" s="27"/>
      <c r="F744" s="15"/>
      <c r="H744" s="16"/>
    </row>
    <row r="745">
      <c r="A745" s="26"/>
      <c r="B745" s="26"/>
      <c r="C745" s="26"/>
      <c r="D745" s="26"/>
      <c r="E745" s="27"/>
      <c r="F745" s="15"/>
      <c r="H745" s="16"/>
    </row>
    <row r="746">
      <c r="A746" s="26"/>
      <c r="B746" s="26"/>
      <c r="C746" s="26"/>
      <c r="D746" s="26"/>
      <c r="E746" s="27"/>
      <c r="F746" s="15"/>
      <c r="H746" s="16"/>
    </row>
    <row r="747">
      <c r="A747" s="26"/>
      <c r="B747" s="26"/>
      <c r="C747" s="26"/>
      <c r="D747" s="26"/>
      <c r="E747" s="27"/>
      <c r="F747" s="15"/>
      <c r="H747" s="16"/>
    </row>
    <row r="748">
      <c r="A748" s="26"/>
      <c r="B748" s="26"/>
      <c r="C748" s="26"/>
      <c r="D748" s="26"/>
      <c r="E748" s="27"/>
      <c r="F748" s="15"/>
      <c r="H748" s="16"/>
    </row>
    <row r="749">
      <c r="A749" s="26"/>
      <c r="B749" s="26"/>
      <c r="C749" s="26"/>
      <c r="D749" s="26"/>
      <c r="E749" s="27"/>
      <c r="F749" s="15"/>
      <c r="H749" s="16"/>
    </row>
    <row r="750">
      <c r="A750" s="26"/>
      <c r="B750" s="26"/>
      <c r="C750" s="26"/>
      <c r="D750" s="26"/>
      <c r="E750" s="27"/>
      <c r="F750" s="15"/>
      <c r="H750" s="16"/>
    </row>
    <row r="751">
      <c r="A751" s="26"/>
      <c r="B751" s="26"/>
      <c r="C751" s="26"/>
      <c r="D751" s="26"/>
      <c r="E751" s="27"/>
      <c r="F751" s="15"/>
      <c r="H751" s="16"/>
    </row>
    <row r="752">
      <c r="A752" s="26"/>
      <c r="B752" s="26"/>
      <c r="C752" s="26"/>
      <c r="D752" s="26"/>
      <c r="E752" s="27"/>
      <c r="F752" s="15"/>
      <c r="H752" s="16"/>
    </row>
    <row r="753">
      <c r="A753" s="26"/>
      <c r="B753" s="26"/>
      <c r="C753" s="26"/>
      <c r="D753" s="26"/>
      <c r="E753" s="27"/>
      <c r="F753" s="15"/>
      <c r="H753" s="16"/>
    </row>
    <row r="754">
      <c r="A754" s="26"/>
      <c r="B754" s="26"/>
      <c r="C754" s="26"/>
      <c r="D754" s="26"/>
      <c r="E754" s="27"/>
      <c r="F754" s="15"/>
      <c r="H754" s="16"/>
    </row>
    <row r="755">
      <c r="A755" s="26"/>
      <c r="B755" s="26"/>
      <c r="C755" s="26"/>
      <c r="D755" s="26"/>
      <c r="E755" s="27"/>
      <c r="F755" s="15"/>
      <c r="H755" s="16"/>
    </row>
    <row r="756">
      <c r="A756" s="26"/>
      <c r="B756" s="26"/>
      <c r="C756" s="26"/>
      <c r="D756" s="26"/>
      <c r="E756" s="27"/>
      <c r="F756" s="15"/>
      <c r="H756" s="16"/>
    </row>
    <row r="757">
      <c r="A757" s="26"/>
      <c r="B757" s="26"/>
      <c r="C757" s="26"/>
      <c r="D757" s="26"/>
      <c r="E757" s="27"/>
      <c r="F757" s="15"/>
      <c r="H757" s="16"/>
    </row>
    <row r="758">
      <c r="A758" s="26"/>
      <c r="B758" s="26"/>
      <c r="C758" s="26"/>
      <c r="D758" s="26"/>
      <c r="E758" s="27"/>
      <c r="F758" s="15"/>
      <c r="H758" s="16"/>
    </row>
    <row r="759">
      <c r="A759" s="26"/>
      <c r="B759" s="26"/>
      <c r="C759" s="26"/>
      <c r="D759" s="26"/>
      <c r="E759" s="27"/>
      <c r="F759" s="15"/>
      <c r="H759" s="16"/>
    </row>
    <row r="760">
      <c r="A760" s="26"/>
      <c r="B760" s="26"/>
      <c r="C760" s="26"/>
      <c r="D760" s="26"/>
      <c r="E760" s="27"/>
      <c r="F760" s="15"/>
      <c r="H760" s="16"/>
    </row>
    <row r="761">
      <c r="A761" s="26"/>
      <c r="B761" s="26"/>
      <c r="C761" s="26"/>
      <c r="D761" s="26"/>
      <c r="E761" s="27"/>
      <c r="F761" s="15"/>
      <c r="H761" s="16"/>
    </row>
    <row r="762">
      <c r="A762" s="26"/>
      <c r="B762" s="26"/>
      <c r="C762" s="26"/>
      <c r="D762" s="26"/>
      <c r="E762" s="27"/>
      <c r="F762" s="15"/>
      <c r="H762" s="16"/>
    </row>
    <row r="763">
      <c r="A763" s="26"/>
      <c r="B763" s="26"/>
      <c r="C763" s="26"/>
      <c r="D763" s="26"/>
      <c r="E763" s="27"/>
      <c r="F763" s="15"/>
      <c r="H763" s="16"/>
    </row>
    <row r="764">
      <c r="A764" s="26"/>
      <c r="B764" s="26"/>
      <c r="C764" s="26"/>
      <c r="D764" s="26"/>
      <c r="E764" s="27"/>
      <c r="F764" s="15"/>
      <c r="H764" s="16"/>
    </row>
    <row r="765">
      <c r="A765" s="26"/>
      <c r="B765" s="26"/>
      <c r="C765" s="26"/>
      <c r="D765" s="26"/>
      <c r="E765" s="27"/>
      <c r="F765" s="15"/>
      <c r="H765" s="16"/>
    </row>
    <row r="766">
      <c r="A766" s="26"/>
      <c r="B766" s="26"/>
      <c r="C766" s="26"/>
      <c r="D766" s="26"/>
      <c r="E766" s="27"/>
      <c r="F766" s="15"/>
      <c r="H766" s="16"/>
    </row>
    <row r="767">
      <c r="A767" s="26"/>
      <c r="B767" s="26"/>
      <c r="C767" s="26"/>
      <c r="D767" s="26"/>
      <c r="E767" s="27"/>
      <c r="F767" s="15"/>
      <c r="H767" s="16"/>
    </row>
    <row r="768">
      <c r="A768" s="26"/>
      <c r="B768" s="26"/>
      <c r="C768" s="26"/>
      <c r="D768" s="26"/>
      <c r="E768" s="27"/>
      <c r="F768" s="15"/>
      <c r="H768" s="16"/>
    </row>
    <row r="769">
      <c r="A769" s="26"/>
      <c r="B769" s="26"/>
      <c r="C769" s="26"/>
      <c r="D769" s="26"/>
      <c r="E769" s="27"/>
      <c r="F769" s="15"/>
      <c r="H769" s="16"/>
    </row>
    <row r="770">
      <c r="A770" s="26"/>
      <c r="B770" s="26"/>
      <c r="C770" s="26"/>
      <c r="D770" s="26"/>
      <c r="E770" s="27"/>
      <c r="F770" s="15"/>
      <c r="H770" s="16"/>
    </row>
    <row r="771">
      <c r="A771" s="26"/>
      <c r="B771" s="26"/>
      <c r="C771" s="26"/>
      <c r="D771" s="26"/>
      <c r="E771" s="27"/>
      <c r="F771" s="15"/>
      <c r="H771" s="16"/>
    </row>
    <row r="772">
      <c r="A772" s="26"/>
      <c r="B772" s="26"/>
      <c r="C772" s="26"/>
      <c r="D772" s="26"/>
      <c r="E772" s="27"/>
      <c r="F772" s="15"/>
      <c r="H772" s="16"/>
    </row>
    <row r="773">
      <c r="A773" s="26"/>
      <c r="B773" s="26"/>
      <c r="C773" s="26"/>
      <c r="D773" s="26"/>
      <c r="E773" s="27"/>
      <c r="F773" s="15"/>
      <c r="H773" s="16"/>
    </row>
    <row r="774">
      <c r="A774" s="26"/>
      <c r="B774" s="26"/>
      <c r="C774" s="26"/>
      <c r="D774" s="26"/>
      <c r="E774" s="27"/>
      <c r="F774" s="15"/>
      <c r="H774" s="16"/>
    </row>
    <row r="775">
      <c r="A775" s="26"/>
      <c r="B775" s="26"/>
      <c r="C775" s="26"/>
      <c r="D775" s="26"/>
      <c r="E775" s="27"/>
      <c r="F775" s="15"/>
      <c r="H775" s="16"/>
    </row>
    <row r="776">
      <c r="A776" s="26"/>
      <c r="B776" s="26"/>
      <c r="C776" s="26"/>
      <c r="D776" s="26"/>
      <c r="E776" s="27"/>
      <c r="F776" s="15"/>
      <c r="H776" s="16"/>
    </row>
    <row r="777">
      <c r="A777" s="26"/>
      <c r="B777" s="26"/>
      <c r="C777" s="26"/>
      <c r="D777" s="26"/>
      <c r="E777" s="27"/>
      <c r="F777" s="15"/>
      <c r="H777" s="16"/>
    </row>
    <row r="778">
      <c r="A778" s="26"/>
      <c r="B778" s="26"/>
      <c r="C778" s="26"/>
      <c r="D778" s="26"/>
      <c r="E778" s="27"/>
      <c r="F778" s="15"/>
      <c r="H778" s="16"/>
    </row>
    <row r="779">
      <c r="A779" s="26"/>
      <c r="B779" s="26"/>
      <c r="C779" s="26"/>
      <c r="D779" s="26"/>
      <c r="E779" s="27"/>
      <c r="F779" s="15"/>
      <c r="H779" s="16"/>
    </row>
    <row r="780">
      <c r="A780" s="26"/>
      <c r="B780" s="26"/>
      <c r="C780" s="26"/>
      <c r="D780" s="26"/>
      <c r="E780" s="27"/>
      <c r="F780" s="15"/>
      <c r="H780" s="16"/>
    </row>
    <row r="781">
      <c r="A781" s="26"/>
      <c r="B781" s="26"/>
      <c r="C781" s="26"/>
      <c r="D781" s="26"/>
      <c r="E781" s="27"/>
      <c r="F781" s="15"/>
      <c r="H781" s="16"/>
    </row>
    <row r="782">
      <c r="A782" s="26"/>
      <c r="B782" s="26"/>
      <c r="C782" s="26"/>
      <c r="D782" s="26"/>
      <c r="E782" s="27"/>
      <c r="F782" s="15"/>
      <c r="H782" s="16"/>
    </row>
    <row r="783">
      <c r="A783" s="26"/>
      <c r="B783" s="26"/>
      <c r="C783" s="26"/>
      <c r="D783" s="26"/>
      <c r="E783" s="27"/>
      <c r="F783" s="15"/>
      <c r="H783" s="16"/>
    </row>
    <row r="784">
      <c r="A784" s="26"/>
      <c r="B784" s="26"/>
      <c r="C784" s="26"/>
      <c r="D784" s="26"/>
      <c r="E784" s="27"/>
      <c r="F784" s="15"/>
      <c r="H784" s="16"/>
    </row>
    <row r="785">
      <c r="A785" s="26"/>
      <c r="B785" s="26"/>
      <c r="C785" s="26"/>
      <c r="D785" s="26"/>
      <c r="E785" s="27"/>
      <c r="F785" s="15"/>
      <c r="H785" s="16"/>
    </row>
    <row r="786">
      <c r="A786" s="26"/>
      <c r="B786" s="26"/>
      <c r="C786" s="26"/>
      <c r="D786" s="26"/>
      <c r="E786" s="27"/>
      <c r="F786" s="15"/>
      <c r="H786" s="16"/>
    </row>
    <row r="787">
      <c r="A787" s="26"/>
      <c r="B787" s="26"/>
      <c r="C787" s="26"/>
      <c r="D787" s="26"/>
      <c r="E787" s="27"/>
      <c r="F787" s="15"/>
      <c r="H787" s="16"/>
    </row>
    <row r="788">
      <c r="A788" s="26"/>
      <c r="B788" s="26"/>
      <c r="C788" s="26"/>
      <c r="D788" s="26"/>
      <c r="E788" s="27"/>
      <c r="F788" s="15"/>
      <c r="H788" s="16"/>
    </row>
    <row r="789">
      <c r="A789" s="26"/>
      <c r="B789" s="26"/>
      <c r="C789" s="26"/>
      <c r="D789" s="26"/>
      <c r="E789" s="27"/>
      <c r="F789" s="15"/>
      <c r="H789" s="16"/>
    </row>
    <row r="790">
      <c r="A790" s="26"/>
      <c r="B790" s="26"/>
      <c r="C790" s="26"/>
      <c r="D790" s="26"/>
      <c r="E790" s="27"/>
      <c r="F790" s="15"/>
      <c r="H790" s="16"/>
    </row>
    <row r="791">
      <c r="A791" s="26"/>
      <c r="B791" s="26"/>
      <c r="C791" s="26"/>
      <c r="D791" s="26"/>
      <c r="E791" s="27"/>
      <c r="F791" s="15"/>
      <c r="H791" s="16"/>
    </row>
    <row r="792">
      <c r="A792" s="26"/>
      <c r="B792" s="26"/>
      <c r="C792" s="26"/>
      <c r="D792" s="26"/>
      <c r="E792" s="27"/>
      <c r="F792" s="15"/>
      <c r="H792" s="16"/>
    </row>
    <row r="793">
      <c r="A793" s="26"/>
      <c r="B793" s="26"/>
      <c r="C793" s="26"/>
      <c r="D793" s="26"/>
      <c r="E793" s="27"/>
      <c r="F793" s="15"/>
      <c r="H793" s="16"/>
    </row>
    <row r="794">
      <c r="A794" s="26"/>
      <c r="B794" s="26"/>
      <c r="C794" s="26"/>
      <c r="D794" s="26"/>
      <c r="E794" s="27"/>
      <c r="F794" s="15"/>
      <c r="H794" s="16"/>
    </row>
    <row r="795">
      <c r="A795" s="26"/>
      <c r="B795" s="26"/>
      <c r="C795" s="26"/>
      <c r="D795" s="26"/>
      <c r="E795" s="27"/>
      <c r="F795" s="15"/>
      <c r="H795" s="16"/>
    </row>
    <row r="796">
      <c r="A796" s="26"/>
      <c r="B796" s="26"/>
      <c r="C796" s="26"/>
      <c r="D796" s="26"/>
      <c r="E796" s="27"/>
      <c r="F796" s="15"/>
      <c r="H796" s="16"/>
    </row>
    <row r="797">
      <c r="A797" s="26"/>
      <c r="B797" s="26"/>
      <c r="C797" s="26"/>
      <c r="D797" s="26"/>
      <c r="E797" s="27"/>
      <c r="F797" s="15"/>
      <c r="H797" s="16"/>
    </row>
    <row r="798">
      <c r="A798" s="26"/>
      <c r="B798" s="26"/>
      <c r="C798" s="26"/>
      <c r="D798" s="26"/>
      <c r="E798" s="27"/>
      <c r="F798" s="15"/>
      <c r="H798" s="16"/>
    </row>
    <row r="799">
      <c r="A799" s="26"/>
      <c r="B799" s="26"/>
      <c r="C799" s="26"/>
      <c r="D799" s="26"/>
      <c r="E799" s="27"/>
      <c r="F799" s="15"/>
      <c r="H799" s="16"/>
    </row>
    <row r="800">
      <c r="A800" s="26"/>
      <c r="B800" s="26"/>
      <c r="C800" s="26"/>
      <c r="D800" s="26"/>
      <c r="E800" s="27"/>
      <c r="F800" s="15"/>
      <c r="H800" s="16"/>
    </row>
    <row r="801">
      <c r="A801" s="26"/>
      <c r="B801" s="26"/>
      <c r="C801" s="26"/>
      <c r="D801" s="26"/>
      <c r="E801" s="27"/>
      <c r="F801" s="15"/>
      <c r="H801" s="16"/>
    </row>
    <row r="802">
      <c r="A802" s="26"/>
      <c r="B802" s="26"/>
      <c r="C802" s="26"/>
      <c r="D802" s="26"/>
      <c r="E802" s="27"/>
      <c r="F802" s="15"/>
      <c r="H802" s="16"/>
    </row>
    <row r="803">
      <c r="A803" s="26"/>
      <c r="B803" s="26"/>
      <c r="C803" s="26"/>
      <c r="D803" s="26"/>
      <c r="E803" s="27"/>
      <c r="F803" s="15"/>
      <c r="H803" s="16"/>
    </row>
    <row r="804">
      <c r="A804" s="26"/>
      <c r="B804" s="26"/>
      <c r="C804" s="26"/>
      <c r="D804" s="26"/>
      <c r="E804" s="27"/>
      <c r="F804" s="15"/>
      <c r="H804" s="16"/>
    </row>
    <row r="805">
      <c r="A805" s="26"/>
      <c r="B805" s="26"/>
      <c r="C805" s="26"/>
      <c r="D805" s="26"/>
      <c r="E805" s="27"/>
      <c r="F805" s="15"/>
      <c r="H805" s="16"/>
    </row>
    <row r="806">
      <c r="A806" s="26"/>
      <c r="B806" s="26"/>
      <c r="C806" s="26"/>
      <c r="D806" s="26"/>
      <c r="E806" s="27"/>
      <c r="F806" s="15"/>
      <c r="H806" s="16"/>
    </row>
    <row r="807">
      <c r="A807" s="26"/>
      <c r="B807" s="26"/>
      <c r="C807" s="26"/>
      <c r="D807" s="26"/>
      <c r="E807" s="27"/>
      <c r="F807" s="15"/>
      <c r="H807" s="16"/>
    </row>
    <row r="808">
      <c r="A808" s="26"/>
      <c r="B808" s="26"/>
      <c r="C808" s="26"/>
      <c r="D808" s="26"/>
      <c r="E808" s="27"/>
      <c r="F808" s="15"/>
      <c r="H808" s="16"/>
    </row>
    <row r="809">
      <c r="A809" s="26"/>
      <c r="B809" s="26"/>
      <c r="C809" s="26"/>
      <c r="D809" s="26"/>
      <c r="E809" s="27"/>
      <c r="F809" s="15"/>
      <c r="H809" s="16"/>
    </row>
    <row r="810">
      <c r="A810" s="26"/>
      <c r="B810" s="26"/>
      <c r="C810" s="26"/>
      <c r="D810" s="26"/>
      <c r="E810" s="27"/>
      <c r="F810" s="15"/>
      <c r="H810" s="16"/>
    </row>
    <row r="811">
      <c r="A811" s="26"/>
      <c r="B811" s="26"/>
      <c r="C811" s="26"/>
      <c r="D811" s="26"/>
      <c r="E811" s="27"/>
      <c r="F811" s="15"/>
      <c r="H811" s="16"/>
    </row>
    <row r="812">
      <c r="A812" s="26"/>
      <c r="B812" s="26"/>
      <c r="C812" s="26"/>
      <c r="D812" s="26"/>
      <c r="E812" s="27"/>
      <c r="F812" s="15"/>
      <c r="H812" s="16"/>
    </row>
    <row r="813">
      <c r="A813" s="26"/>
      <c r="B813" s="26"/>
      <c r="C813" s="26"/>
      <c r="D813" s="26"/>
      <c r="E813" s="27"/>
      <c r="F813" s="15"/>
      <c r="H813" s="16"/>
    </row>
    <row r="814">
      <c r="A814" s="26"/>
      <c r="B814" s="26"/>
      <c r="C814" s="26"/>
      <c r="D814" s="26"/>
      <c r="E814" s="27"/>
      <c r="F814" s="15"/>
      <c r="H814" s="16"/>
    </row>
    <row r="815">
      <c r="A815" s="26"/>
      <c r="B815" s="26"/>
      <c r="C815" s="26"/>
      <c r="D815" s="26"/>
      <c r="E815" s="27"/>
      <c r="F815" s="15"/>
      <c r="H815" s="16"/>
    </row>
    <row r="816">
      <c r="A816" s="26"/>
      <c r="B816" s="26"/>
      <c r="C816" s="26"/>
      <c r="D816" s="26"/>
      <c r="E816" s="27"/>
      <c r="F816" s="15"/>
      <c r="H816" s="16"/>
    </row>
    <row r="817">
      <c r="A817" s="26"/>
      <c r="B817" s="26"/>
      <c r="C817" s="26"/>
      <c r="D817" s="26"/>
      <c r="E817" s="27"/>
      <c r="F817" s="15"/>
      <c r="H817" s="16"/>
    </row>
    <row r="818">
      <c r="A818" s="26"/>
      <c r="B818" s="26"/>
      <c r="C818" s="26"/>
      <c r="D818" s="26"/>
      <c r="E818" s="27"/>
      <c r="F818" s="15"/>
      <c r="H818" s="16"/>
    </row>
    <row r="819">
      <c r="A819" s="26"/>
      <c r="B819" s="26"/>
      <c r="C819" s="26"/>
      <c r="D819" s="26"/>
      <c r="E819" s="27"/>
      <c r="F819" s="15"/>
      <c r="H819" s="16"/>
    </row>
    <row r="820">
      <c r="A820" s="26"/>
      <c r="B820" s="26"/>
      <c r="C820" s="26"/>
      <c r="D820" s="26"/>
      <c r="E820" s="27"/>
      <c r="F820" s="15"/>
      <c r="H820" s="16"/>
    </row>
    <row r="821">
      <c r="A821" s="26"/>
      <c r="B821" s="26"/>
      <c r="C821" s="26"/>
      <c r="D821" s="26"/>
      <c r="E821" s="27"/>
      <c r="F821" s="15"/>
      <c r="H821" s="16"/>
    </row>
    <row r="822">
      <c r="A822" s="26"/>
      <c r="B822" s="26"/>
      <c r="C822" s="26"/>
      <c r="D822" s="26"/>
      <c r="E822" s="27"/>
      <c r="F822" s="15"/>
      <c r="H822" s="16"/>
    </row>
    <row r="823">
      <c r="A823" s="26"/>
      <c r="B823" s="26"/>
      <c r="C823" s="26"/>
      <c r="D823" s="26"/>
      <c r="E823" s="27"/>
      <c r="F823" s="15"/>
      <c r="H823" s="16"/>
    </row>
    <row r="824">
      <c r="A824" s="26"/>
      <c r="B824" s="26"/>
      <c r="C824" s="26"/>
      <c r="D824" s="26"/>
      <c r="E824" s="27"/>
      <c r="F824" s="15"/>
      <c r="H824" s="16"/>
    </row>
    <row r="825">
      <c r="A825" s="26"/>
      <c r="B825" s="26"/>
      <c r="C825" s="26"/>
      <c r="D825" s="26"/>
      <c r="E825" s="27"/>
      <c r="F825" s="15"/>
      <c r="H825" s="16"/>
    </row>
    <row r="826">
      <c r="A826" s="26"/>
      <c r="B826" s="26"/>
      <c r="C826" s="26"/>
      <c r="D826" s="26"/>
      <c r="E826" s="27"/>
      <c r="F826" s="15"/>
      <c r="H826" s="16"/>
    </row>
    <row r="827">
      <c r="A827" s="26"/>
      <c r="B827" s="26"/>
      <c r="C827" s="26"/>
      <c r="D827" s="26"/>
      <c r="E827" s="27"/>
      <c r="F827" s="15"/>
      <c r="H827" s="16"/>
    </row>
    <row r="828">
      <c r="A828" s="26"/>
      <c r="B828" s="26"/>
      <c r="C828" s="26"/>
      <c r="D828" s="26"/>
      <c r="E828" s="27"/>
      <c r="F828" s="15"/>
      <c r="H828" s="16"/>
    </row>
    <row r="829">
      <c r="A829" s="26"/>
      <c r="B829" s="26"/>
      <c r="C829" s="26"/>
      <c r="D829" s="26"/>
      <c r="E829" s="27"/>
      <c r="F829" s="15"/>
      <c r="H829" s="16"/>
    </row>
    <row r="830">
      <c r="A830" s="26"/>
      <c r="B830" s="26"/>
      <c r="C830" s="26"/>
      <c r="D830" s="26"/>
      <c r="E830" s="27"/>
      <c r="F830" s="15"/>
      <c r="H830" s="16"/>
    </row>
    <row r="831">
      <c r="A831" s="26"/>
      <c r="B831" s="26"/>
      <c r="C831" s="26"/>
      <c r="D831" s="26"/>
      <c r="E831" s="27"/>
      <c r="F831" s="15"/>
      <c r="H831" s="16"/>
    </row>
    <row r="832">
      <c r="A832" s="26"/>
      <c r="B832" s="26"/>
      <c r="C832" s="26"/>
      <c r="D832" s="26"/>
      <c r="E832" s="27"/>
      <c r="F832" s="15"/>
      <c r="H832" s="16"/>
    </row>
    <row r="833">
      <c r="A833" s="26"/>
      <c r="B833" s="26"/>
      <c r="C833" s="26"/>
      <c r="D833" s="26"/>
      <c r="E833" s="27"/>
      <c r="F833" s="15"/>
      <c r="H833" s="16"/>
    </row>
    <row r="834">
      <c r="A834" s="26"/>
      <c r="B834" s="26"/>
      <c r="C834" s="26"/>
      <c r="D834" s="26"/>
      <c r="E834" s="27"/>
      <c r="F834" s="15"/>
      <c r="H834" s="16"/>
    </row>
    <row r="835">
      <c r="A835" s="26"/>
      <c r="B835" s="26"/>
      <c r="C835" s="26"/>
      <c r="D835" s="26"/>
      <c r="E835" s="27"/>
      <c r="F835" s="15"/>
      <c r="H835" s="16"/>
    </row>
    <row r="836">
      <c r="A836" s="26"/>
      <c r="B836" s="26"/>
      <c r="C836" s="26"/>
      <c r="D836" s="26"/>
      <c r="E836" s="27"/>
      <c r="F836" s="15"/>
      <c r="H836" s="16"/>
    </row>
    <row r="837">
      <c r="A837" s="26"/>
      <c r="B837" s="26"/>
      <c r="C837" s="26"/>
      <c r="D837" s="26"/>
      <c r="E837" s="27"/>
      <c r="F837" s="15"/>
      <c r="H837" s="16"/>
    </row>
    <row r="838">
      <c r="A838" s="26"/>
      <c r="B838" s="26"/>
      <c r="C838" s="26"/>
      <c r="D838" s="26"/>
      <c r="E838" s="27"/>
      <c r="F838" s="15"/>
      <c r="H838" s="16"/>
    </row>
    <row r="839">
      <c r="A839" s="26"/>
      <c r="B839" s="26"/>
      <c r="C839" s="26"/>
      <c r="D839" s="26"/>
      <c r="E839" s="27"/>
      <c r="F839" s="15"/>
      <c r="H839" s="16"/>
    </row>
    <row r="840">
      <c r="A840" s="26"/>
      <c r="B840" s="26"/>
      <c r="C840" s="26"/>
      <c r="D840" s="26"/>
      <c r="E840" s="27"/>
      <c r="F840" s="15"/>
      <c r="H840" s="16"/>
    </row>
    <row r="841">
      <c r="A841" s="26"/>
      <c r="B841" s="26"/>
      <c r="C841" s="26"/>
      <c r="D841" s="26"/>
      <c r="E841" s="27"/>
      <c r="F841" s="15"/>
      <c r="H841" s="16"/>
    </row>
    <row r="842">
      <c r="A842" s="26"/>
      <c r="B842" s="26"/>
      <c r="C842" s="26"/>
      <c r="D842" s="26"/>
      <c r="E842" s="27"/>
      <c r="F842" s="15"/>
      <c r="H842" s="16"/>
    </row>
    <row r="843">
      <c r="A843" s="26"/>
      <c r="B843" s="26"/>
      <c r="C843" s="26"/>
      <c r="D843" s="26"/>
      <c r="E843" s="27"/>
      <c r="F843" s="15"/>
      <c r="H843" s="16"/>
    </row>
    <row r="844">
      <c r="A844" s="26"/>
      <c r="B844" s="26"/>
      <c r="C844" s="26"/>
      <c r="D844" s="26"/>
      <c r="E844" s="27"/>
      <c r="F844" s="15"/>
      <c r="H844" s="16"/>
    </row>
    <row r="845">
      <c r="A845" s="26"/>
      <c r="B845" s="26"/>
      <c r="C845" s="26"/>
      <c r="D845" s="26"/>
      <c r="E845" s="27"/>
      <c r="F845" s="15"/>
      <c r="H845" s="16"/>
    </row>
    <row r="846">
      <c r="A846" s="26"/>
      <c r="B846" s="26"/>
      <c r="C846" s="26"/>
      <c r="D846" s="26"/>
      <c r="E846" s="27"/>
      <c r="F846" s="15"/>
      <c r="H846" s="16"/>
    </row>
    <row r="847">
      <c r="A847" s="26"/>
      <c r="B847" s="26"/>
      <c r="C847" s="26"/>
      <c r="D847" s="26"/>
      <c r="E847" s="27"/>
      <c r="F847" s="15"/>
      <c r="H847" s="16"/>
    </row>
    <row r="848">
      <c r="A848" s="26"/>
      <c r="B848" s="26"/>
      <c r="C848" s="26"/>
      <c r="D848" s="26"/>
      <c r="E848" s="27"/>
      <c r="F848" s="15"/>
      <c r="H848" s="16"/>
    </row>
    <row r="849">
      <c r="A849" s="26"/>
      <c r="B849" s="26"/>
      <c r="C849" s="26"/>
      <c r="D849" s="26"/>
      <c r="E849" s="27"/>
      <c r="F849" s="15"/>
      <c r="H849" s="16"/>
    </row>
    <row r="850">
      <c r="A850" s="26"/>
      <c r="B850" s="26"/>
      <c r="C850" s="26"/>
      <c r="D850" s="26"/>
      <c r="E850" s="27"/>
      <c r="F850" s="15"/>
      <c r="H850" s="16"/>
    </row>
    <row r="851">
      <c r="A851" s="26"/>
      <c r="B851" s="26"/>
      <c r="C851" s="26"/>
      <c r="D851" s="26"/>
      <c r="E851" s="27"/>
      <c r="F851" s="15"/>
      <c r="H851" s="16"/>
    </row>
    <row r="852">
      <c r="A852" s="26"/>
      <c r="B852" s="26"/>
      <c r="C852" s="26"/>
      <c r="D852" s="26"/>
      <c r="E852" s="27"/>
      <c r="F852" s="15"/>
      <c r="H852" s="16"/>
    </row>
    <row r="853">
      <c r="A853" s="26"/>
      <c r="B853" s="26"/>
      <c r="C853" s="26"/>
      <c r="D853" s="26"/>
      <c r="E853" s="27"/>
      <c r="F853" s="15"/>
      <c r="H853" s="16"/>
    </row>
    <row r="854">
      <c r="A854" s="26"/>
      <c r="B854" s="26"/>
      <c r="C854" s="26"/>
      <c r="D854" s="26"/>
      <c r="E854" s="27"/>
      <c r="F854" s="15"/>
      <c r="H854" s="16"/>
    </row>
    <row r="855">
      <c r="A855" s="26"/>
      <c r="B855" s="26"/>
      <c r="C855" s="26"/>
      <c r="D855" s="26"/>
      <c r="E855" s="27"/>
      <c r="F855" s="15"/>
      <c r="H855" s="16"/>
    </row>
    <row r="856">
      <c r="A856" s="26"/>
      <c r="B856" s="26"/>
      <c r="C856" s="26"/>
      <c r="D856" s="26"/>
      <c r="E856" s="27"/>
      <c r="F856" s="15"/>
      <c r="H856" s="16"/>
    </row>
    <row r="857">
      <c r="A857" s="26"/>
      <c r="B857" s="26"/>
      <c r="C857" s="26"/>
      <c r="D857" s="26"/>
      <c r="E857" s="27"/>
      <c r="F857" s="15"/>
      <c r="H857" s="16"/>
    </row>
    <row r="858">
      <c r="A858" s="26"/>
      <c r="B858" s="26"/>
      <c r="C858" s="26"/>
      <c r="D858" s="26"/>
      <c r="E858" s="27"/>
      <c r="F858" s="15"/>
      <c r="H858" s="16"/>
    </row>
    <row r="859">
      <c r="A859" s="26"/>
      <c r="B859" s="26"/>
      <c r="C859" s="26"/>
      <c r="D859" s="26"/>
      <c r="E859" s="27"/>
      <c r="F859" s="15"/>
      <c r="H859" s="16"/>
    </row>
    <row r="860">
      <c r="A860" s="26"/>
      <c r="B860" s="26"/>
      <c r="C860" s="26"/>
      <c r="D860" s="26"/>
      <c r="E860" s="27"/>
      <c r="F860" s="15"/>
      <c r="H860" s="16"/>
    </row>
    <row r="861">
      <c r="A861" s="26"/>
      <c r="B861" s="26"/>
      <c r="C861" s="26"/>
      <c r="D861" s="26"/>
      <c r="E861" s="27"/>
      <c r="F861" s="15"/>
      <c r="H861" s="16"/>
    </row>
    <row r="862">
      <c r="A862" s="26"/>
      <c r="B862" s="26"/>
      <c r="C862" s="26"/>
      <c r="D862" s="26"/>
      <c r="E862" s="27"/>
      <c r="F862" s="15"/>
      <c r="H862" s="16"/>
    </row>
    <row r="863">
      <c r="A863" s="26"/>
      <c r="B863" s="26"/>
      <c r="C863" s="26"/>
      <c r="D863" s="26"/>
      <c r="E863" s="27"/>
      <c r="F863" s="15"/>
      <c r="H863" s="16"/>
    </row>
    <row r="864">
      <c r="A864" s="26"/>
      <c r="B864" s="26"/>
      <c r="C864" s="26"/>
      <c r="D864" s="26"/>
      <c r="E864" s="27"/>
      <c r="F864" s="15"/>
      <c r="H864" s="16"/>
    </row>
    <row r="865">
      <c r="A865" s="26"/>
      <c r="B865" s="26"/>
      <c r="C865" s="26"/>
      <c r="D865" s="26"/>
      <c r="E865" s="27"/>
      <c r="F865" s="15"/>
      <c r="H865" s="16"/>
    </row>
    <row r="866">
      <c r="A866" s="26"/>
      <c r="B866" s="26"/>
      <c r="C866" s="26"/>
      <c r="D866" s="26"/>
      <c r="E866" s="27"/>
      <c r="F866" s="15"/>
      <c r="H866" s="16"/>
    </row>
    <row r="867">
      <c r="A867" s="26"/>
      <c r="B867" s="26"/>
      <c r="C867" s="26"/>
      <c r="D867" s="26"/>
      <c r="E867" s="27"/>
      <c r="F867" s="15"/>
      <c r="H867" s="16"/>
    </row>
    <row r="868">
      <c r="A868" s="26"/>
      <c r="B868" s="26"/>
      <c r="C868" s="26"/>
      <c r="D868" s="26"/>
      <c r="E868" s="27"/>
      <c r="F868" s="15"/>
      <c r="H868" s="16"/>
    </row>
    <row r="869">
      <c r="A869" s="26"/>
      <c r="B869" s="26"/>
      <c r="C869" s="26"/>
      <c r="D869" s="26"/>
      <c r="E869" s="27"/>
      <c r="F869" s="15"/>
      <c r="H869" s="16"/>
    </row>
    <row r="870">
      <c r="A870" s="26"/>
      <c r="B870" s="26"/>
      <c r="C870" s="26"/>
      <c r="D870" s="26"/>
      <c r="E870" s="27"/>
      <c r="F870" s="15"/>
      <c r="H870" s="16"/>
    </row>
    <row r="871">
      <c r="A871" s="26"/>
      <c r="B871" s="26"/>
      <c r="C871" s="26"/>
      <c r="D871" s="26"/>
      <c r="E871" s="27"/>
      <c r="F871" s="15"/>
      <c r="H871" s="16"/>
    </row>
    <row r="872">
      <c r="A872" s="26"/>
      <c r="B872" s="26"/>
      <c r="C872" s="26"/>
      <c r="D872" s="26"/>
      <c r="E872" s="27"/>
      <c r="F872" s="15"/>
      <c r="H872" s="16"/>
    </row>
    <row r="873">
      <c r="A873" s="26"/>
      <c r="B873" s="26"/>
      <c r="C873" s="26"/>
      <c r="D873" s="26"/>
      <c r="E873" s="27"/>
      <c r="F873" s="15"/>
      <c r="H873" s="16"/>
    </row>
    <row r="874">
      <c r="A874" s="26"/>
      <c r="B874" s="26"/>
      <c r="C874" s="26"/>
      <c r="D874" s="26"/>
      <c r="E874" s="27"/>
      <c r="F874" s="15"/>
      <c r="H874" s="16"/>
    </row>
    <row r="875">
      <c r="A875" s="26"/>
      <c r="B875" s="26"/>
      <c r="C875" s="26"/>
      <c r="D875" s="26"/>
      <c r="E875" s="27"/>
      <c r="F875" s="15"/>
      <c r="H875" s="16"/>
    </row>
    <row r="876">
      <c r="A876" s="26"/>
      <c r="B876" s="26"/>
      <c r="C876" s="26"/>
      <c r="D876" s="26"/>
      <c r="E876" s="27"/>
      <c r="F876" s="15"/>
      <c r="H876" s="16"/>
    </row>
    <row r="877">
      <c r="A877" s="26"/>
      <c r="B877" s="26"/>
      <c r="C877" s="26"/>
      <c r="D877" s="26"/>
      <c r="E877" s="27"/>
      <c r="F877" s="15"/>
      <c r="H877" s="16"/>
    </row>
    <row r="878">
      <c r="A878" s="26"/>
      <c r="B878" s="26"/>
      <c r="C878" s="26"/>
      <c r="D878" s="26"/>
      <c r="E878" s="27"/>
      <c r="F878" s="15"/>
      <c r="H878" s="16"/>
    </row>
    <row r="879">
      <c r="A879" s="26"/>
      <c r="B879" s="26"/>
      <c r="C879" s="26"/>
      <c r="D879" s="26"/>
      <c r="E879" s="27"/>
      <c r="F879" s="15"/>
      <c r="H879" s="16"/>
    </row>
    <row r="880">
      <c r="A880" s="26"/>
      <c r="B880" s="26"/>
      <c r="C880" s="26"/>
      <c r="D880" s="26"/>
      <c r="E880" s="27"/>
      <c r="F880" s="15"/>
      <c r="H880" s="16"/>
    </row>
    <row r="881">
      <c r="A881" s="26"/>
      <c r="B881" s="26"/>
      <c r="C881" s="26"/>
      <c r="D881" s="26"/>
      <c r="E881" s="27"/>
      <c r="F881" s="15"/>
      <c r="H881" s="16"/>
    </row>
    <row r="882">
      <c r="A882" s="26"/>
      <c r="B882" s="26"/>
      <c r="C882" s="26"/>
      <c r="D882" s="26"/>
      <c r="E882" s="27"/>
      <c r="F882" s="15"/>
      <c r="H882" s="16"/>
    </row>
    <row r="883">
      <c r="A883" s="26"/>
      <c r="B883" s="26"/>
      <c r="C883" s="26"/>
      <c r="D883" s="26"/>
      <c r="E883" s="27"/>
      <c r="F883" s="15"/>
      <c r="H883" s="16"/>
    </row>
    <row r="884">
      <c r="A884" s="26"/>
      <c r="B884" s="26"/>
      <c r="C884" s="26"/>
      <c r="D884" s="26"/>
      <c r="E884" s="27"/>
      <c r="F884" s="15"/>
      <c r="H884" s="16"/>
    </row>
    <row r="885">
      <c r="A885" s="26"/>
      <c r="B885" s="26"/>
      <c r="C885" s="26"/>
      <c r="D885" s="26"/>
      <c r="E885" s="27"/>
      <c r="F885" s="15"/>
      <c r="H885" s="16"/>
    </row>
    <row r="886">
      <c r="A886" s="26"/>
      <c r="B886" s="26"/>
      <c r="C886" s="26"/>
      <c r="D886" s="26"/>
      <c r="E886" s="27"/>
      <c r="F886" s="15"/>
      <c r="H886" s="16"/>
    </row>
    <row r="887">
      <c r="A887" s="26"/>
      <c r="B887" s="26"/>
      <c r="C887" s="26"/>
      <c r="D887" s="26"/>
      <c r="E887" s="27"/>
      <c r="F887" s="15"/>
      <c r="H887" s="16"/>
    </row>
    <row r="888">
      <c r="A888" s="26"/>
      <c r="B888" s="26"/>
      <c r="C888" s="26"/>
      <c r="D888" s="26"/>
      <c r="E888" s="27"/>
      <c r="F888" s="15"/>
      <c r="H888" s="16"/>
    </row>
    <row r="889">
      <c r="A889" s="26"/>
      <c r="B889" s="26"/>
      <c r="C889" s="26"/>
      <c r="D889" s="26"/>
      <c r="E889" s="27"/>
      <c r="F889" s="15"/>
      <c r="H889" s="16"/>
    </row>
    <row r="890">
      <c r="A890" s="26"/>
      <c r="B890" s="26"/>
      <c r="C890" s="26"/>
      <c r="D890" s="26"/>
      <c r="E890" s="27"/>
      <c r="F890" s="15"/>
      <c r="H890" s="16"/>
    </row>
    <row r="891">
      <c r="A891" s="26"/>
      <c r="B891" s="26"/>
      <c r="C891" s="26"/>
      <c r="D891" s="26"/>
      <c r="E891" s="27"/>
      <c r="F891" s="15"/>
      <c r="H891" s="16"/>
    </row>
    <row r="892">
      <c r="A892" s="26"/>
      <c r="B892" s="26"/>
      <c r="C892" s="26"/>
      <c r="D892" s="26"/>
      <c r="E892" s="27"/>
      <c r="F892" s="15"/>
      <c r="H892" s="16"/>
    </row>
    <row r="893">
      <c r="A893" s="26"/>
      <c r="B893" s="26"/>
      <c r="C893" s="26"/>
      <c r="D893" s="26"/>
      <c r="E893" s="27"/>
      <c r="F893" s="15"/>
      <c r="H893" s="16"/>
    </row>
    <row r="894">
      <c r="A894" s="26"/>
      <c r="B894" s="26"/>
      <c r="C894" s="26"/>
      <c r="D894" s="26"/>
      <c r="E894" s="27"/>
      <c r="F894" s="15"/>
      <c r="H894" s="16"/>
    </row>
    <row r="895">
      <c r="A895" s="26"/>
      <c r="B895" s="26"/>
      <c r="C895" s="26"/>
      <c r="D895" s="26"/>
      <c r="E895" s="27"/>
      <c r="F895" s="15"/>
      <c r="H895" s="16"/>
    </row>
    <row r="896">
      <c r="A896" s="26"/>
      <c r="B896" s="26"/>
      <c r="C896" s="26"/>
      <c r="D896" s="26"/>
      <c r="E896" s="27"/>
      <c r="F896" s="15"/>
      <c r="H896" s="16"/>
    </row>
    <row r="897">
      <c r="A897" s="26"/>
      <c r="B897" s="26"/>
      <c r="C897" s="26"/>
      <c r="D897" s="26"/>
      <c r="E897" s="27"/>
      <c r="F897" s="15"/>
      <c r="H897" s="16"/>
    </row>
    <row r="898">
      <c r="A898" s="26"/>
      <c r="B898" s="26"/>
      <c r="C898" s="26"/>
      <c r="D898" s="26"/>
      <c r="E898" s="27"/>
      <c r="F898" s="15"/>
      <c r="H898" s="16"/>
    </row>
    <row r="899">
      <c r="A899" s="26"/>
      <c r="B899" s="26"/>
      <c r="C899" s="26"/>
      <c r="D899" s="26"/>
      <c r="E899" s="27"/>
      <c r="F899" s="15"/>
      <c r="H899" s="16"/>
    </row>
    <row r="900">
      <c r="A900" s="26"/>
      <c r="B900" s="26"/>
      <c r="C900" s="26"/>
      <c r="D900" s="26"/>
      <c r="E900" s="27"/>
      <c r="F900" s="15"/>
      <c r="H900" s="16"/>
    </row>
    <row r="901">
      <c r="A901" s="26"/>
      <c r="B901" s="26"/>
      <c r="C901" s="26"/>
      <c r="D901" s="26"/>
      <c r="E901" s="27"/>
      <c r="F901" s="15"/>
      <c r="H901" s="16"/>
    </row>
    <row r="902">
      <c r="A902" s="26"/>
      <c r="B902" s="26"/>
      <c r="C902" s="26"/>
      <c r="D902" s="26"/>
      <c r="E902" s="27"/>
      <c r="F902" s="15"/>
      <c r="H902" s="16"/>
    </row>
    <row r="903">
      <c r="A903" s="26"/>
      <c r="B903" s="26"/>
      <c r="C903" s="26"/>
      <c r="D903" s="26"/>
      <c r="E903" s="27"/>
      <c r="F903" s="15"/>
      <c r="H903" s="16"/>
    </row>
    <row r="904">
      <c r="A904" s="26"/>
      <c r="B904" s="26"/>
      <c r="C904" s="26"/>
      <c r="D904" s="26"/>
      <c r="E904" s="27"/>
      <c r="F904" s="15"/>
      <c r="H904" s="16"/>
    </row>
    <row r="905">
      <c r="A905" s="26"/>
      <c r="B905" s="26"/>
      <c r="C905" s="26"/>
      <c r="D905" s="26"/>
      <c r="E905" s="27"/>
      <c r="F905" s="15"/>
      <c r="H905" s="16"/>
    </row>
    <row r="906">
      <c r="A906" s="26"/>
      <c r="B906" s="26"/>
      <c r="C906" s="26"/>
      <c r="D906" s="26"/>
      <c r="E906" s="27"/>
      <c r="F906" s="15"/>
      <c r="H906" s="16"/>
    </row>
    <row r="907">
      <c r="A907" s="26"/>
      <c r="B907" s="26"/>
      <c r="C907" s="26"/>
      <c r="D907" s="26"/>
      <c r="E907" s="27"/>
      <c r="F907" s="15"/>
      <c r="H907" s="16"/>
    </row>
    <row r="908">
      <c r="A908" s="26"/>
      <c r="B908" s="26"/>
      <c r="C908" s="26"/>
      <c r="D908" s="26"/>
      <c r="E908" s="27"/>
      <c r="F908" s="15"/>
      <c r="H908" s="16"/>
    </row>
    <row r="909">
      <c r="A909" s="26"/>
      <c r="B909" s="26"/>
      <c r="C909" s="26"/>
      <c r="D909" s="26"/>
      <c r="E909" s="27"/>
      <c r="F909" s="15"/>
      <c r="H909" s="16"/>
    </row>
    <row r="910">
      <c r="A910" s="26"/>
      <c r="B910" s="26"/>
      <c r="C910" s="26"/>
      <c r="D910" s="26"/>
      <c r="E910" s="27"/>
      <c r="F910" s="15"/>
      <c r="H910" s="16"/>
    </row>
    <row r="911">
      <c r="A911" s="26"/>
      <c r="B911" s="26"/>
      <c r="C911" s="26"/>
      <c r="D911" s="26"/>
      <c r="E911" s="27"/>
      <c r="F911" s="15"/>
      <c r="H911" s="16"/>
    </row>
    <row r="912">
      <c r="A912" s="26"/>
      <c r="B912" s="26"/>
      <c r="C912" s="26"/>
      <c r="D912" s="26"/>
      <c r="E912" s="27"/>
      <c r="F912" s="15"/>
      <c r="H912" s="16"/>
    </row>
    <row r="913">
      <c r="A913" s="26"/>
      <c r="B913" s="26"/>
      <c r="C913" s="26"/>
      <c r="D913" s="26"/>
      <c r="E913" s="27"/>
      <c r="F913" s="15"/>
      <c r="H913" s="16"/>
    </row>
    <row r="914">
      <c r="A914" s="26"/>
      <c r="B914" s="26"/>
      <c r="C914" s="26"/>
      <c r="D914" s="26"/>
      <c r="E914" s="27"/>
      <c r="F914" s="15"/>
      <c r="H914" s="16"/>
    </row>
    <row r="915">
      <c r="A915" s="26"/>
      <c r="B915" s="26"/>
      <c r="C915" s="26"/>
      <c r="D915" s="26"/>
      <c r="E915" s="27"/>
      <c r="F915" s="15"/>
      <c r="H915" s="16"/>
    </row>
    <row r="916">
      <c r="A916" s="26"/>
      <c r="B916" s="26"/>
      <c r="C916" s="26"/>
      <c r="D916" s="26"/>
      <c r="E916" s="27"/>
      <c r="F916" s="15"/>
      <c r="H916" s="16"/>
    </row>
    <row r="917">
      <c r="A917" s="26"/>
      <c r="B917" s="26"/>
      <c r="C917" s="26"/>
      <c r="D917" s="26"/>
      <c r="E917" s="27"/>
      <c r="F917" s="15"/>
      <c r="H917" s="16"/>
    </row>
    <row r="918">
      <c r="A918" s="26"/>
      <c r="B918" s="26"/>
      <c r="C918" s="26"/>
      <c r="D918" s="26"/>
      <c r="E918" s="27"/>
      <c r="F918" s="15"/>
      <c r="H918" s="16"/>
    </row>
    <row r="919">
      <c r="A919" s="26"/>
      <c r="B919" s="26"/>
      <c r="C919" s="26"/>
      <c r="D919" s="26"/>
      <c r="E919" s="27"/>
      <c r="F919" s="15"/>
      <c r="H919" s="16"/>
    </row>
    <row r="920">
      <c r="A920" s="26"/>
      <c r="B920" s="26"/>
      <c r="C920" s="26"/>
      <c r="D920" s="26"/>
      <c r="E920" s="27"/>
      <c r="F920" s="15"/>
      <c r="H920" s="16"/>
    </row>
    <row r="921">
      <c r="A921" s="26"/>
      <c r="B921" s="26"/>
      <c r="C921" s="26"/>
      <c r="D921" s="26"/>
      <c r="E921" s="27"/>
      <c r="F921" s="15"/>
      <c r="H921" s="16"/>
    </row>
    <row r="922">
      <c r="A922" s="26"/>
      <c r="B922" s="26"/>
      <c r="C922" s="26"/>
      <c r="D922" s="26"/>
      <c r="E922" s="27"/>
      <c r="F922" s="15"/>
      <c r="H922" s="16"/>
    </row>
    <row r="923">
      <c r="A923" s="26"/>
      <c r="B923" s="26"/>
      <c r="C923" s="26"/>
      <c r="D923" s="26"/>
      <c r="E923" s="27"/>
      <c r="F923" s="15"/>
      <c r="H923" s="16"/>
    </row>
    <row r="924">
      <c r="A924" s="26"/>
      <c r="B924" s="26"/>
      <c r="C924" s="26"/>
      <c r="D924" s="26"/>
      <c r="E924" s="27"/>
      <c r="F924" s="15"/>
      <c r="H924" s="16"/>
    </row>
    <row r="925">
      <c r="A925" s="26"/>
      <c r="B925" s="26"/>
      <c r="C925" s="26"/>
      <c r="D925" s="26"/>
      <c r="E925" s="27"/>
      <c r="F925" s="15"/>
      <c r="H925" s="16"/>
    </row>
    <row r="926">
      <c r="A926" s="26"/>
      <c r="B926" s="26"/>
      <c r="C926" s="26"/>
      <c r="D926" s="26"/>
      <c r="E926" s="27"/>
      <c r="F926" s="15"/>
      <c r="H926" s="16"/>
    </row>
    <row r="927">
      <c r="A927" s="26"/>
      <c r="B927" s="26"/>
      <c r="C927" s="26"/>
      <c r="D927" s="26"/>
      <c r="E927" s="27"/>
      <c r="F927" s="15"/>
      <c r="H927" s="16"/>
    </row>
    <row r="928">
      <c r="A928" s="26"/>
      <c r="B928" s="26"/>
      <c r="C928" s="26"/>
      <c r="D928" s="26"/>
      <c r="E928" s="27"/>
      <c r="F928" s="15"/>
      <c r="H928" s="16"/>
    </row>
    <row r="929">
      <c r="A929" s="26"/>
      <c r="B929" s="26"/>
      <c r="C929" s="26"/>
      <c r="D929" s="26"/>
      <c r="E929" s="27"/>
      <c r="F929" s="15"/>
      <c r="H929" s="16"/>
    </row>
    <row r="930">
      <c r="A930" s="26"/>
      <c r="B930" s="26"/>
      <c r="C930" s="26"/>
      <c r="D930" s="26"/>
      <c r="E930" s="27"/>
      <c r="F930" s="15"/>
      <c r="H930" s="16"/>
    </row>
    <row r="931">
      <c r="A931" s="26"/>
      <c r="B931" s="26"/>
      <c r="C931" s="26"/>
      <c r="D931" s="26"/>
      <c r="E931" s="27"/>
      <c r="F931" s="15"/>
      <c r="H931" s="16"/>
    </row>
    <row r="932">
      <c r="A932" s="26"/>
      <c r="B932" s="26"/>
      <c r="C932" s="26"/>
      <c r="D932" s="26"/>
      <c r="E932" s="27"/>
      <c r="F932" s="15"/>
      <c r="H932" s="16"/>
    </row>
    <row r="933">
      <c r="A933" s="26"/>
      <c r="B933" s="26"/>
      <c r="C933" s="26"/>
      <c r="D933" s="26"/>
      <c r="E933" s="27"/>
      <c r="F933" s="15"/>
      <c r="H933" s="16"/>
    </row>
    <row r="934">
      <c r="A934" s="26"/>
      <c r="B934" s="26"/>
      <c r="C934" s="26"/>
      <c r="D934" s="26"/>
      <c r="E934" s="27"/>
      <c r="F934" s="15"/>
      <c r="H934" s="16"/>
    </row>
    <row r="935">
      <c r="A935" s="26"/>
      <c r="B935" s="26"/>
      <c r="C935" s="26"/>
      <c r="D935" s="26"/>
      <c r="E935" s="27"/>
      <c r="F935" s="15"/>
      <c r="H935" s="16"/>
    </row>
    <row r="936">
      <c r="A936" s="26"/>
      <c r="B936" s="26"/>
      <c r="C936" s="26"/>
      <c r="D936" s="26"/>
      <c r="E936" s="27"/>
      <c r="F936" s="15"/>
      <c r="H936" s="16"/>
    </row>
    <row r="937">
      <c r="A937" s="26"/>
      <c r="B937" s="26"/>
      <c r="C937" s="26"/>
      <c r="D937" s="26"/>
      <c r="E937" s="27"/>
      <c r="F937" s="15"/>
      <c r="H937" s="16"/>
    </row>
    <row r="938">
      <c r="A938" s="26"/>
      <c r="B938" s="26"/>
      <c r="C938" s="26"/>
      <c r="D938" s="26"/>
      <c r="E938" s="27"/>
      <c r="F938" s="15"/>
      <c r="H938" s="16"/>
    </row>
    <row r="939">
      <c r="A939" s="26"/>
      <c r="B939" s="26"/>
      <c r="C939" s="26"/>
      <c r="D939" s="26"/>
      <c r="E939" s="27"/>
      <c r="F939" s="15"/>
      <c r="H939" s="16"/>
    </row>
    <row r="940">
      <c r="A940" s="26"/>
      <c r="B940" s="26"/>
      <c r="C940" s="26"/>
      <c r="D940" s="26"/>
      <c r="E940" s="27"/>
      <c r="F940" s="15"/>
      <c r="H940" s="16"/>
    </row>
    <row r="941">
      <c r="A941" s="26"/>
      <c r="B941" s="26"/>
      <c r="C941" s="26"/>
      <c r="D941" s="26"/>
      <c r="E941" s="27"/>
      <c r="F941" s="15"/>
      <c r="H941" s="16"/>
    </row>
    <row r="942">
      <c r="A942" s="26"/>
      <c r="B942" s="26"/>
      <c r="C942" s="26"/>
      <c r="D942" s="26"/>
      <c r="E942" s="27"/>
      <c r="F942" s="15"/>
      <c r="H942" s="16"/>
    </row>
    <row r="943">
      <c r="A943" s="26"/>
      <c r="B943" s="26"/>
      <c r="C943" s="26"/>
      <c r="D943" s="26"/>
      <c r="E943" s="27"/>
      <c r="F943" s="15"/>
      <c r="H943" s="16"/>
    </row>
    <row r="944">
      <c r="A944" s="26"/>
      <c r="B944" s="26"/>
      <c r="C944" s="26"/>
      <c r="D944" s="26"/>
      <c r="E944" s="27"/>
      <c r="F944" s="15"/>
      <c r="H944" s="16"/>
    </row>
    <row r="945">
      <c r="A945" s="26"/>
      <c r="B945" s="26"/>
      <c r="C945" s="26"/>
      <c r="D945" s="26"/>
      <c r="E945" s="27"/>
      <c r="F945" s="15"/>
      <c r="H945" s="16"/>
    </row>
    <row r="946">
      <c r="A946" s="26"/>
      <c r="B946" s="26"/>
      <c r="C946" s="26"/>
      <c r="D946" s="26"/>
      <c r="E946" s="27"/>
      <c r="F946" s="15"/>
      <c r="H946" s="16"/>
    </row>
    <row r="947">
      <c r="A947" s="26"/>
      <c r="B947" s="26"/>
      <c r="C947" s="26"/>
      <c r="D947" s="26"/>
      <c r="E947" s="27"/>
      <c r="F947" s="15"/>
      <c r="H947" s="16"/>
    </row>
    <row r="948">
      <c r="A948" s="26"/>
      <c r="B948" s="26"/>
      <c r="C948" s="26"/>
      <c r="D948" s="26"/>
      <c r="E948" s="27"/>
      <c r="F948" s="15"/>
      <c r="H948" s="16"/>
    </row>
    <row r="949">
      <c r="A949" s="26"/>
      <c r="B949" s="26"/>
      <c r="C949" s="26"/>
      <c r="D949" s="26"/>
      <c r="E949" s="27"/>
      <c r="F949" s="15"/>
      <c r="H949" s="16"/>
    </row>
    <row r="950">
      <c r="A950" s="26"/>
      <c r="B950" s="26"/>
      <c r="C950" s="26"/>
      <c r="D950" s="26"/>
      <c r="E950" s="27"/>
      <c r="F950" s="15"/>
      <c r="H950" s="16"/>
    </row>
    <row r="951">
      <c r="A951" s="26"/>
      <c r="B951" s="26"/>
      <c r="C951" s="26"/>
      <c r="D951" s="26"/>
      <c r="E951" s="27"/>
      <c r="F951" s="15"/>
      <c r="H951" s="16"/>
    </row>
    <row r="952">
      <c r="A952" s="26"/>
      <c r="B952" s="26"/>
      <c r="C952" s="26"/>
      <c r="D952" s="26"/>
      <c r="E952" s="27"/>
      <c r="F952" s="15"/>
      <c r="H952" s="16"/>
    </row>
    <row r="953">
      <c r="A953" s="26"/>
      <c r="B953" s="26"/>
      <c r="C953" s="26"/>
      <c r="D953" s="26"/>
      <c r="E953" s="27"/>
      <c r="F953" s="15"/>
      <c r="H953" s="16"/>
    </row>
    <row r="954">
      <c r="A954" s="26"/>
      <c r="B954" s="26"/>
      <c r="C954" s="26"/>
      <c r="D954" s="26"/>
      <c r="E954" s="27"/>
      <c r="F954" s="15"/>
      <c r="H954" s="16"/>
    </row>
    <row r="955">
      <c r="A955" s="26"/>
      <c r="B955" s="26"/>
      <c r="C955" s="26"/>
      <c r="D955" s="26"/>
      <c r="E955" s="27"/>
      <c r="F955" s="15"/>
      <c r="H955" s="16"/>
    </row>
    <row r="956">
      <c r="A956" s="26"/>
      <c r="B956" s="26"/>
      <c r="C956" s="26"/>
      <c r="D956" s="26"/>
      <c r="E956" s="27"/>
      <c r="F956" s="15"/>
      <c r="H956" s="16"/>
    </row>
    <row r="957">
      <c r="A957" s="26"/>
      <c r="B957" s="26"/>
      <c r="C957" s="26"/>
      <c r="D957" s="26"/>
      <c r="E957" s="27"/>
      <c r="F957" s="15"/>
      <c r="H957" s="16"/>
    </row>
    <row r="958">
      <c r="A958" s="26"/>
      <c r="B958" s="26"/>
      <c r="C958" s="26"/>
      <c r="D958" s="26"/>
      <c r="E958" s="27"/>
      <c r="F958" s="15"/>
      <c r="H958" s="16"/>
    </row>
    <row r="959">
      <c r="A959" s="26"/>
      <c r="B959" s="26"/>
      <c r="C959" s="26"/>
      <c r="D959" s="26"/>
      <c r="E959" s="27"/>
      <c r="F959" s="15"/>
      <c r="H959" s="16"/>
    </row>
    <row r="960">
      <c r="A960" s="26"/>
      <c r="B960" s="26"/>
      <c r="C960" s="26"/>
      <c r="D960" s="26"/>
      <c r="E960" s="27"/>
      <c r="F960" s="15"/>
      <c r="H960" s="16"/>
    </row>
    <row r="961">
      <c r="A961" s="26"/>
      <c r="B961" s="26"/>
      <c r="C961" s="26"/>
      <c r="D961" s="26"/>
      <c r="E961" s="27"/>
      <c r="F961" s="15"/>
      <c r="H961" s="16"/>
    </row>
    <row r="962">
      <c r="A962" s="26"/>
      <c r="B962" s="26"/>
      <c r="C962" s="26"/>
      <c r="D962" s="26"/>
      <c r="E962" s="27"/>
      <c r="F962" s="15"/>
      <c r="H962" s="16"/>
    </row>
    <row r="963">
      <c r="A963" s="26"/>
      <c r="B963" s="26"/>
      <c r="C963" s="26"/>
      <c r="D963" s="26"/>
      <c r="E963" s="27"/>
      <c r="F963" s="15"/>
      <c r="H963" s="16"/>
    </row>
    <row r="964">
      <c r="A964" s="26"/>
      <c r="B964" s="26"/>
      <c r="C964" s="26"/>
      <c r="D964" s="26"/>
      <c r="E964" s="27"/>
      <c r="F964" s="15"/>
      <c r="H964" s="16"/>
    </row>
    <row r="965">
      <c r="A965" s="26"/>
      <c r="B965" s="26"/>
      <c r="C965" s="26"/>
      <c r="D965" s="26"/>
      <c r="E965" s="27"/>
      <c r="F965" s="15"/>
      <c r="H965" s="16"/>
    </row>
    <row r="966">
      <c r="A966" s="26"/>
      <c r="B966" s="26"/>
      <c r="C966" s="26"/>
      <c r="D966" s="26"/>
      <c r="E966" s="27"/>
      <c r="F966" s="15"/>
      <c r="H966" s="16"/>
    </row>
    <row r="967">
      <c r="A967" s="26"/>
      <c r="B967" s="26"/>
      <c r="C967" s="26"/>
      <c r="D967" s="26"/>
      <c r="E967" s="27"/>
      <c r="F967" s="15"/>
      <c r="H967" s="16"/>
    </row>
    <row r="968">
      <c r="A968" s="26"/>
      <c r="B968" s="26"/>
      <c r="C968" s="26"/>
      <c r="D968" s="26"/>
      <c r="E968" s="27"/>
      <c r="F968" s="15"/>
      <c r="H968" s="16"/>
    </row>
    <row r="969">
      <c r="A969" s="26"/>
      <c r="B969" s="26"/>
      <c r="C969" s="26"/>
      <c r="D969" s="26"/>
      <c r="E969" s="27"/>
      <c r="F969" s="15"/>
      <c r="H969" s="16"/>
    </row>
    <row r="970">
      <c r="A970" s="26"/>
      <c r="B970" s="26"/>
      <c r="C970" s="26"/>
      <c r="D970" s="26"/>
      <c r="E970" s="27"/>
      <c r="F970" s="15"/>
      <c r="H970" s="16"/>
    </row>
    <row r="971">
      <c r="A971" s="26"/>
      <c r="B971" s="26"/>
      <c r="C971" s="26"/>
      <c r="D971" s="26"/>
      <c r="E971" s="27"/>
      <c r="F971" s="15"/>
      <c r="H971" s="16"/>
    </row>
    <row r="972">
      <c r="A972" s="26"/>
      <c r="B972" s="26"/>
      <c r="C972" s="26"/>
      <c r="D972" s="26"/>
      <c r="E972" s="27"/>
      <c r="F972" s="15"/>
      <c r="H972" s="16"/>
    </row>
    <row r="973">
      <c r="A973" s="26"/>
      <c r="B973" s="26"/>
      <c r="C973" s="26"/>
      <c r="D973" s="26"/>
      <c r="E973" s="27"/>
      <c r="F973" s="15"/>
      <c r="H973" s="16"/>
    </row>
    <row r="974">
      <c r="A974" s="26"/>
      <c r="B974" s="26"/>
      <c r="C974" s="26"/>
      <c r="D974" s="26"/>
      <c r="E974" s="27"/>
      <c r="F974" s="15"/>
      <c r="H974" s="16"/>
    </row>
    <row r="975">
      <c r="A975" s="26"/>
      <c r="B975" s="26"/>
      <c r="C975" s="26"/>
      <c r="D975" s="26"/>
      <c r="E975" s="27"/>
      <c r="F975" s="15"/>
      <c r="H975" s="16"/>
    </row>
    <row r="976">
      <c r="A976" s="26"/>
      <c r="B976" s="26"/>
      <c r="C976" s="26"/>
      <c r="D976" s="26"/>
      <c r="E976" s="27"/>
      <c r="F976" s="15"/>
      <c r="H976" s="16"/>
    </row>
    <row r="977">
      <c r="A977" s="27"/>
      <c r="B977" s="27"/>
      <c r="C977" s="27"/>
      <c r="D977" s="27"/>
      <c r="E977" s="27"/>
      <c r="F977" s="15"/>
      <c r="H977" s="16"/>
    </row>
    <row r="978">
      <c r="A978" s="27"/>
      <c r="B978" s="27"/>
      <c r="C978" s="27"/>
      <c r="D978" s="27"/>
      <c r="E978" s="27"/>
      <c r="F978" s="15"/>
      <c r="H978" s="16"/>
    </row>
    <row r="979">
      <c r="A979" s="27"/>
      <c r="B979" s="27"/>
      <c r="C979" s="27"/>
      <c r="D979" s="27"/>
      <c r="E979" s="27"/>
      <c r="F979" s="15"/>
      <c r="H979" s="16"/>
    </row>
    <row r="980">
      <c r="A980" s="27"/>
      <c r="B980" s="27"/>
      <c r="C980" s="27"/>
      <c r="D980" s="27"/>
      <c r="E980" s="27"/>
      <c r="F980" s="15"/>
      <c r="H980" s="16"/>
    </row>
    <row r="981">
      <c r="A981" s="27"/>
      <c r="B981" s="27"/>
      <c r="C981" s="27"/>
      <c r="D981" s="27"/>
      <c r="E981" s="27"/>
      <c r="F981" s="15"/>
      <c r="H981" s="16"/>
    </row>
    <row r="982">
      <c r="A982" s="27"/>
      <c r="B982" s="27"/>
      <c r="C982" s="27"/>
      <c r="D982" s="27"/>
      <c r="E982" s="27"/>
      <c r="F982" s="15"/>
      <c r="H982" s="16"/>
    </row>
    <row r="983">
      <c r="A983" s="27"/>
      <c r="B983" s="27"/>
      <c r="C983" s="27"/>
      <c r="D983" s="27"/>
      <c r="E983" s="27"/>
      <c r="F983" s="15"/>
      <c r="H983" s="16"/>
    </row>
    <row r="984">
      <c r="A984" s="27"/>
      <c r="B984" s="27"/>
      <c r="C984" s="27"/>
      <c r="D984" s="27"/>
      <c r="E984" s="27"/>
      <c r="F984" s="15"/>
      <c r="H984" s="16"/>
    </row>
    <row r="985">
      <c r="A985" s="27"/>
      <c r="B985" s="27"/>
      <c r="C985" s="27"/>
      <c r="D985" s="27"/>
      <c r="E985" s="27"/>
      <c r="F985" s="15"/>
      <c r="H985" s="16"/>
    </row>
    <row r="986">
      <c r="A986" s="27"/>
      <c r="B986" s="27"/>
      <c r="C986" s="27"/>
      <c r="D986" s="27"/>
      <c r="E986" s="27"/>
      <c r="F986" s="15"/>
      <c r="H986" s="16"/>
    </row>
    <row r="987">
      <c r="A987" s="27"/>
      <c r="B987" s="27"/>
      <c r="C987" s="27"/>
      <c r="D987" s="27"/>
      <c r="E987" s="27"/>
      <c r="F987" s="15"/>
      <c r="H987" s="16"/>
    </row>
    <row r="988">
      <c r="A988" s="27"/>
      <c r="B988" s="27"/>
      <c r="C988" s="27"/>
      <c r="D988" s="27"/>
      <c r="E988" s="27"/>
      <c r="F988" s="15"/>
      <c r="H988" s="16"/>
    </row>
    <row r="989">
      <c r="A989" s="27"/>
      <c r="B989" s="27"/>
      <c r="C989" s="27"/>
      <c r="D989" s="27"/>
      <c r="E989" s="27"/>
      <c r="F989" s="15"/>
      <c r="H989" s="16"/>
    </row>
    <row r="990">
      <c r="A990" s="27"/>
      <c r="B990" s="27"/>
      <c r="C990" s="27"/>
      <c r="D990" s="27"/>
      <c r="E990" s="27"/>
      <c r="F990" s="15"/>
      <c r="H990" s="16"/>
    </row>
    <row r="991">
      <c r="A991" s="27"/>
      <c r="B991" s="27"/>
      <c r="C991" s="27"/>
      <c r="D991" s="27"/>
      <c r="E991" s="27"/>
      <c r="F991" s="15"/>
      <c r="H991" s="16"/>
    </row>
    <row r="992">
      <c r="A992" s="27"/>
      <c r="B992" s="27"/>
      <c r="C992" s="27"/>
      <c r="D992" s="27"/>
      <c r="E992" s="27"/>
      <c r="F992" s="15"/>
      <c r="H992" s="16"/>
    </row>
    <row r="993">
      <c r="A993" s="27"/>
      <c r="B993" s="27"/>
      <c r="C993" s="27"/>
      <c r="D993" s="27"/>
      <c r="E993" s="27"/>
      <c r="F993" s="15"/>
      <c r="H993" s="16"/>
    </row>
    <row r="994">
      <c r="A994" s="27"/>
      <c r="B994" s="27"/>
      <c r="C994" s="27"/>
      <c r="D994" s="27"/>
      <c r="E994" s="27"/>
      <c r="F994" s="15"/>
      <c r="H994" s="16"/>
    </row>
    <row r="995">
      <c r="A995" s="27"/>
      <c r="B995" s="27"/>
      <c r="C995" s="27"/>
      <c r="D995" s="27"/>
      <c r="E995" s="27"/>
      <c r="F995" s="15"/>
      <c r="H995" s="16"/>
    </row>
    <row r="996">
      <c r="A996" s="27"/>
      <c r="B996" s="27"/>
      <c r="C996" s="27"/>
      <c r="D996" s="27"/>
      <c r="E996" s="27"/>
      <c r="F996" s="15"/>
      <c r="H996" s="16"/>
    </row>
    <row r="997">
      <c r="A997" s="27"/>
      <c r="B997" s="27"/>
      <c r="C997" s="27"/>
      <c r="D997" s="27"/>
      <c r="E997" s="27"/>
      <c r="F997" s="15"/>
      <c r="H997" s="16"/>
    </row>
    <row r="998">
      <c r="A998" s="27"/>
      <c r="B998" s="27"/>
      <c r="C998" s="27"/>
      <c r="D998" s="27"/>
      <c r="E998" s="27"/>
      <c r="F998" s="15"/>
      <c r="H998" s="16"/>
    </row>
    <row r="999">
      <c r="A999" s="27"/>
      <c r="B999" s="27"/>
      <c r="C999" s="27"/>
      <c r="D999" s="27"/>
      <c r="E999" s="27"/>
      <c r="F999" s="15"/>
      <c r="H999" s="16"/>
    </row>
    <row r="1000">
      <c r="A1000" s="27"/>
      <c r="B1000" s="27"/>
      <c r="C1000" s="27"/>
      <c r="D1000" s="27"/>
      <c r="E1000" s="27"/>
      <c r="F1000" s="15"/>
      <c r="H1000" s="16"/>
    </row>
  </sheetData>
  <autoFilter ref="$A$1:$H$625"/>
  <conditionalFormatting sqref="G1:G1000">
    <cfRule type="cellIs" dxfId="0" priority="1" operator="greaterThan">
      <formula>11</formula>
    </cfRule>
  </conditionalFormatting>
  <conditionalFormatting sqref="H1:H1000">
    <cfRule type="cellIs" dxfId="1" priority="2" operator="less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4" width="17.29"/>
    <col customWidth="1" min="5" max="5" width="47.0"/>
    <col customWidth="1" min="6" max="6" width="19.57"/>
    <col customWidth="1" min="7" max="7" width="17.29"/>
    <col customWidth="1" min="9" max="9" width="29.0"/>
  </cols>
  <sheetData>
    <row r="1">
      <c r="A1" s="28" t="s">
        <v>13</v>
      </c>
      <c r="B1" s="28" t="s">
        <v>34</v>
      </c>
      <c r="C1" s="29" t="s">
        <v>19</v>
      </c>
      <c r="D1" s="30" t="s">
        <v>33</v>
      </c>
      <c r="E1" s="28" t="s">
        <v>19</v>
      </c>
      <c r="F1" s="28" t="s">
        <v>33</v>
      </c>
      <c r="G1" s="28" t="s">
        <v>35</v>
      </c>
    </row>
    <row r="2">
      <c r="A2" s="19" t="s">
        <v>21</v>
      </c>
      <c r="B2" s="13">
        <v>0.0</v>
      </c>
      <c r="C2" s="31">
        <f>VLOOKUP(CONCATENATE($C$1,A2,B2),'Dados planilhados'!D:H,5,FALSE)</f>
        <v>135460.3333</v>
      </c>
      <c r="D2" s="31">
        <f>VLOOKUP(CONCATENATE($D$1,A2,B2),'Dados planilhados'!D:H,5,FALSE)</f>
        <v>582585.3333</v>
      </c>
      <c r="G2" s="1">
        <v>35.0</v>
      </c>
      <c r="I2" s="18">
        <v>-1.360729709817196E235</v>
      </c>
    </row>
    <row r="3">
      <c r="A3" s="19" t="s">
        <v>21</v>
      </c>
      <c r="B3" s="13">
        <v>5.0</v>
      </c>
      <c r="C3" s="31">
        <f>VLOOKUP(CONCATENATE($C$1,A3,B3),'Dados planilhados'!D:H,5,FALSE)</f>
        <v>1162753.333</v>
      </c>
      <c r="D3" s="31">
        <f>VLOOKUP(CONCATENATE($D$1,A3,B3),'Dados planilhados'!D:H,5,FALSE)</f>
        <v>10582283</v>
      </c>
      <c r="F3" s="1" t="s">
        <v>36</v>
      </c>
    </row>
    <row r="4">
      <c r="A4" s="19" t="s">
        <v>21</v>
      </c>
      <c r="B4" s="13">
        <v>10.0</v>
      </c>
      <c r="C4" s="31">
        <f>VLOOKUP(CONCATENATE($C$1,A4,B4),'Dados planilhados'!D:H,5,FALSE)</f>
        <v>3966642</v>
      </c>
      <c r="D4" s="31">
        <f>VLOOKUP(CONCATENATE($D$1,A4,B4),'Dados planilhados'!D:H,5,FALSE)</f>
        <v>41161123.67</v>
      </c>
    </row>
    <row r="5">
      <c r="A5" s="19" t="s">
        <v>21</v>
      </c>
      <c r="B5" s="13">
        <v>15.0</v>
      </c>
      <c r="C5" s="31">
        <f>VLOOKUP(CONCATENATE($C$1,A5,B5),'Dados planilhados'!D:H,5,FALSE)</f>
        <v>7504595.333</v>
      </c>
      <c r="D5" s="31">
        <f>VLOOKUP(CONCATENATE($D$1,A5,B5),'Dados planilhados'!D:H,5,FALSE)</f>
        <v>92456885</v>
      </c>
    </row>
    <row r="6">
      <c r="A6" s="19" t="s">
        <v>21</v>
      </c>
      <c r="B6" s="13">
        <v>20.0</v>
      </c>
      <c r="C6" s="31">
        <f>VLOOKUP(CONCATENATE($C$1,A6,B6),'Dados planilhados'!D:H,5,FALSE)</f>
        <v>11455361.67</v>
      </c>
      <c r="D6" s="31">
        <f>VLOOKUP(CONCATENATE($D$1,A6,B6),'Dados planilhados'!D:H,5,FALSE)</f>
        <v>154711340.3</v>
      </c>
    </row>
    <row r="7">
      <c r="A7" s="19" t="s">
        <v>21</v>
      </c>
      <c r="B7" s="13">
        <v>25.0</v>
      </c>
      <c r="C7" s="31">
        <f>VLOOKUP(CONCATENATE($C$1,A7,B7),'Dados planilhados'!D:H,5,FALSE)</f>
        <v>15550977.67</v>
      </c>
      <c r="D7" s="31">
        <f>VLOOKUP(CONCATENATE($D$1,A7,B7),'Dados planilhados'!D:H,5,FALSE)</f>
        <v>233280960</v>
      </c>
    </row>
    <row r="8">
      <c r="A8" s="19" t="s">
        <v>21</v>
      </c>
      <c r="B8" s="13">
        <v>30.0</v>
      </c>
      <c r="C8" s="31">
        <f>VLOOKUP(CONCATENATE($C$1,A8,B8),'Dados planilhados'!D:H,5,FALSE)</f>
        <v>19453066.67</v>
      </c>
      <c r="D8" s="31">
        <f>VLOOKUP(CONCATENATE($D$1,A8,B8),'Dados planilhados'!D:H,5,FALSE)</f>
        <v>307788557</v>
      </c>
      <c r="E8" s="32">
        <f> -533938.431*35 + (426782.314/2 * 35^2) + (7785.443/3 * 35^3) </f>
        <v>353983278.4</v>
      </c>
      <c r="F8" s="18">
        <f>-9104185.431*35 + (4006428.504/2 * 35^2) + (207103.401/3 * 35^3) </f>
        <v>5095143741</v>
      </c>
      <c r="G8" s="33">
        <f t="shared" ref="G8:G9" si="1">(F8-E8)/E8</f>
        <v>13.39374132</v>
      </c>
    </row>
    <row r="9">
      <c r="A9" s="19" t="s">
        <v>21</v>
      </c>
      <c r="B9" s="13">
        <v>35.0</v>
      </c>
      <c r="C9" s="31">
        <f>VLOOKUP(CONCATENATE($C$1,A9,B9),'Dados planilhados'!D:H,5,FALSE)</f>
        <v>23498208.67</v>
      </c>
      <c r="D9" s="31">
        <f>VLOOKUP(CONCATENATE($D$1,A9,B9),'Dados planilhados'!D:H,5,FALSE)</f>
        <v>372364674.7</v>
      </c>
      <c r="E9" s="33">
        <f>-533938*35 + 426782/2*35^2 + 7785/3*35^3</f>
        <v>353976770</v>
      </c>
      <c r="F9" s="33">
        <f>-9100000*35 + 4010000/2*35^2 + 207103/3*35^3</f>
        <v>5097472042</v>
      </c>
      <c r="G9" s="33">
        <f t="shared" si="1"/>
        <v>13.40058352</v>
      </c>
    </row>
    <row r="10">
      <c r="A10" s="19" t="s">
        <v>22</v>
      </c>
      <c r="B10" s="13">
        <v>0.0</v>
      </c>
      <c r="C10" s="31">
        <f>VLOOKUP(CONCATENATE($C$1,A10,B10),'Dados planilhados'!D:H,5,FALSE)</f>
        <v>76071</v>
      </c>
      <c r="D10" s="31">
        <f>VLOOKUP(CONCATENATE($D$1,A10,B10),'Dados planilhados'!D:H,5,FALSE)</f>
        <v>455337.3333</v>
      </c>
    </row>
    <row r="11">
      <c r="A11" s="19" t="s">
        <v>22</v>
      </c>
      <c r="B11" s="13">
        <v>5.0</v>
      </c>
      <c r="C11" s="31">
        <f>VLOOKUP(CONCATENATE($C$1,A11,B11),'Dados planilhados'!D:H,5,FALSE)</f>
        <v>553404</v>
      </c>
      <c r="D11" s="31">
        <f>VLOOKUP(CONCATENATE($D$1,A11,B11),'Dados planilhados'!D:H,5,FALSE)</f>
        <v>8526251.667</v>
      </c>
    </row>
    <row r="12">
      <c r="A12" s="19" t="s">
        <v>22</v>
      </c>
      <c r="B12" s="13">
        <v>10.0</v>
      </c>
      <c r="C12" s="31">
        <f>VLOOKUP(CONCATENATE($C$1,A12,B12),'Dados planilhados'!D:H,5,FALSE)</f>
        <v>1994227.333</v>
      </c>
      <c r="D12" s="31">
        <f>VLOOKUP(CONCATENATE($D$1,A12,B12),'Dados planilhados'!D:H,5,FALSE)</f>
        <v>33423560.33</v>
      </c>
    </row>
    <row r="13">
      <c r="A13" s="19" t="s">
        <v>22</v>
      </c>
      <c r="B13" s="13">
        <v>15.0</v>
      </c>
      <c r="C13" s="31">
        <f>VLOOKUP(CONCATENATE($C$1,A13,B13),'Dados planilhados'!D:H,5,FALSE)</f>
        <v>4167001.667</v>
      </c>
      <c r="D13" s="31">
        <f>VLOOKUP(CONCATENATE($D$1,A13,B13),'Dados planilhados'!D:H,5,FALSE)</f>
        <v>76921766.33</v>
      </c>
    </row>
    <row r="14">
      <c r="A14" s="19" t="s">
        <v>22</v>
      </c>
      <c r="B14" s="13">
        <v>20.0</v>
      </c>
      <c r="C14" s="31">
        <f>VLOOKUP(CONCATENATE($C$1,A14,B14),'Dados planilhados'!D:H,5,FALSE)</f>
        <v>6695241.333</v>
      </c>
      <c r="D14" s="31">
        <f>VLOOKUP(CONCATENATE($D$1,A14,B14),'Dados planilhados'!D:H,5,FALSE)</f>
        <v>134969636.3</v>
      </c>
    </row>
    <row r="15">
      <c r="A15" s="19" t="s">
        <v>22</v>
      </c>
      <c r="B15" s="13">
        <v>25.0</v>
      </c>
      <c r="C15" s="31">
        <f>VLOOKUP(CONCATENATE($C$1,A15,B15),'Dados planilhados'!D:H,5,FALSE)</f>
        <v>9294610</v>
      </c>
      <c r="D15" s="31">
        <f>VLOOKUP(CONCATENATE($D$1,A15,B15),'Dados planilhados'!D:H,5,FALSE)</f>
        <v>200412032</v>
      </c>
    </row>
    <row r="16">
      <c r="A16" s="19" t="s">
        <v>22</v>
      </c>
      <c r="B16" s="13">
        <v>30.0</v>
      </c>
      <c r="C16" s="31">
        <f>VLOOKUP(CONCATENATE($C$1,A16,B16),'Dados planilhados'!D:H,5,FALSE)</f>
        <v>11814008.67</v>
      </c>
      <c r="D16" s="31">
        <f>VLOOKUP(CONCATENATE($D$1,A16,B16),'Dados planilhados'!D:H,5,FALSE)</f>
        <v>266003586.3</v>
      </c>
      <c r="I16" s="18">
        <v>2.2138235028528432E47</v>
      </c>
    </row>
    <row r="17">
      <c r="A17" s="19" t="s">
        <v>22</v>
      </c>
      <c r="B17" s="13">
        <v>35.0</v>
      </c>
      <c r="C17" s="31">
        <f>VLOOKUP(CONCATENATE($C$1,A17,B17),'Dados planilhados'!D:H,5,FALSE)</f>
        <v>14520237</v>
      </c>
      <c r="D17" s="31">
        <f>VLOOKUP(CONCATENATE($D$1,A17,B17),'Dados planilhados'!D:H,5,FALSE)</f>
        <v>327032285.3</v>
      </c>
      <c r="E17" s="33">
        <f>-338888.681^35 + (213257.446/2 * 35^2) + (6277.105/3 * 35^3) </f>
        <v>-3.56449E+193</v>
      </c>
      <c r="F17" s="33">
        <f>-7634409.21^35 + (3122644.458/2 * 35^2) + (191899.859/3 * 35^3) </f>
        <v>-7.89115E+240</v>
      </c>
      <c r="G17" s="33">
        <f>(F17-E17)/E17</f>
        <v>2.21382E+47</v>
      </c>
    </row>
    <row r="18">
      <c r="A18" s="19" t="s">
        <v>23</v>
      </c>
      <c r="B18" s="13">
        <v>0.0</v>
      </c>
      <c r="C18" s="31">
        <f>VLOOKUP(CONCATENATE($C$1,A18,B18),'Dados planilhados'!D:H,5,FALSE)</f>
        <v>138151</v>
      </c>
      <c r="D18" s="31">
        <f>VLOOKUP(CONCATENATE($D$1,A18,B18),'Dados planilhados'!D:H,5,FALSE)</f>
        <v>619352</v>
      </c>
    </row>
    <row r="19">
      <c r="A19" s="19" t="s">
        <v>23</v>
      </c>
      <c r="B19" s="13">
        <v>5.0</v>
      </c>
      <c r="C19" s="31">
        <f>VLOOKUP(CONCATENATE($C$1,A19,B19),'Dados planilhados'!D:H,5,FALSE)</f>
        <v>1564347.667</v>
      </c>
      <c r="D19" s="31">
        <f>VLOOKUP(CONCATENATE($D$1,A19,B19),'Dados planilhados'!D:H,5,FALSE)</f>
        <v>12445107</v>
      </c>
    </row>
    <row r="20">
      <c r="A20" s="19" t="s">
        <v>23</v>
      </c>
      <c r="B20" s="13">
        <v>10.0</v>
      </c>
      <c r="C20" s="31">
        <f>VLOOKUP(CONCATENATE($C$1,A20,B20),'Dados planilhados'!D:H,5,FALSE)</f>
        <v>4672720</v>
      </c>
      <c r="D20" s="31">
        <f>VLOOKUP(CONCATENATE($D$1,A20,B20),'Dados planilhados'!D:H,5,FALSE)</f>
        <v>49953362.33</v>
      </c>
    </row>
    <row r="21">
      <c r="A21" s="19" t="s">
        <v>23</v>
      </c>
      <c r="B21" s="13">
        <v>15.0</v>
      </c>
      <c r="C21" s="31">
        <f>VLOOKUP(CONCATENATE($C$1,A21,B21),'Dados planilhados'!D:H,5,FALSE)</f>
        <v>8324496.667</v>
      </c>
      <c r="D21" s="31">
        <f>VLOOKUP(CONCATENATE($D$1,A21,B21),'Dados planilhados'!D:H,5,FALSE)</f>
        <v>109645681</v>
      </c>
    </row>
    <row r="22">
      <c r="A22" s="19" t="s">
        <v>23</v>
      </c>
      <c r="B22" s="13">
        <v>20.0</v>
      </c>
      <c r="C22" s="31">
        <f>VLOOKUP(CONCATENATE($C$1,A22,B22),'Dados planilhados'!D:H,5,FALSE)</f>
        <v>12188414.33</v>
      </c>
      <c r="D22" s="31">
        <f>VLOOKUP(CONCATENATE($D$1,A22,B22),'Dados planilhados'!D:H,5,FALSE)</f>
        <v>184632615</v>
      </c>
    </row>
    <row r="23">
      <c r="A23" s="19" t="s">
        <v>23</v>
      </c>
      <c r="B23" s="13">
        <v>25.0</v>
      </c>
      <c r="C23" s="31">
        <f>VLOOKUP(CONCATENATE($C$1,A23,B23),'Dados planilhados'!D:H,5,FALSE)</f>
        <v>15949388.33</v>
      </c>
      <c r="D23" s="31">
        <f>VLOOKUP(CONCATENATE($D$1,A23,B23),'Dados planilhados'!D:H,5,FALSE)</f>
        <v>262507317.3</v>
      </c>
    </row>
    <row r="24">
      <c r="A24" s="19" t="s">
        <v>23</v>
      </c>
      <c r="B24" s="13">
        <v>30.0</v>
      </c>
      <c r="C24" s="31">
        <f>VLOOKUP(CONCATENATE($C$1,A24,B24),'Dados planilhados'!D:H,5,FALSE)</f>
        <v>19584460</v>
      </c>
      <c r="D24" s="31">
        <f>VLOOKUP(CONCATENATE($D$1,A24,B24),'Dados planilhados'!D:H,5,FALSE)</f>
        <v>337183895.7</v>
      </c>
    </row>
    <row r="25">
      <c r="A25" s="19" t="s">
        <v>23</v>
      </c>
      <c r="B25" s="13">
        <v>35.0</v>
      </c>
      <c r="C25" s="31">
        <f>VLOOKUP(CONCATENATE($C$1,A25,B25),'Dados planilhados'!D:H,5,FALSE)</f>
        <v>22819202</v>
      </c>
      <c r="D25" s="31">
        <f>VLOOKUP(CONCATENATE($D$1,A25,B25),'Dados planilhados'!D:H,5,FALSE)</f>
        <v>397412669.3</v>
      </c>
      <c r="E25" s="33">
        <f> -559120.943*35 + (537128.443/2 * 35^2) + (4147.476/3 * 35^3) </f>
        <v>368696282.8</v>
      </c>
      <c r="F25" s="33">
        <f> -13484013.82*35 + (6116945.829/2 * 35^2) + (173114.198/3 * 35^3) </f>
        <v>5748779250</v>
      </c>
      <c r="G25" s="33">
        <f>(F25-E25)/E25</f>
        <v>14.5921812</v>
      </c>
    </row>
    <row r="26">
      <c r="A26" s="19" t="s">
        <v>24</v>
      </c>
      <c r="B26" s="13">
        <v>0.0</v>
      </c>
      <c r="C26" s="31">
        <f>VLOOKUP(CONCATENATE($C$1,A26,B26),'Dados planilhados'!D:H,5,FALSE)</f>
        <v>196214.6667</v>
      </c>
      <c r="D26" s="31">
        <f>VLOOKUP(CONCATENATE($D$1,A26,B26),'Dados planilhados'!D:H,5,FALSE)</f>
        <v>1137112.667</v>
      </c>
    </row>
    <row r="27">
      <c r="A27" s="19" t="s">
        <v>24</v>
      </c>
      <c r="B27" s="13">
        <v>5.0</v>
      </c>
      <c r="C27" s="31">
        <f>VLOOKUP(CONCATENATE($C$1,A27,B27),'Dados planilhados'!D:H,5,FALSE)</f>
        <v>2257738.667</v>
      </c>
      <c r="D27" s="31">
        <f>VLOOKUP(CONCATENATE($D$1,A27,B27),'Dados planilhados'!D:H,5,FALSE)</f>
        <v>22646402</v>
      </c>
    </row>
    <row r="28">
      <c r="A28" s="19" t="s">
        <v>24</v>
      </c>
      <c r="B28" s="13">
        <v>10.0</v>
      </c>
      <c r="C28" s="31">
        <f>VLOOKUP(CONCATENATE($C$1,A28,B28),'Dados planilhados'!D:H,5,FALSE)</f>
        <v>7027570</v>
      </c>
      <c r="D28" s="31">
        <f>VLOOKUP(CONCATENATE($D$1,A28,B28),'Dados planilhados'!D:H,5,FALSE)</f>
        <v>73769275.67</v>
      </c>
    </row>
    <row r="29">
      <c r="A29" s="19" t="s">
        <v>24</v>
      </c>
      <c r="B29" s="13">
        <v>15.0</v>
      </c>
      <c r="C29" s="31">
        <f>VLOOKUP(CONCATENATE($C$1,A29,B29),'Dados planilhados'!D:H,5,FALSE)</f>
        <v>12315654.33</v>
      </c>
      <c r="D29" s="31">
        <f>VLOOKUP(CONCATENATE($D$1,A29,B29),'Dados planilhados'!D:H,5,FALSE)</f>
        <v>146552617</v>
      </c>
    </row>
    <row r="30">
      <c r="A30" s="19" t="s">
        <v>24</v>
      </c>
      <c r="B30" s="13">
        <v>20.0</v>
      </c>
      <c r="C30" s="31">
        <f>VLOOKUP(CONCATENATE($C$1,A30,B30),'Dados planilhados'!D:H,5,FALSE)</f>
        <v>17392977.67</v>
      </c>
      <c r="D30" s="31">
        <f>VLOOKUP(CONCATENATE($D$1,A30,B30),'Dados planilhados'!D:H,5,FALSE)</f>
        <v>217520727</v>
      </c>
    </row>
    <row r="31">
      <c r="A31" s="19" t="s">
        <v>24</v>
      </c>
      <c r="B31" s="13">
        <v>25.0</v>
      </c>
      <c r="C31" s="31">
        <f>VLOOKUP(CONCATENATE($C$1,A31,B31),'Dados planilhados'!D:H,5,FALSE)</f>
        <v>21977415.67</v>
      </c>
      <c r="D31" s="31">
        <f>VLOOKUP(CONCATENATE($D$1,A31,B31),'Dados planilhados'!D:H,5,FALSE)</f>
        <v>297298613.3</v>
      </c>
    </row>
    <row r="32">
      <c r="A32" s="19" t="s">
        <v>24</v>
      </c>
      <c r="B32" s="13">
        <v>30.0</v>
      </c>
      <c r="C32" s="31">
        <f>VLOOKUP(CONCATENATE($C$1,A32,B32),'Dados planilhados'!D:H,5,FALSE)</f>
        <v>25843027.33</v>
      </c>
      <c r="D32" s="31">
        <f>VLOOKUP(CONCATENATE($D$1,A32,B32),'Dados planilhados'!D:H,5,FALSE)</f>
        <v>367978647.7</v>
      </c>
    </row>
    <row r="33">
      <c r="A33" s="19" t="s">
        <v>24</v>
      </c>
      <c r="B33" s="13">
        <v>35.0</v>
      </c>
      <c r="C33" s="31">
        <f>VLOOKUP(CONCATENATE($C$1,A33,B33),'Dados planilhados'!D:H,5,FALSE)</f>
        <v>29662968.67</v>
      </c>
      <c r="D33" s="31">
        <f>VLOOKUP(CONCATENATE($D$1,A33,B33),'Dados planilhados'!D:H,5,FALSE)</f>
        <v>426566205.3</v>
      </c>
      <c r="E33" s="33">
        <f>-939289.51*35 + (877788.853/2 * 35^2) + (370.698/3 * 35^3) </f>
        <v>510068431.9</v>
      </c>
      <c r="F33" s="33">
        <f>-13951429.553*35 + (9209043.785/2 * 35^2) + (107375.688/3 * 35^3) </f>
        <v>6686816825</v>
      </c>
      <c r="G33" s="33">
        <f>(F33-E33)/E33</f>
        <v>12.10964649</v>
      </c>
    </row>
    <row r="34">
      <c r="A34" s="19" t="s">
        <v>25</v>
      </c>
      <c r="B34" s="13">
        <v>0.0</v>
      </c>
      <c r="C34" s="31">
        <f>VLOOKUP(CONCATENATE($C$1,A34,B34),'Dados planilhados'!D:H,5,FALSE)</f>
        <v>171192.6667</v>
      </c>
      <c r="D34" s="31">
        <f>VLOOKUP(CONCATENATE($D$1,A34,B34),'Dados planilhados'!D:H,5,FALSE)</f>
        <v>829304</v>
      </c>
    </row>
    <row r="35">
      <c r="A35" s="19" t="s">
        <v>25</v>
      </c>
      <c r="B35" s="13">
        <v>5.0</v>
      </c>
      <c r="C35" s="31">
        <f>VLOOKUP(CONCATENATE($C$1,A35,B35),'Dados planilhados'!D:H,5,FALSE)</f>
        <v>1149609.667</v>
      </c>
      <c r="D35" s="31">
        <f>VLOOKUP(CONCATENATE($D$1,A35,B35),'Dados planilhados'!D:H,5,FALSE)</f>
        <v>15932994</v>
      </c>
    </row>
    <row r="36">
      <c r="A36" s="19" t="s">
        <v>25</v>
      </c>
      <c r="B36" s="13">
        <v>10.0</v>
      </c>
      <c r="C36" s="31">
        <f>VLOOKUP(CONCATENATE($C$1,A36,B36),'Dados planilhados'!D:H,5,FALSE)</f>
        <v>3919327</v>
      </c>
      <c r="D36" s="31">
        <f>VLOOKUP(CONCATENATE($D$1,A36,B36),'Dados planilhados'!D:H,5,FALSE)</f>
        <v>55794975.67</v>
      </c>
    </row>
    <row r="37">
      <c r="A37" s="19" t="s">
        <v>25</v>
      </c>
      <c r="B37" s="13">
        <v>15.0</v>
      </c>
      <c r="C37" s="31">
        <f>VLOOKUP(CONCATENATE($C$1,A37,B37),'Dados planilhados'!D:H,5,FALSE)</f>
        <v>7595206.333</v>
      </c>
      <c r="D37" s="31">
        <f>VLOOKUP(CONCATENATE($D$1,A37,B37),'Dados planilhados'!D:H,5,FALSE)</f>
        <v>119173137</v>
      </c>
    </row>
    <row r="38">
      <c r="A38" s="19" t="s">
        <v>25</v>
      </c>
      <c r="B38" s="13">
        <v>20.0</v>
      </c>
      <c r="C38" s="31">
        <f>VLOOKUP(CONCATENATE($C$1,A38,B38),'Dados planilhados'!D:H,5,FALSE)</f>
        <v>11376563</v>
      </c>
      <c r="D38" s="31">
        <f>VLOOKUP(CONCATENATE($D$1,A38,B38),'Dados planilhados'!D:H,5,FALSE)</f>
        <v>196795041.7</v>
      </c>
    </row>
    <row r="39">
      <c r="A39" s="19" t="s">
        <v>25</v>
      </c>
      <c r="B39" s="13">
        <v>25.0</v>
      </c>
      <c r="C39" s="31">
        <f>VLOOKUP(CONCATENATE($C$1,A39,B39),'Dados planilhados'!D:H,5,FALSE)</f>
        <v>15305859.33</v>
      </c>
      <c r="D39" s="31">
        <f>VLOOKUP(CONCATENATE($D$1,A39,B39),'Dados planilhados'!D:H,5,FALSE)</f>
        <v>278023093.3</v>
      </c>
    </row>
    <row r="40">
      <c r="A40" s="19" t="s">
        <v>25</v>
      </c>
      <c r="B40" s="13">
        <v>30.0</v>
      </c>
      <c r="C40" s="31">
        <f>VLOOKUP(CONCATENATE($C$1,A40,B40),'Dados planilhados'!D:H,5,FALSE)</f>
        <v>18846271.33</v>
      </c>
      <c r="D40" s="31">
        <f>VLOOKUP(CONCATENATE($D$1,A40,B40),'Dados planilhados'!D:H,5,FALSE)</f>
        <v>351990925</v>
      </c>
    </row>
    <row r="41">
      <c r="A41" s="19" t="s">
        <v>25</v>
      </c>
      <c r="B41" s="13">
        <v>35.0</v>
      </c>
      <c r="C41" s="31">
        <f>VLOOKUP(CONCATENATE($C$1,A41,B41),'Dados planilhados'!D:H,5,FALSE)</f>
        <v>22166294.67</v>
      </c>
      <c r="D41" s="31">
        <f>VLOOKUP(CONCATENATE($D$1,A41,B41),'Dados planilhados'!D:H,5,FALSE)</f>
        <v>414703016</v>
      </c>
      <c r="E41" s="33">
        <f> -623963.218*35 + (469062.791/2 * 35^2) + (5672.354/3 * 35^3) </f>
        <v>346529639.4</v>
      </c>
      <c r="F41" s="33">
        <f>-13609557.416*35 + (6876117.122/2 * 35^2) + (165560.728/3 * 35^3) </f>
        <v>6101425965</v>
      </c>
      <c r="G41" s="33">
        <f>(F41-E41)/E41</f>
        <v>16.60722683</v>
      </c>
    </row>
    <row r="42">
      <c r="A42" s="19" t="s">
        <v>26</v>
      </c>
      <c r="B42" s="13">
        <v>0.0</v>
      </c>
      <c r="C42" s="31">
        <f>VLOOKUP(CONCATENATE($C$1,A42,B42),'Dados planilhados'!D:H,5,FALSE)</f>
        <v>269060.6667</v>
      </c>
      <c r="D42" s="31">
        <f>VLOOKUP(CONCATENATE($D$1,A42,B42),'Dados planilhados'!D:H,5,FALSE)</f>
        <v>890482</v>
      </c>
    </row>
    <row r="43">
      <c r="A43" s="19" t="s">
        <v>26</v>
      </c>
      <c r="B43" s="13">
        <v>5.0</v>
      </c>
      <c r="C43" s="31">
        <f>VLOOKUP(CONCATENATE($C$1,A43,B43),'Dados planilhados'!D:H,5,FALSE)</f>
        <v>2816586.667</v>
      </c>
      <c r="D43" s="31">
        <f>VLOOKUP(CONCATENATE($D$1,A43,B43),'Dados planilhados'!D:H,5,FALSE)</f>
        <v>16993176.33</v>
      </c>
    </row>
    <row r="44">
      <c r="A44" s="19" t="s">
        <v>26</v>
      </c>
      <c r="B44" s="13">
        <v>10.0</v>
      </c>
      <c r="C44" s="31">
        <f>VLOOKUP(CONCATENATE($C$1,A44,B44),'Dados planilhados'!D:H,5,FALSE)</f>
        <v>9297889</v>
      </c>
      <c r="D44" s="31">
        <f>VLOOKUP(CONCATENATE($D$1,A44,B44),'Dados planilhados'!D:H,5,FALSE)</f>
        <v>60273663.67</v>
      </c>
    </row>
    <row r="45">
      <c r="A45" s="19" t="s">
        <v>26</v>
      </c>
      <c r="B45" s="13">
        <v>15.0</v>
      </c>
      <c r="C45" s="31">
        <f>VLOOKUP(CONCATENATE($C$1,A45,B45),'Dados planilhados'!D:H,5,FALSE)</f>
        <v>16539563</v>
      </c>
      <c r="D45" s="31">
        <f>VLOOKUP(CONCATENATE($D$1,A45,B45),'Dados planilhados'!D:H,5,FALSE)</f>
        <v>128467857</v>
      </c>
    </row>
    <row r="46">
      <c r="A46" s="19" t="s">
        <v>26</v>
      </c>
      <c r="B46" s="13">
        <v>20.0</v>
      </c>
      <c r="C46" s="31">
        <f>VLOOKUP(CONCATENATE($C$1,A46,B46),'Dados planilhados'!D:H,5,FALSE)</f>
        <v>22865844.33</v>
      </c>
      <c r="D46" s="31">
        <f>VLOOKUP(CONCATENATE($D$1,A46,B46),'Dados planilhados'!D:H,5,FALSE)</f>
        <v>211965031</v>
      </c>
    </row>
    <row r="47">
      <c r="A47" s="19" t="s">
        <v>26</v>
      </c>
      <c r="B47" s="13">
        <v>25.0</v>
      </c>
      <c r="C47" s="31">
        <f>VLOOKUP(CONCATENATE($C$1,A47,B47),'Dados planilhados'!D:H,5,FALSE)</f>
        <v>28268357</v>
      </c>
      <c r="D47" s="31">
        <f>VLOOKUP(CONCATENATE($D$1,A47,B47),'Dados planilhados'!D:H,5,FALSE)</f>
        <v>299204746.7</v>
      </c>
    </row>
    <row r="48">
      <c r="A48" s="19" t="s">
        <v>26</v>
      </c>
      <c r="B48" s="13">
        <v>30.0</v>
      </c>
      <c r="C48" s="31">
        <f>VLOOKUP(CONCATENATE($C$1,A48,B48),'Dados planilhados'!D:H,5,FALSE)</f>
        <v>32927090.67</v>
      </c>
      <c r="D48" s="31">
        <f>VLOOKUP(CONCATENATE($D$1,A48,B48),'Dados planilhados'!D:H,5,FALSE)</f>
        <v>380184322.3</v>
      </c>
    </row>
    <row r="49">
      <c r="A49" s="19" t="s">
        <v>26</v>
      </c>
      <c r="B49" s="13">
        <v>35.0</v>
      </c>
      <c r="C49" s="31">
        <f>VLOOKUP(CONCATENATE($C$1,A49,B49),'Dados planilhados'!D:H,5,FALSE)</f>
        <v>36948714.67</v>
      </c>
      <c r="D49" s="31">
        <f>VLOOKUP(CONCATENATE($D$1,A49,B49),'Dados planilhados'!D:H,5,FALSE)</f>
        <v>444975378.7</v>
      </c>
      <c r="E49" s="33">
        <f>-1425255.635*35 + (1232499.114/2 * 35^2) - (3204.207/3 * 35^3) </f>
        <v>659228301.7</v>
      </c>
      <c r="F49" s="33">
        <f> -14930733.515*35 + (7483582.016/2 * 35^2) + (175628.298/3 * 35^3) </f>
        <v>6571139404</v>
      </c>
      <c r="G49" s="33">
        <f>(F49-E49)/E49</f>
        <v>8.967926721</v>
      </c>
    </row>
    <row r="50">
      <c r="A50" s="19" t="s">
        <v>27</v>
      </c>
      <c r="B50" s="13">
        <v>0.0</v>
      </c>
      <c r="C50" s="31">
        <f>VLOOKUP(CONCATENATE($C$1,A50,B50),'Dados planilhados'!D:H,5,FALSE)</f>
        <v>110784.3333</v>
      </c>
      <c r="D50" s="31">
        <f>VLOOKUP(CONCATENATE($D$1,A50,B50),'Dados planilhados'!D:H,5,FALSE)</f>
        <v>857736</v>
      </c>
    </row>
    <row r="51">
      <c r="A51" s="19" t="s">
        <v>27</v>
      </c>
      <c r="B51" s="13">
        <v>5.0</v>
      </c>
      <c r="C51" s="31">
        <f>VLOOKUP(CONCATENATE($C$1,A51,B51),'Dados planilhados'!D:H,5,FALSE)</f>
        <v>1213587</v>
      </c>
      <c r="D51" s="31">
        <f>VLOOKUP(CONCATENATE($D$1,A51,B51),'Dados planilhados'!D:H,5,FALSE)</f>
        <v>16095125.33</v>
      </c>
    </row>
    <row r="52">
      <c r="A52" s="19" t="s">
        <v>27</v>
      </c>
      <c r="B52" s="13">
        <v>10.0</v>
      </c>
      <c r="C52" s="31">
        <f>VLOOKUP(CONCATENATE($C$1,A52,B52),'Dados planilhados'!D:H,5,FALSE)</f>
        <v>3899862</v>
      </c>
      <c r="D52" s="31">
        <f>VLOOKUP(CONCATENATE($D$1,A52,B52),'Dados planilhados'!D:H,5,FALSE)</f>
        <v>58146979.67</v>
      </c>
    </row>
    <row r="53">
      <c r="A53" s="19" t="s">
        <v>27</v>
      </c>
      <c r="B53" s="13">
        <v>15.0</v>
      </c>
      <c r="C53" s="31">
        <f>VLOOKUP(CONCATENATE($C$1,A53,B53),'Dados planilhados'!D:H,5,FALSE)</f>
        <v>7032964.333</v>
      </c>
      <c r="D53" s="31">
        <f>VLOOKUP(CONCATENATE($D$1,A53,B53),'Dados planilhados'!D:H,5,FALSE)</f>
        <v>125899190.3</v>
      </c>
    </row>
    <row r="54">
      <c r="A54" s="19" t="s">
        <v>27</v>
      </c>
      <c r="B54" s="13">
        <v>20.0</v>
      </c>
      <c r="C54" s="31">
        <f>VLOOKUP(CONCATENATE($C$1,A54,B54),'Dados planilhados'!D:H,5,FALSE)</f>
        <v>9455225.667</v>
      </c>
      <c r="D54" s="31">
        <f>VLOOKUP(CONCATENATE($D$1,A54,B54),'Dados planilhados'!D:H,5,FALSE)</f>
        <v>209720348.3</v>
      </c>
    </row>
    <row r="55">
      <c r="A55" s="19" t="s">
        <v>27</v>
      </c>
      <c r="B55" s="13">
        <v>25.0</v>
      </c>
      <c r="C55" s="31">
        <f>VLOOKUP(CONCATENATE($C$1,A55,B55),'Dados planilhados'!D:H,5,FALSE)</f>
        <v>13480151.67</v>
      </c>
      <c r="D55" s="31">
        <f>VLOOKUP(CONCATENATE($D$1,A55,B55),'Dados planilhados'!D:H,5,FALSE)</f>
        <v>294870432</v>
      </c>
    </row>
    <row r="56">
      <c r="A56" s="19" t="s">
        <v>27</v>
      </c>
      <c r="B56" s="13">
        <v>30.0</v>
      </c>
      <c r="C56" s="31">
        <f>VLOOKUP(CONCATENATE($C$1,A56,B56),'Dados planilhados'!D:H,5,FALSE)</f>
        <v>16778969.33</v>
      </c>
      <c r="D56" s="31">
        <f>VLOOKUP(CONCATENATE($D$1,A56,B56),'Dados planilhados'!D:H,5,FALSE)</f>
        <v>373213197</v>
      </c>
    </row>
    <row r="57">
      <c r="A57" s="19" t="s">
        <v>27</v>
      </c>
      <c r="B57" s="13">
        <v>35.0</v>
      </c>
      <c r="C57" s="31">
        <f>VLOOKUP(CONCATENATE($C$1,A57,B57),'Dados planilhados'!D:H,5,FALSE)</f>
        <v>19655385.33</v>
      </c>
      <c r="D57" s="31">
        <f>VLOOKUP(CONCATENATE($D$1,A57,B57),'Dados planilhados'!D:H,5,FALSE)</f>
        <v>436697682.7</v>
      </c>
      <c r="E57" s="33">
        <f>-381112.795*35 + (403787.175/2 * 35^2) + (5184.465/3 * 35^3) </f>
        <v>308075342.5</v>
      </c>
      <c r="F57" s="33">
        <f>-15371379.222*35 + (7447141.342/2 * 35^2) + (170249.125/3 * 35^3) </f>
        <v>6456519544</v>
      </c>
      <c r="G57" s="33">
        <f>(F57-E57)/E57</f>
        <v>19.95759918</v>
      </c>
    </row>
    <row r="58">
      <c r="A58" s="19" t="s">
        <v>28</v>
      </c>
      <c r="B58" s="13">
        <v>0.0</v>
      </c>
      <c r="C58" s="31">
        <f>VLOOKUP(CONCATENATE($C$1,A58,B58),'Dados planilhados'!D:H,5,FALSE)</f>
        <v>307314.6667</v>
      </c>
      <c r="D58" s="31">
        <f>VLOOKUP(CONCATENATE($D$1,A58,B58),'Dados planilhados'!D:H,5,FALSE)</f>
        <v>1297445.667</v>
      </c>
    </row>
    <row r="59">
      <c r="A59" s="19" t="s">
        <v>28</v>
      </c>
      <c r="B59" s="13">
        <v>5.0</v>
      </c>
      <c r="C59" s="31">
        <f>VLOOKUP(CONCATENATE($C$1,A59,B59),'Dados planilhados'!D:H,5,FALSE)</f>
        <v>3268790.333</v>
      </c>
      <c r="D59" s="31">
        <f>VLOOKUP(CONCATENATE($D$1,A59,B59),'Dados planilhados'!D:H,5,FALSE)</f>
        <v>25490879.33</v>
      </c>
    </row>
    <row r="60">
      <c r="A60" s="19" t="s">
        <v>28</v>
      </c>
      <c r="B60" s="13">
        <v>10.0</v>
      </c>
      <c r="C60" s="31">
        <f>VLOOKUP(CONCATENATE($C$1,A60,B60),'Dados planilhados'!D:H,5,FALSE)</f>
        <v>8949619.667</v>
      </c>
      <c r="D60" s="31">
        <f>VLOOKUP(CONCATENATE($D$1,A60,B60),'Dados planilhados'!D:H,5,FALSE)</f>
        <v>85093506.33</v>
      </c>
    </row>
    <row r="61">
      <c r="A61" s="19" t="s">
        <v>28</v>
      </c>
      <c r="B61" s="13">
        <v>15.0</v>
      </c>
      <c r="C61" s="31">
        <f>VLOOKUP(CONCATENATE($C$1,A61,B61),'Dados planilhados'!D:H,5,FALSE)</f>
        <v>14546664.67</v>
      </c>
      <c r="D61" s="31">
        <f>VLOOKUP(CONCATENATE($D$1,A61,B61),'Dados planilhados'!D:H,5,FALSE)</f>
        <v>170826305</v>
      </c>
    </row>
    <row r="62">
      <c r="A62" s="19" t="s">
        <v>28</v>
      </c>
      <c r="B62" s="13">
        <v>20.0</v>
      </c>
      <c r="C62" s="31">
        <f>VLOOKUP(CONCATENATE($C$1,A62,B62),'Dados planilhados'!D:H,5,FALSE)</f>
        <v>19414169.67</v>
      </c>
      <c r="D62" s="31">
        <f>VLOOKUP(CONCATENATE($D$1,A62,B62),'Dados planilhados'!D:H,5,FALSE)</f>
        <v>265634801.7</v>
      </c>
    </row>
    <row r="63">
      <c r="A63" s="19" t="s">
        <v>28</v>
      </c>
      <c r="B63" s="13">
        <v>25.0</v>
      </c>
      <c r="C63" s="31">
        <f>VLOOKUP(CONCATENATE($C$1,A63,B63),'Dados planilhados'!D:H,5,FALSE)</f>
        <v>23778525</v>
      </c>
      <c r="D63" s="31">
        <f>VLOOKUP(CONCATENATE($D$1,A63,B63),'Dados planilhados'!D:H,5,FALSE)</f>
        <v>354961514.7</v>
      </c>
    </row>
    <row r="64">
      <c r="A64" s="19" t="s">
        <v>28</v>
      </c>
      <c r="B64" s="13">
        <v>30.0</v>
      </c>
      <c r="C64" s="31">
        <f>VLOOKUP(CONCATENATE($C$1,A64,B64),'Dados planilhados'!D:H,5,FALSE)</f>
        <v>27392548</v>
      </c>
      <c r="D64" s="31">
        <f>VLOOKUP(CONCATENATE($D$1,A64,B64),'Dados planilhados'!D:H,5,FALSE)</f>
        <v>428586498.3</v>
      </c>
    </row>
    <row r="65">
      <c r="A65" s="19" t="s">
        <v>28</v>
      </c>
      <c r="B65" s="13">
        <v>35.0</v>
      </c>
      <c r="C65" s="31">
        <f>VLOOKUP(CONCATENATE($C$1,A65,B65),'Dados planilhados'!D:H,5,FALSE)</f>
        <v>30942661.33</v>
      </c>
      <c r="D65" s="31">
        <f>VLOOKUP(CONCATENATE($D$1,A65,B65),'Dados planilhados'!D:H,5,FALSE)</f>
        <v>484978429.3</v>
      </c>
      <c r="E65" s="33">
        <f>-716541.305*35 + (1070098.714/2 * 35^2) - (4423.199/3 * 35^3) </f>
        <v>567141630.9</v>
      </c>
      <c r="F65" s="33">
        <f> -20812977.292*35 + (12050654.358/2 * 35^2) + (84651.882/3 * 35^3) </f>
        <v>7862388069</v>
      </c>
      <c r="G65" s="33">
        <f>(F65-E65)/E65</f>
        <v>12.86318274</v>
      </c>
    </row>
    <row r="66">
      <c r="A66" s="19" t="s">
        <v>29</v>
      </c>
      <c r="B66" s="13">
        <v>0.0</v>
      </c>
      <c r="C66" s="31">
        <f>VLOOKUP(CONCATENATE($C$1,A66,B66),'Dados planilhados'!D:H,5,FALSE)</f>
        <v>290786.6667</v>
      </c>
      <c r="D66" s="31">
        <f>VLOOKUP(CONCATENATE($D$1,A66,B66),'Dados planilhados'!D:H,5,FALSE)</f>
        <v>1099987.667</v>
      </c>
    </row>
    <row r="67">
      <c r="A67" s="19" t="s">
        <v>29</v>
      </c>
      <c r="B67" s="13">
        <v>5.0</v>
      </c>
      <c r="C67" s="31">
        <f>VLOOKUP(CONCATENATE($C$1,A67,B67),'Dados planilhados'!D:H,5,FALSE)</f>
        <v>3927374.333</v>
      </c>
      <c r="D67" s="31">
        <f>VLOOKUP(CONCATENATE($D$1,A67,B67),'Dados planilhados'!D:H,5,FALSE)</f>
        <v>22168083.33</v>
      </c>
    </row>
    <row r="68">
      <c r="A68" s="19" t="s">
        <v>29</v>
      </c>
      <c r="B68" s="13">
        <v>10.0</v>
      </c>
      <c r="C68" s="31">
        <f>VLOOKUP(CONCATENATE($C$1,A68,B68),'Dados planilhados'!D:H,5,FALSE)</f>
        <v>13433604.33</v>
      </c>
      <c r="D68" s="31">
        <f>VLOOKUP(CONCATENATE($D$1,A68,B68),'Dados planilhados'!D:H,5,FALSE)</f>
        <v>76199466.33</v>
      </c>
    </row>
    <row r="69">
      <c r="A69" s="19" t="s">
        <v>29</v>
      </c>
      <c r="B69" s="13">
        <v>15.0</v>
      </c>
      <c r="C69" s="31">
        <f>VLOOKUP(CONCATENATE($C$1,A69,B69),'Dados planilhados'!D:H,5,FALSE)</f>
        <v>24846363</v>
      </c>
      <c r="D69" s="31">
        <f>VLOOKUP(CONCATENATE($D$1,A69,B69),'Dados planilhados'!D:H,5,FALSE)</f>
        <v>155324705</v>
      </c>
    </row>
    <row r="70">
      <c r="A70" s="19" t="s">
        <v>29</v>
      </c>
      <c r="B70" s="13">
        <v>20.0</v>
      </c>
      <c r="C70" s="31">
        <f>VLOOKUP(CONCATENATE($C$1,A70,B70),'Dados planilhados'!D:H,5,FALSE)</f>
        <v>34762984.33</v>
      </c>
      <c r="D70" s="31">
        <f>VLOOKUP(CONCATENATE($D$1,A70,B70),'Dados planilhados'!D:H,5,FALSE)</f>
        <v>244799911</v>
      </c>
    </row>
    <row r="71">
      <c r="A71" s="19" t="s">
        <v>29</v>
      </c>
      <c r="B71" s="13">
        <v>25.0</v>
      </c>
      <c r="C71" s="31">
        <f>VLOOKUP(CONCATENATE($C$1,A71,B71),'Dados planilhados'!D:H,5,FALSE)</f>
        <v>42635423</v>
      </c>
      <c r="D71" s="31">
        <f>VLOOKUP(CONCATENATE($D$1,A71,B71),'Dados planilhados'!D:H,5,FALSE)</f>
        <v>333699936</v>
      </c>
    </row>
    <row r="72">
      <c r="A72" s="19" t="s">
        <v>29</v>
      </c>
      <c r="B72" s="13">
        <v>30.0</v>
      </c>
      <c r="C72" s="31">
        <f>VLOOKUP(CONCATENATE($C$1,A72,B72),'Dados planilhados'!D:H,5,FALSE)</f>
        <v>48467260</v>
      </c>
      <c r="D72" s="31">
        <f>VLOOKUP(CONCATENATE($D$1,A72,B72),'Dados planilhados'!D:H,5,FALSE)</f>
        <v>407294071.7</v>
      </c>
    </row>
    <row r="73">
      <c r="A73" s="19" t="s">
        <v>29</v>
      </c>
      <c r="B73" s="13">
        <v>35.0</v>
      </c>
      <c r="C73" s="31">
        <f>VLOOKUP(CONCATENATE($C$1,A73,B73),'Dados planilhados'!D:H,5,FALSE)</f>
        <v>52902418.67</v>
      </c>
      <c r="D73" s="31">
        <f>VLOOKUP(CONCATENATE($D$1,A73,B73),'Dados planilhados'!D:H,5,FALSE)</f>
        <v>465168637.3</v>
      </c>
      <c r="E73" s="33">
        <f>-2758793.068*35 + (1985182.247/2 * 35^2) - (9882.559/3 * 35^3) </f>
        <v>978128129.9</v>
      </c>
      <c r="F73" s="33">
        <f>-18991727.764*35 + (10513125.604/2 * 35^2) + (110243.153/3 * 35^3) </f>
        <v>7350137356</v>
      </c>
      <c r="G73" s="33">
        <f>(F73-E73)/E73</f>
        <v>6.514493379</v>
      </c>
    </row>
    <row r="74">
      <c r="A74" s="19" t="s">
        <v>30</v>
      </c>
      <c r="B74" s="13">
        <v>0.0</v>
      </c>
      <c r="C74" s="31">
        <f>VLOOKUP(CONCATENATE($C$1,A74,B74),'Dados planilhados'!D:H,5,FALSE)</f>
        <v>278053.6667</v>
      </c>
      <c r="D74" s="31">
        <f>VLOOKUP(CONCATENATE($D$1,A74,B74),'Dados planilhados'!D:H,5,FALSE)</f>
        <v>1021953.667</v>
      </c>
    </row>
    <row r="75">
      <c r="A75" s="19" t="s">
        <v>30</v>
      </c>
      <c r="B75" s="13">
        <v>5.0</v>
      </c>
      <c r="C75" s="31">
        <f>VLOOKUP(CONCATENATE($C$1,A75,B75),'Dados planilhados'!D:H,5,FALSE)</f>
        <v>2723573.667</v>
      </c>
      <c r="D75" s="31">
        <f>VLOOKUP(CONCATENATE($D$1,A75,B75),'Dados planilhados'!D:H,5,FALSE)</f>
        <v>19655535.33</v>
      </c>
    </row>
    <row r="76">
      <c r="A76" s="19" t="s">
        <v>30</v>
      </c>
      <c r="B76" s="13">
        <v>10.0</v>
      </c>
      <c r="C76" s="31">
        <f>VLOOKUP(CONCATENATE($C$1,A76,B76),'Dados planilhados'!D:H,5,FALSE)</f>
        <v>9146815.667</v>
      </c>
      <c r="D76" s="31">
        <f>VLOOKUP(CONCATENATE($D$1,A76,B76),'Dados planilhados'!D:H,5,FALSE)</f>
        <v>69436794.33</v>
      </c>
    </row>
    <row r="77">
      <c r="A77" s="19" t="s">
        <v>30</v>
      </c>
      <c r="B77" s="13">
        <v>15.0</v>
      </c>
      <c r="C77" s="31">
        <f>VLOOKUP(CONCATENATE($C$1,A77,B77),'Dados planilhados'!D:H,5,FALSE)</f>
        <v>17109469.67</v>
      </c>
      <c r="D77" s="31">
        <f>VLOOKUP(CONCATENATE($D$1,A77,B77),'Dados planilhados'!D:H,5,FALSE)</f>
        <v>144679494.3</v>
      </c>
    </row>
    <row r="78">
      <c r="A78" s="19" t="s">
        <v>30</v>
      </c>
      <c r="B78" s="13">
        <v>20.0</v>
      </c>
      <c r="C78" s="31">
        <f>VLOOKUP(CONCATENATE($C$1,A78,B78),'Dados planilhados'!D:H,5,FALSE)</f>
        <v>24722871.67</v>
      </c>
      <c r="D78" s="31">
        <f>VLOOKUP(CONCATENATE($D$1,A78,B78),'Dados planilhados'!D:H,5,FALSE)</f>
        <v>231225708.3</v>
      </c>
    </row>
    <row r="79">
      <c r="A79" s="19" t="s">
        <v>30</v>
      </c>
      <c r="B79" s="13">
        <v>25.0</v>
      </c>
      <c r="C79" s="31">
        <f>VLOOKUP(CONCATENATE($C$1,A79,B79),'Dados planilhados'!D:H,5,FALSE)</f>
        <v>31403059</v>
      </c>
      <c r="D79" s="31">
        <f>VLOOKUP(CONCATENATE($D$1,A79,B79),'Dados planilhados'!D:H,5,FALSE)</f>
        <v>316352245.3</v>
      </c>
    </row>
    <row r="80">
      <c r="A80" s="19" t="s">
        <v>30</v>
      </c>
      <c r="B80" s="13">
        <v>30.0</v>
      </c>
      <c r="C80" s="31">
        <f>VLOOKUP(CONCATENATE($C$1,A80,B80),'Dados planilhados'!D:H,5,FALSE)</f>
        <v>36899864</v>
      </c>
      <c r="D80" s="31">
        <f>VLOOKUP(CONCATENATE($D$1,A80,B80),'Dados planilhados'!D:H,5,FALSE)</f>
        <v>390302125</v>
      </c>
    </row>
    <row r="81">
      <c r="A81" s="19" t="s">
        <v>30</v>
      </c>
      <c r="B81" s="13">
        <v>35.0</v>
      </c>
      <c r="C81" s="31">
        <f>VLOOKUP(CONCATENATE($C$1,A81,B81),'Dados planilhados'!D:H,5,FALSE)</f>
        <v>41581437.33</v>
      </c>
      <c r="D81" s="31">
        <f>VLOOKUP(CONCATENATE($D$1,A81,B81),'Dados planilhados'!D:H,5,FALSE)</f>
        <v>449665714.7</v>
      </c>
      <c r="E81" s="33">
        <f>-1706803.803*35 + (1257112.775/2 * 35^2) + (435.368/3 * 35^3) </f>
        <v>716465575.9</v>
      </c>
      <c r="F81" s="33">
        <f>-17755621.79*35 + (9460614.571/2 * 35^2) + (125685.287/3 * 35^3) </f>
        <v>6969431889</v>
      </c>
      <c r="G81" s="33">
        <f>(F81-E81)/E81</f>
        <v>8.727518143</v>
      </c>
    </row>
    <row r="82">
      <c r="A82" s="19" t="s">
        <v>31</v>
      </c>
      <c r="B82" s="13">
        <v>0.0</v>
      </c>
      <c r="C82" s="31">
        <f>VLOOKUP(CONCATENATE($C$1,A82,B82),'Dados planilhados'!D:H,5,FALSE)</f>
        <v>142687.3333</v>
      </c>
      <c r="D82" s="31">
        <f>VLOOKUP(CONCATENATE($D$1,A82,B82),'Dados planilhados'!D:H,5,FALSE)</f>
        <v>596715.6667</v>
      </c>
    </row>
    <row r="83">
      <c r="A83" s="19" t="s">
        <v>31</v>
      </c>
      <c r="B83" s="13">
        <v>5.0</v>
      </c>
      <c r="C83" s="31">
        <f>VLOOKUP(CONCATENATE($C$1,A83,B83),'Dados planilhados'!D:H,5,FALSE)</f>
        <v>958576.3333</v>
      </c>
      <c r="D83" s="31">
        <f>VLOOKUP(CONCATENATE($D$1,A83,B83),'Dados planilhados'!D:H,5,FALSE)</f>
        <v>12508418.67</v>
      </c>
    </row>
    <row r="84">
      <c r="A84" s="19" t="s">
        <v>31</v>
      </c>
      <c r="B84" s="13">
        <v>10.0</v>
      </c>
      <c r="C84" s="31">
        <f>VLOOKUP(CONCATENATE($C$1,A84,B84),'Dados planilhados'!D:H,5,FALSE)</f>
        <v>3248946.333</v>
      </c>
      <c r="D84" s="31">
        <f>VLOOKUP(CONCATENATE($D$1,A84,B84),'Dados planilhados'!D:H,5,FALSE)</f>
        <v>49098461</v>
      </c>
    </row>
    <row r="85">
      <c r="A85" s="19" t="s">
        <v>31</v>
      </c>
      <c r="B85" s="13">
        <v>15.0</v>
      </c>
      <c r="C85" s="31">
        <f>VLOOKUP(CONCATENATE($C$1,A85,B85),'Dados planilhados'!D:H,5,FALSE)</f>
        <v>6073935.667</v>
      </c>
      <c r="D85" s="31">
        <f>VLOOKUP(CONCATENATE($D$1,A85,B85),'Dados planilhados'!D:H,5,FALSE)</f>
        <v>110093857</v>
      </c>
    </row>
    <row r="86">
      <c r="A86" s="19" t="s">
        <v>31</v>
      </c>
      <c r="B86" s="13">
        <v>20.0</v>
      </c>
      <c r="C86" s="31">
        <f>VLOOKUP(CONCATENATE($C$1,A86,B86),'Dados planilhados'!D:H,5,FALSE)</f>
        <v>9127907.333</v>
      </c>
      <c r="D86" s="31">
        <f>VLOOKUP(CONCATENATE($D$1,A86,B86),'Dados planilhados'!D:H,5,FALSE)</f>
        <v>185261415</v>
      </c>
    </row>
    <row r="87">
      <c r="A87" s="19" t="s">
        <v>31</v>
      </c>
      <c r="B87" s="13">
        <v>25.0</v>
      </c>
      <c r="C87" s="31">
        <f>VLOOKUP(CONCATENATE($C$1,A87,B87),'Dados planilhados'!D:H,5,FALSE)</f>
        <v>12351930</v>
      </c>
      <c r="D87" s="31">
        <f>VLOOKUP(CONCATENATE($D$1,A87,B87),'Dados planilhados'!D:H,5,FALSE)</f>
        <v>262893904</v>
      </c>
    </row>
    <row r="88">
      <c r="A88" s="19" t="s">
        <v>31</v>
      </c>
      <c r="B88" s="13">
        <v>30.0</v>
      </c>
      <c r="C88" s="31">
        <f>VLOOKUP(CONCATENATE($C$1,A88,B88),'Dados planilhados'!D:H,5,FALSE)</f>
        <v>15263430.67</v>
      </c>
      <c r="D88" s="31">
        <f>VLOOKUP(CONCATENATE($D$1,A88,B88),'Dados planilhados'!D:H,5,FALSE)</f>
        <v>335675906.3</v>
      </c>
    </row>
    <row r="89">
      <c r="A89" s="19" t="s">
        <v>31</v>
      </c>
      <c r="B89" s="13">
        <v>35.0</v>
      </c>
      <c r="C89" s="31">
        <f>VLOOKUP(CONCATENATE($C$1,A89,B89),'Dados planilhados'!D:H,5,FALSE)</f>
        <v>18134282.67</v>
      </c>
      <c r="D89" s="31">
        <f>VLOOKUP(CONCATENATE($D$1,A89,B89),'Dados planilhados'!D:H,5,FALSE)</f>
        <v>399883848</v>
      </c>
      <c r="E89" s="33">
        <f> -440596.656*35 + (364540.539/2 * 35^2) + (5083.084/3 * 35^3) </f>
        <v>280505939.3</v>
      </c>
      <c r="F89" s="33">
        <f> -13357035.788*35 + (6051474.754/2 * 35^2) + (175903.528/3 * 35^3) </f>
        <v>5752986622</v>
      </c>
      <c r="G89" s="33">
        <f>(F89-E89)/E89</f>
        <v>19.50932196</v>
      </c>
    </row>
    <row r="90">
      <c r="A90" s="19" t="s">
        <v>32</v>
      </c>
      <c r="B90" s="13">
        <v>0.0</v>
      </c>
      <c r="C90" s="31">
        <f>VLOOKUP(CONCATENATE($C$1,A90,B90),'Dados planilhados'!D:H,5,FALSE)</f>
        <v>218856.3333</v>
      </c>
      <c r="D90" s="31">
        <f>VLOOKUP(CONCATENATE($D$1,A90,B90),'Dados planilhados'!D:H,5,FALSE)</f>
        <v>1910016.667</v>
      </c>
    </row>
    <row r="91">
      <c r="A91" s="19" t="s">
        <v>32</v>
      </c>
      <c r="B91" s="13">
        <v>5.0</v>
      </c>
      <c r="C91" s="31">
        <f>VLOOKUP(CONCATENATE($C$1,A91,B91),'Dados planilhados'!D:H,5,FALSE)</f>
        <v>3291409</v>
      </c>
      <c r="D91" s="31">
        <f>VLOOKUP(CONCATENATE($D$1,A91,B91),'Dados planilhados'!D:H,5,FALSE)</f>
        <v>31644950.67</v>
      </c>
    </row>
    <row r="92">
      <c r="A92" s="19" t="s">
        <v>32</v>
      </c>
      <c r="B92" s="13">
        <v>10.0</v>
      </c>
      <c r="C92" s="31">
        <f>VLOOKUP(CONCATENATE($C$1,A92,B92),'Dados planilhados'!D:H,5,FALSE)</f>
        <v>8956031.333</v>
      </c>
      <c r="D92" s="31">
        <f>VLOOKUP(CONCATENATE($D$1,A92,B92),'Dados planilhados'!D:H,5,FALSE)</f>
        <v>99574634.33</v>
      </c>
    </row>
    <row r="93">
      <c r="A93" s="19" t="s">
        <v>32</v>
      </c>
      <c r="B93" s="13">
        <v>15.0</v>
      </c>
      <c r="C93" s="31">
        <f>VLOOKUP(CONCATENATE($C$1,A93,B93),'Dados planilhados'!D:H,5,FALSE)</f>
        <v>14664530</v>
      </c>
      <c r="D93" s="31">
        <f>VLOOKUP(CONCATENATE($D$1,A93,B93),'Dados planilhados'!D:H,5,FALSE)</f>
        <v>192913003.7</v>
      </c>
    </row>
    <row r="94">
      <c r="A94" s="19" t="s">
        <v>32</v>
      </c>
      <c r="B94" s="13">
        <v>20.0</v>
      </c>
      <c r="C94" s="31">
        <f>VLOOKUP(CONCATENATE($C$1,A94,B94),'Dados planilhados'!D:H,5,FALSE)</f>
        <v>19919731.67</v>
      </c>
      <c r="D94" s="31">
        <f>VLOOKUP(CONCATENATE($D$1,A94,B94),'Dados planilhados'!D:H,5,FALSE)</f>
        <v>292963633.7</v>
      </c>
    </row>
    <row r="95">
      <c r="A95" s="19" t="s">
        <v>32</v>
      </c>
      <c r="B95" s="13">
        <v>25.0</v>
      </c>
      <c r="C95" s="31">
        <f>VLOOKUP(CONCATENATE($C$1,A95,B95),'Dados planilhados'!D:H,5,FALSE)</f>
        <v>25010585.67</v>
      </c>
      <c r="D95" s="31">
        <f>VLOOKUP(CONCATENATE($D$1,A95,B95),'Dados planilhados'!D:H,5,FALSE)</f>
        <v>382154816</v>
      </c>
    </row>
    <row r="96">
      <c r="A96" s="19" t="s">
        <v>32</v>
      </c>
      <c r="B96" s="13">
        <v>30.0</v>
      </c>
      <c r="C96" s="31">
        <f>VLOOKUP(CONCATENATE($C$1,A96,B96),'Dados planilhados'!D:H,5,FALSE)</f>
        <v>29303682.67</v>
      </c>
      <c r="D96" s="31">
        <f>VLOOKUP(CONCATENATE($D$1,A96,B96),'Dados planilhados'!D:H,5,FALSE)</f>
        <v>452123757</v>
      </c>
    </row>
    <row r="97">
      <c r="A97" s="19" t="s">
        <v>32</v>
      </c>
      <c r="B97" s="13">
        <v>35.0</v>
      </c>
      <c r="C97" s="31">
        <f>VLOOKUP(CONCATENATE($C$1,A97,B97),'Dados planilhados'!D:H,5,FALSE)</f>
        <v>33517038</v>
      </c>
      <c r="D97" s="31">
        <f>VLOOKUP(CONCATENATE($D$1,A97,B97),'Dados planilhados'!D:H,5,FALSE)</f>
        <v>502669928</v>
      </c>
      <c r="E97" s="33">
        <f>-749863.254*35 + (1042450.787/2 * 35^2) - (1446.383/3 * 35^3) </f>
        <v>591584669.4</v>
      </c>
      <c r="F97" s="33">
        <f>-22765982.636*35 + (14431204.397/2 * 35^2) + (33632.567/3 * 35^3) </f>
        <v>8522968738</v>
      </c>
      <c r="G97" s="33">
        <f>(F97-E97)/E97</f>
        <v>13.40701421</v>
      </c>
    </row>
    <row r="98">
      <c r="A98" s="27"/>
      <c r="B98" s="27"/>
      <c r="C98" s="31"/>
      <c r="D98" s="31"/>
    </row>
    <row r="99">
      <c r="A99" s="27"/>
      <c r="B99" s="27"/>
      <c r="C99" s="31"/>
      <c r="D99" s="31"/>
    </row>
    <row r="100">
      <c r="A100" s="27"/>
      <c r="B100" s="27"/>
      <c r="C100" s="31"/>
      <c r="D100" s="31"/>
    </row>
    <row r="101">
      <c r="A101" s="27"/>
      <c r="B101" s="27"/>
      <c r="C101" s="31"/>
      <c r="D101" s="31"/>
    </row>
    <row r="102">
      <c r="A102" s="27"/>
      <c r="B102" s="27"/>
      <c r="C102" s="31"/>
      <c r="D102" s="31"/>
    </row>
    <row r="103">
      <c r="A103" s="27"/>
      <c r="B103" s="27"/>
      <c r="C103" s="31"/>
      <c r="D103" s="31"/>
    </row>
    <row r="104">
      <c r="A104" s="27"/>
      <c r="B104" s="27"/>
      <c r="C104" s="31"/>
      <c r="D104" s="31"/>
    </row>
    <row r="105">
      <c r="A105" s="27"/>
      <c r="B105" s="27"/>
      <c r="C105" s="31"/>
      <c r="D105" s="31"/>
    </row>
    <row r="106">
      <c r="A106" s="27"/>
      <c r="B106" s="27"/>
      <c r="C106" s="31"/>
      <c r="D106" s="31"/>
    </row>
    <row r="107">
      <c r="A107" s="27"/>
      <c r="B107" s="27"/>
      <c r="C107" s="31"/>
      <c r="D107" s="31"/>
    </row>
    <row r="108">
      <c r="A108" s="27"/>
      <c r="B108" s="27"/>
      <c r="C108" s="31"/>
      <c r="D108" s="31"/>
    </row>
    <row r="109">
      <c r="A109" s="27"/>
      <c r="B109" s="27"/>
      <c r="C109" s="31"/>
      <c r="D109" s="31"/>
    </row>
    <row r="110">
      <c r="A110" s="27"/>
      <c r="B110" s="27"/>
      <c r="C110" s="31"/>
      <c r="D110" s="31"/>
    </row>
    <row r="111">
      <c r="A111" s="27"/>
      <c r="B111" s="27"/>
      <c r="C111" s="31"/>
      <c r="D111" s="31"/>
    </row>
    <row r="112">
      <c r="A112" s="27"/>
      <c r="B112" s="27"/>
      <c r="C112" s="31"/>
      <c r="D112" s="31"/>
    </row>
    <row r="113">
      <c r="A113" s="27"/>
      <c r="B113" s="27"/>
      <c r="C113" s="31"/>
      <c r="D113" s="31"/>
    </row>
    <row r="114">
      <c r="A114" s="27"/>
      <c r="B114" s="27"/>
      <c r="C114" s="31"/>
      <c r="D114" s="31"/>
    </row>
    <row r="115">
      <c r="A115" s="27"/>
      <c r="B115" s="27"/>
      <c r="C115" s="31"/>
      <c r="D115" s="31"/>
    </row>
    <row r="116">
      <c r="A116" s="27"/>
      <c r="B116" s="27"/>
      <c r="C116" s="31"/>
      <c r="D116" s="31"/>
    </row>
    <row r="117">
      <c r="A117" s="27"/>
      <c r="B117" s="27"/>
      <c r="C117" s="31"/>
      <c r="D117" s="31"/>
    </row>
    <row r="118">
      <c r="A118" s="27"/>
      <c r="B118" s="27"/>
      <c r="C118" s="31"/>
      <c r="D118" s="31"/>
    </row>
    <row r="119">
      <c r="A119" s="27"/>
      <c r="B119" s="27"/>
      <c r="C119" s="31"/>
      <c r="D119" s="31"/>
    </row>
    <row r="120">
      <c r="A120" s="27"/>
      <c r="B120" s="27"/>
      <c r="C120" s="31"/>
      <c r="D120" s="31"/>
    </row>
    <row r="121">
      <c r="A121" s="27"/>
      <c r="B121" s="27"/>
      <c r="C121" s="31"/>
      <c r="D121" s="31"/>
    </row>
    <row r="122">
      <c r="A122" s="27"/>
      <c r="B122" s="27"/>
      <c r="C122" s="31"/>
      <c r="D122" s="31"/>
    </row>
    <row r="123">
      <c r="A123" s="27"/>
      <c r="B123" s="27"/>
      <c r="C123" s="31"/>
      <c r="D123" s="31"/>
    </row>
    <row r="124">
      <c r="A124" s="27"/>
      <c r="B124" s="27"/>
      <c r="C124" s="31"/>
      <c r="D124" s="31"/>
    </row>
    <row r="125">
      <c r="A125" s="27"/>
      <c r="B125" s="27"/>
      <c r="C125" s="31"/>
      <c r="D125" s="31"/>
    </row>
    <row r="126">
      <c r="A126" s="27"/>
      <c r="B126" s="27"/>
      <c r="C126" s="31"/>
      <c r="D126" s="31"/>
    </row>
    <row r="127">
      <c r="A127" s="27"/>
      <c r="B127" s="27"/>
      <c r="C127" s="31"/>
      <c r="D127" s="31"/>
    </row>
    <row r="128">
      <c r="A128" s="27"/>
      <c r="B128" s="27"/>
      <c r="C128" s="31"/>
      <c r="D128" s="31"/>
    </row>
    <row r="129">
      <c r="A129" s="27"/>
      <c r="B129" s="27"/>
      <c r="C129" s="31"/>
      <c r="D129" s="31"/>
    </row>
    <row r="130">
      <c r="A130" s="27"/>
      <c r="B130" s="27"/>
      <c r="C130" s="31"/>
      <c r="D130" s="31"/>
    </row>
    <row r="131">
      <c r="A131" s="27"/>
      <c r="B131" s="27"/>
      <c r="C131" s="31"/>
      <c r="D131" s="31"/>
    </row>
    <row r="132">
      <c r="A132" s="27"/>
      <c r="B132" s="27"/>
      <c r="C132" s="31"/>
      <c r="D132" s="31"/>
    </row>
    <row r="133">
      <c r="A133" s="27"/>
      <c r="B133" s="27"/>
      <c r="C133" s="31"/>
      <c r="D133" s="31"/>
    </row>
    <row r="134">
      <c r="A134" s="27"/>
      <c r="B134" s="27"/>
      <c r="C134" s="31"/>
      <c r="D134" s="31"/>
    </row>
    <row r="135">
      <c r="A135" s="27"/>
      <c r="B135" s="27"/>
      <c r="C135" s="31"/>
      <c r="D135" s="31"/>
    </row>
    <row r="136">
      <c r="A136" s="27"/>
      <c r="B136" s="27"/>
      <c r="C136" s="31"/>
      <c r="D136" s="31"/>
    </row>
    <row r="137">
      <c r="A137" s="27"/>
      <c r="B137" s="27"/>
      <c r="C137" s="31"/>
      <c r="D137" s="31"/>
    </row>
    <row r="138">
      <c r="A138" s="27"/>
      <c r="B138" s="27"/>
      <c r="C138" s="31"/>
      <c r="D138" s="31"/>
    </row>
    <row r="139">
      <c r="A139" s="27"/>
      <c r="B139" s="27"/>
      <c r="C139" s="31"/>
      <c r="D139" s="31"/>
    </row>
    <row r="140">
      <c r="A140" s="27"/>
      <c r="B140" s="27"/>
      <c r="C140" s="31"/>
      <c r="D140" s="31"/>
    </row>
    <row r="141">
      <c r="A141" s="27"/>
      <c r="B141" s="27"/>
      <c r="C141" s="31"/>
      <c r="D141" s="31"/>
    </row>
    <row r="142">
      <c r="A142" s="27"/>
      <c r="B142" s="27"/>
      <c r="C142" s="31"/>
      <c r="D142" s="31"/>
    </row>
    <row r="143">
      <c r="A143" s="27"/>
      <c r="B143" s="27"/>
      <c r="C143" s="31"/>
      <c r="D143" s="31"/>
    </row>
    <row r="144">
      <c r="A144" s="27"/>
      <c r="B144" s="27"/>
      <c r="C144" s="31"/>
      <c r="D144" s="31"/>
    </row>
    <row r="145">
      <c r="A145" s="27"/>
      <c r="B145" s="27"/>
      <c r="C145" s="31"/>
      <c r="D145" s="31"/>
    </row>
    <row r="146">
      <c r="A146" s="27"/>
      <c r="B146" s="27"/>
      <c r="C146" s="31"/>
      <c r="D146" s="31"/>
    </row>
    <row r="147">
      <c r="A147" s="27"/>
      <c r="B147" s="27"/>
      <c r="C147" s="31"/>
      <c r="D147" s="31"/>
    </row>
    <row r="148">
      <c r="A148" s="27"/>
      <c r="B148" s="27"/>
      <c r="C148" s="31"/>
      <c r="D148" s="31"/>
    </row>
    <row r="149">
      <c r="A149" s="27"/>
      <c r="B149" s="27"/>
      <c r="C149" s="31"/>
      <c r="D149" s="31"/>
    </row>
    <row r="150">
      <c r="A150" s="27"/>
      <c r="B150" s="27"/>
      <c r="C150" s="31"/>
      <c r="D150" s="31"/>
    </row>
    <row r="151">
      <c r="A151" s="27"/>
      <c r="B151" s="27"/>
      <c r="C151" s="31"/>
      <c r="D151" s="31"/>
    </row>
    <row r="152">
      <c r="A152" s="27"/>
      <c r="B152" s="27"/>
      <c r="C152" s="31"/>
      <c r="D152" s="31"/>
    </row>
    <row r="153">
      <c r="A153" s="27"/>
      <c r="B153" s="27"/>
      <c r="C153" s="31"/>
      <c r="D153" s="31"/>
    </row>
    <row r="154">
      <c r="A154" s="27"/>
      <c r="B154" s="27"/>
      <c r="C154" s="31"/>
      <c r="D154" s="31"/>
    </row>
    <row r="155">
      <c r="A155" s="27"/>
      <c r="B155" s="27"/>
      <c r="C155" s="31"/>
      <c r="D155" s="31"/>
    </row>
    <row r="156">
      <c r="A156" s="27"/>
      <c r="B156" s="27"/>
      <c r="C156" s="31"/>
      <c r="D156" s="31"/>
    </row>
    <row r="157">
      <c r="A157" s="27"/>
      <c r="B157" s="27"/>
      <c r="C157" s="31"/>
      <c r="D157" s="31"/>
    </row>
    <row r="158">
      <c r="A158" s="27"/>
      <c r="B158" s="27"/>
      <c r="C158" s="31"/>
      <c r="D158" s="31"/>
    </row>
    <row r="159">
      <c r="A159" s="27"/>
      <c r="B159" s="27"/>
      <c r="C159" s="31"/>
      <c r="D159" s="31"/>
    </row>
    <row r="160">
      <c r="A160" s="27"/>
      <c r="B160" s="27"/>
      <c r="C160" s="31"/>
      <c r="D160" s="31"/>
    </row>
    <row r="161">
      <c r="A161" s="27"/>
      <c r="B161" s="27"/>
      <c r="C161" s="31"/>
      <c r="D161" s="31"/>
    </row>
    <row r="162">
      <c r="A162" s="27"/>
      <c r="B162" s="27"/>
      <c r="C162" s="31"/>
      <c r="D162" s="31"/>
    </row>
    <row r="163">
      <c r="A163" s="27"/>
      <c r="B163" s="27"/>
      <c r="C163" s="31"/>
      <c r="D163" s="31"/>
    </row>
    <row r="164">
      <c r="A164" s="27"/>
      <c r="B164" s="27"/>
      <c r="C164" s="31"/>
      <c r="D164" s="31"/>
    </row>
    <row r="165">
      <c r="A165" s="27"/>
      <c r="B165" s="27"/>
      <c r="C165" s="31"/>
      <c r="D165" s="31"/>
    </row>
    <row r="166">
      <c r="A166" s="27"/>
      <c r="B166" s="27"/>
      <c r="C166" s="31"/>
      <c r="D166" s="31"/>
    </row>
    <row r="167">
      <c r="A167" s="27"/>
      <c r="B167" s="27"/>
      <c r="C167" s="31"/>
      <c r="D167" s="31"/>
    </row>
    <row r="168">
      <c r="A168" s="27"/>
      <c r="B168" s="27"/>
      <c r="C168" s="31"/>
      <c r="D168" s="31"/>
    </row>
    <row r="169">
      <c r="A169" s="27"/>
      <c r="B169" s="27"/>
      <c r="C169" s="31"/>
      <c r="D169" s="31"/>
    </row>
    <row r="170">
      <c r="A170" s="27"/>
      <c r="B170" s="27"/>
      <c r="C170" s="31"/>
      <c r="D170" s="31"/>
    </row>
    <row r="171">
      <c r="A171" s="27"/>
      <c r="B171" s="27"/>
      <c r="C171" s="31"/>
      <c r="D171" s="31"/>
    </row>
    <row r="172">
      <c r="A172" s="27"/>
      <c r="B172" s="27"/>
      <c r="C172" s="31"/>
      <c r="D172" s="31"/>
    </row>
    <row r="173">
      <c r="A173" s="27"/>
      <c r="B173" s="27"/>
      <c r="C173" s="31"/>
      <c r="D173" s="31"/>
    </row>
    <row r="174">
      <c r="A174" s="27"/>
      <c r="B174" s="27"/>
      <c r="C174" s="31"/>
      <c r="D174" s="31"/>
    </row>
    <row r="175">
      <c r="A175" s="27"/>
      <c r="B175" s="27"/>
      <c r="C175" s="31"/>
      <c r="D175" s="31"/>
    </row>
    <row r="176">
      <c r="A176" s="27"/>
      <c r="B176" s="27"/>
      <c r="C176" s="31"/>
      <c r="D176" s="31"/>
    </row>
    <row r="177">
      <c r="A177" s="27"/>
      <c r="B177" s="27"/>
      <c r="C177" s="31"/>
      <c r="D177" s="31"/>
    </row>
    <row r="178">
      <c r="A178" s="27"/>
      <c r="B178" s="27"/>
      <c r="C178" s="31"/>
      <c r="D178" s="31"/>
    </row>
    <row r="179">
      <c r="A179" s="27"/>
      <c r="B179" s="27"/>
      <c r="C179" s="31"/>
      <c r="D179" s="31"/>
    </row>
    <row r="180">
      <c r="A180" s="27"/>
      <c r="B180" s="27"/>
      <c r="C180" s="31"/>
      <c r="D180" s="31"/>
    </row>
    <row r="181">
      <c r="A181" s="27"/>
      <c r="B181" s="27"/>
      <c r="C181" s="31"/>
      <c r="D181" s="31"/>
    </row>
    <row r="182">
      <c r="A182" s="27"/>
      <c r="B182" s="27"/>
      <c r="C182" s="31"/>
      <c r="D182" s="31"/>
    </row>
    <row r="183">
      <c r="A183" s="27"/>
      <c r="B183" s="27"/>
      <c r="C183" s="31"/>
      <c r="D183" s="31"/>
    </row>
    <row r="184">
      <c r="A184" s="27"/>
      <c r="B184" s="27"/>
      <c r="C184" s="31"/>
      <c r="D184" s="31"/>
    </row>
    <row r="185">
      <c r="A185" s="27"/>
      <c r="B185" s="27"/>
      <c r="C185" s="31"/>
      <c r="D185" s="31"/>
    </row>
    <row r="186">
      <c r="A186" s="27"/>
      <c r="B186" s="27"/>
      <c r="C186" s="31"/>
      <c r="D186" s="31"/>
    </row>
    <row r="187">
      <c r="A187" s="27"/>
      <c r="B187" s="27"/>
      <c r="C187" s="31"/>
      <c r="D187" s="31"/>
    </row>
    <row r="188">
      <c r="A188" s="27"/>
      <c r="B188" s="27"/>
      <c r="C188" s="31"/>
      <c r="D188" s="31"/>
    </row>
    <row r="189">
      <c r="A189" s="27"/>
      <c r="B189" s="27"/>
      <c r="C189" s="31"/>
      <c r="D189" s="31"/>
    </row>
    <row r="190">
      <c r="A190" s="27"/>
      <c r="B190" s="27"/>
      <c r="C190" s="31"/>
      <c r="D190" s="31"/>
    </row>
    <row r="191">
      <c r="A191" s="27"/>
      <c r="B191" s="27"/>
      <c r="C191" s="31"/>
      <c r="D191" s="31"/>
    </row>
    <row r="192">
      <c r="A192" s="27"/>
      <c r="B192" s="27"/>
      <c r="C192" s="31"/>
      <c r="D192" s="31"/>
    </row>
    <row r="193">
      <c r="A193" s="27"/>
      <c r="B193" s="27"/>
      <c r="C193" s="31"/>
      <c r="D193" s="31"/>
    </row>
    <row r="194">
      <c r="A194" s="27"/>
      <c r="B194" s="27"/>
      <c r="C194" s="31"/>
      <c r="D194" s="31"/>
    </row>
    <row r="195">
      <c r="A195" s="27"/>
      <c r="B195" s="27"/>
      <c r="C195" s="31"/>
      <c r="D195" s="31"/>
    </row>
    <row r="196">
      <c r="A196" s="27"/>
      <c r="B196" s="27"/>
      <c r="C196" s="31"/>
      <c r="D196" s="31"/>
    </row>
    <row r="197">
      <c r="A197" s="27"/>
      <c r="B197" s="27"/>
      <c r="C197" s="31"/>
      <c r="D197" s="31"/>
    </row>
    <row r="198">
      <c r="A198" s="27"/>
      <c r="B198" s="27"/>
      <c r="C198" s="31"/>
      <c r="D198" s="31"/>
    </row>
    <row r="199">
      <c r="A199" s="27"/>
      <c r="B199" s="27"/>
      <c r="C199" s="31"/>
      <c r="D199" s="31"/>
    </row>
    <row r="200">
      <c r="A200" s="27"/>
      <c r="B200" s="27"/>
      <c r="C200" s="31"/>
      <c r="D200" s="31"/>
    </row>
    <row r="201">
      <c r="A201" s="27"/>
      <c r="B201" s="27"/>
      <c r="C201" s="31"/>
      <c r="D201" s="31"/>
    </row>
    <row r="202">
      <c r="A202" s="27"/>
      <c r="B202" s="27"/>
      <c r="C202" s="31"/>
      <c r="D202" s="31"/>
    </row>
    <row r="203">
      <c r="A203" s="27"/>
      <c r="B203" s="27"/>
      <c r="C203" s="31"/>
      <c r="D203" s="31"/>
    </row>
    <row r="204">
      <c r="A204" s="27"/>
      <c r="B204" s="27"/>
      <c r="C204" s="31"/>
      <c r="D204" s="31"/>
    </row>
    <row r="205">
      <c r="A205" s="27"/>
      <c r="B205" s="27"/>
      <c r="C205" s="31"/>
      <c r="D205" s="31"/>
    </row>
    <row r="206">
      <c r="A206" s="27"/>
      <c r="B206" s="27"/>
      <c r="C206" s="31"/>
      <c r="D206" s="31"/>
    </row>
    <row r="207">
      <c r="A207" s="27"/>
      <c r="B207" s="27"/>
      <c r="C207" s="31"/>
      <c r="D207" s="31"/>
    </row>
    <row r="208">
      <c r="A208" s="27"/>
      <c r="B208" s="27"/>
      <c r="C208" s="31"/>
      <c r="D208" s="31"/>
    </row>
    <row r="209">
      <c r="A209" s="27"/>
      <c r="B209" s="27"/>
      <c r="C209" s="31"/>
      <c r="D209" s="31"/>
    </row>
    <row r="210">
      <c r="A210" s="27"/>
      <c r="B210" s="27"/>
      <c r="C210" s="31"/>
      <c r="D210" s="31"/>
    </row>
    <row r="211">
      <c r="A211" s="27"/>
      <c r="B211" s="27"/>
      <c r="C211" s="31"/>
      <c r="D211" s="31"/>
    </row>
    <row r="212">
      <c r="A212" s="27"/>
      <c r="B212" s="27"/>
      <c r="C212" s="31"/>
      <c r="D212" s="31"/>
    </row>
    <row r="213">
      <c r="A213" s="27"/>
      <c r="B213" s="27"/>
      <c r="C213" s="31"/>
      <c r="D213" s="31"/>
    </row>
    <row r="214">
      <c r="A214" s="27"/>
      <c r="B214" s="27"/>
      <c r="C214" s="31"/>
      <c r="D214" s="31"/>
    </row>
    <row r="215">
      <c r="A215" s="27"/>
      <c r="B215" s="27"/>
      <c r="C215" s="31"/>
      <c r="D215" s="31"/>
    </row>
    <row r="216">
      <c r="A216" s="27"/>
      <c r="B216" s="27"/>
      <c r="C216" s="31"/>
      <c r="D216" s="31"/>
    </row>
    <row r="217">
      <c r="A217" s="27"/>
      <c r="B217" s="27"/>
      <c r="C217" s="31"/>
      <c r="D217" s="31"/>
    </row>
    <row r="218">
      <c r="A218" s="27"/>
      <c r="B218" s="27"/>
      <c r="C218" s="31"/>
      <c r="D218" s="31"/>
    </row>
    <row r="219">
      <c r="A219" s="27"/>
      <c r="B219" s="27"/>
      <c r="C219" s="31"/>
      <c r="D219" s="31"/>
    </row>
    <row r="220">
      <c r="A220" s="27"/>
      <c r="B220" s="27"/>
      <c r="C220" s="31"/>
      <c r="D220" s="31"/>
    </row>
    <row r="221">
      <c r="A221" s="27"/>
      <c r="B221" s="27"/>
      <c r="C221" s="31"/>
      <c r="D221" s="31"/>
    </row>
    <row r="222">
      <c r="A222" s="27"/>
      <c r="B222" s="27"/>
      <c r="C222" s="31"/>
      <c r="D222" s="31"/>
    </row>
    <row r="223">
      <c r="A223" s="27"/>
      <c r="B223" s="27"/>
      <c r="C223" s="31"/>
      <c r="D223" s="31"/>
    </row>
    <row r="224">
      <c r="A224" s="27"/>
      <c r="B224" s="27"/>
      <c r="C224" s="31"/>
      <c r="D224" s="31"/>
    </row>
    <row r="225">
      <c r="A225" s="27"/>
      <c r="B225" s="27"/>
      <c r="C225" s="31"/>
      <c r="D225" s="31"/>
    </row>
    <row r="226">
      <c r="A226" s="27"/>
      <c r="B226" s="27"/>
      <c r="C226" s="31"/>
      <c r="D226" s="31"/>
    </row>
    <row r="227">
      <c r="A227" s="27"/>
      <c r="B227" s="27"/>
      <c r="C227" s="31"/>
      <c r="D227" s="31"/>
    </row>
    <row r="228">
      <c r="A228" s="27"/>
      <c r="B228" s="27"/>
      <c r="C228" s="31"/>
      <c r="D228" s="31"/>
    </row>
    <row r="229">
      <c r="A229" s="27"/>
      <c r="B229" s="27"/>
      <c r="C229" s="31"/>
      <c r="D229" s="31"/>
    </row>
    <row r="230">
      <c r="A230" s="27"/>
      <c r="B230" s="27"/>
      <c r="C230" s="31"/>
      <c r="D230" s="31"/>
    </row>
    <row r="231">
      <c r="A231" s="27"/>
      <c r="B231" s="27"/>
      <c r="C231" s="31"/>
      <c r="D231" s="31"/>
    </row>
    <row r="232">
      <c r="A232" s="27"/>
      <c r="B232" s="27"/>
      <c r="C232" s="31"/>
      <c r="D232" s="31"/>
    </row>
    <row r="233">
      <c r="A233" s="27"/>
      <c r="B233" s="27"/>
      <c r="C233" s="31"/>
      <c r="D233" s="31"/>
    </row>
    <row r="234">
      <c r="A234" s="27"/>
      <c r="B234" s="27"/>
      <c r="C234" s="31"/>
      <c r="D234" s="31"/>
    </row>
    <row r="235">
      <c r="A235" s="27"/>
      <c r="B235" s="27"/>
      <c r="C235" s="31"/>
      <c r="D235" s="31"/>
    </row>
    <row r="236">
      <c r="A236" s="27"/>
      <c r="B236" s="27"/>
      <c r="C236" s="31"/>
      <c r="D236" s="31"/>
    </row>
    <row r="237">
      <c r="A237" s="27"/>
      <c r="B237" s="27"/>
      <c r="C237" s="31"/>
      <c r="D237" s="31"/>
    </row>
    <row r="238">
      <c r="A238" s="27"/>
      <c r="B238" s="27"/>
      <c r="C238" s="31"/>
      <c r="D238" s="31"/>
    </row>
    <row r="239">
      <c r="A239" s="27"/>
      <c r="B239" s="27"/>
      <c r="C239" s="31"/>
      <c r="D239" s="31"/>
    </row>
    <row r="240">
      <c r="A240" s="27"/>
      <c r="B240" s="27"/>
      <c r="C240" s="31"/>
      <c r="D240" s="31"/>
    </row>
    <row r="241">
      <c r="A241" s="27"/>
      <c r="B241" s="27"/>
      <c r="C241" s="31"/>
      <c r="D241" s="31"/>
    </row>
    <row r="242">
      <c r="A242" s="27"/>
      <c r="B242" s="27"/>
      <c r="C242" s="31"/>
      <c r="D242" s="31"/>
    </row>
    <row r="243">
      <c r="A243" s="27"/>
      <c r="B243" s="27"/>
      <c r="C243" s="31"/>
      <c r="D243" s="31"/>
    </row>
    <row r="244">
      <c r="A244" s="27"/>
      <c r="B244" s="27"/>
      <c r="C244" s="31"/>
      <c r="D244" s="31"/>
    </row>
    <row r="245">
      <c r="A245" s="27"/>
      <c r="B245" s="27"/>
      <c r="C245" s="31"/>
      <c r="D245" s="31"/>
    </row>
    <row r="246">
      <c r="A246" s="27"/>
      <c r="B246" s="27"/>
      <c r="C246" s="31"/>
      <c r="D246" s="31"/>
    </row>
    <row r="247">
      <c r="A247" s="27"/>
      <c r="B247" s="27"/>
      <c r="C247" s="31"/>
      <c r="D247" s="31"/>
    </row>
    <row r="248">
      <c r="A248" s="27"/>
      <c r="B248" s="27"/>
      <c r="C248" s="31"/>
      <c r="D248" s="31"/>
    </row>
    <row r="249">
      <c r="A249" s="27"/>
      <c r="B249" s="27"/>
      <c r="C249" s="31"/>
      <c r="D249" s="31"/>
    </row>
    <row r="250">
      <c r="A250" s="27"/>
      <c r="B250" s="27"/>
      <c r="C250" s="31"/>
      <c r="D250" s="31"/>
    </row>
    <row r="251">
      <c r="A251" s="27"/>
      <c r="B251" s="27"/>
      <c r="C251" s="31"/>
      <c r="D251" s="31"/>
    </row>
    <row r="252">
      <c r="A252" s="27"/>
      <c r="B252" s="27"/>
      <c r="C252" s="31"/>
      <c r="D252" s="31"/>
    </row>
    <row r="253">
      <c r="A253" s="27"/>
      <c r="B253" s="27"/>
      <c r="C253" s="31"/>
      <c r="D253" s="31"/>
    </row>
    <row r="254">
      <c r="A254" s="27"/>
      <c r="B254" s="27"/>
      <c r="C254" s="31"/>
      <c r="D254" s="31"/>
    </row>
    <row r="255">
      <c r="A255" s="27"/>
      <c r="B255" s="27"/>
      <c r="C255" s="31"/>
      <c r="D255" s="31"/>
    </row>
    <row r="256">
      <c r="A256" s="27"/>
      <c r="B256" s="27"/>
      <c r="C256" s="31"/>
      <c r="D256" s="31"/>
    </row>
    <row r="257">
      <c r="A257" s="27"/>
      <c r="B257" s="27"/>
      <c r="C257" s="31"/>
      <c r="D257" s="31"/>
    </row>
    <row r="258">
      <c r="A258" s="27"/>
      <c r="B258" s="27"/>
      <c r="C258" s="31"/>
      <c r="D258" s="31"/>
    </row>
    <row r="259">
      <c r="A259" s="27"/>
      <c r="B259" s="27"/>
      <c r="C259" s="31"/>
      <c r="D259" s="31"/>
    </row>
    <row r="260">
      <c r="A260" s="27"/>
      <c r="B260" s="27"/>
      <c r="C260" s="31"/>
      <c r="D260" s="31"/>
    </row>
    <row r="261">
      <c r="A261" s="27"/>
      <c r="B261" s="27"/>
      <c r="C261" s="31"/>
      <c r="D261" s="31"/>
    </row>
    <row r="262">
      <c r="A262" s="27"/>
      <c r="B262" s="27"/>
      <c r="C262" s="31"/>
      <c r="D262" s="31"/>
    </row>
    <row r="263">
      <c r="A263" s="27"/>
      <c r="B263" s="27"/>
      <c r="C263" s="31"/>
      <c r="D263" s="31"/>
    </row>
    <row r="264">
      <c r="A264" s="27"/>
      <c r="B264" s="27"/>
      <c r="C264" s="31"/>
      <c r="D264" s="31"/>
    </row>
    <row r="265">
      <c r="A265" s="27"/>
      <c r="B265" s="27"/>
      <c r="C265" s="31"/>
      <c r="D265" s="31"/>
    </row>
    <row r="266">
      <c r="A266" s="27"/>
      <c r="B266" s="27"/>
      <c r="C266" s="31"/>
      <c r="D266" s="31"/>
    </row>
    <row r="267">
      <c r="A267" s="27"/>
      <c r="B267" s="27"/>
      <c r="C267" s="31"/>
      <c r="D267" s="31"/>
    </row>
    <row r="268">
      <c r="A268" s="27"/>
      <c r="B268" s="27"/>
      <c r="C268" s="31"/>
      <c r="D268" s="31"/>
    </row>
    <row r="269">
      <c r="A269" s="27"/>
      <c r="B269" s="27"/>
      <c r="C269" s="31"/>
      <c r="D269" s="31"/>
    </row>
    <row r="270">
      <c r="A270" s="27"/>
      <c r="B270" s="27"/>
      <c r="C270" s="31"/>
      <c r="D270" s="31"/>
    </row>
    <row r="271">
      <c r="A271" s="27"/>
      <c r="B271" s="27"/>
      <c r="C271" s="31"/>
      <c r="D271" s="31"/>
    </row>
    <row r="272">
      <c r="A272" s="27"/>
      <c r="B272" s="27"/>
      <c r="C272" s="31"/>
      <c r="D272" s="31"/>
    </row>
    <row r="273">
      <c r="A273" s="27"/>
      <c r="B273" s="27"/>
      <c r="C273" s="31"/>
      <c r="D273" s="31"/>
    </row>
    <row r="274">
      <c r="A274" s="27"/>
      <c r="B274" s="27"/>
      <c r="C274" s="31"/>
      <c r="D274" s="31"/>
    </row>
    <row r="275">
      <c r="A275" s="27"/>
      <c r="B275" s="27"/>
      <c r="C275" s="31"/>
      <c r="D275" s="31"/>
    </row>
    <row r="276">
      <c r="A276" s="27"/>
      <c r="B276" s="27"/>
      <c r="C276" s="31"/>
      <c r="D276" s="31"/>
    </row>
    <row r="277">
      <c r="A277" s="27"/>
      <c r="B277" s="27"/>
      <c r="C277" s="31"/>
      <c r="D277" s="31"/>
    </row>
    <row r="278">
      <c r="A278" s="27"/>
      <c r="B278" s="27"/>
      <c r="C278" s="31"/>
      <c r="D278" s="31"/>
    </row>
    <row r="279">
      <c r="A279" s="27"/>
      <c r="B279" s="27"/>
      <c r="C279" s="31"/>
      <c r="D279" s="31"/>
    </row>
    <row r="280">
      <c r="A280" s="27"/>
      <c r="B280" s="27"/>
      <c r="C280" s="31"/>
      <c r="D280" s="31"/>
    </row>
    <row r="281">
      <c r="A281" s="27"/>
      <c r="B281" s="27"/>
      <c r="C281" s="31"/>
      <c r="D281" s="31"/>
    </row>
    <row r="282">
      <c r="A282" s="27"/>
      <c r="B282" s="27"/>
      <c r="C282" s="31"/>
      <c r="D282" s="31"/>
    </row>
    <row r="283">
      <c r="A283" s="27"/>
      <c r="B283" s="27"/>
      <c r="C283" s="31"/>
      <c r="D283" s="31"/>
    </row>
    <row r="284">
      <c r="A284" s="27"/>
      <c r="B284" s="27"/>
      <c r="C284" s="31"/>
      <c r="D284" s="31"/>
    </row>
    <row r="285">
      <c r="A285" s="27"/>
      <c r="B285" s="27"/>
      <c r="C285" s="31"/>
      <c r="D285" s="31"/>
    </row>
    <row r="286">
      <c r="A286" s="27"/>
      <c r="B286" s="27"/>
      <c r="C286" s="31"/>
      <c r="D286" s="31"/>
    </row>
    <row r="287">
      <c r="A287" s="27"/>
      <c r="B287" s="27"/>
      <c r="C287" s="31"/>
      <c r="D287" s="31"/>
    </row>
    <row r="288">
      <c r="A288" s="27"/>
      <c r="B288" s="27"/>
      <c r="C288" s="31"/>
      <c r="D288" s="31"/>
    </row>
    <row r="289">
      <c r="A289" s="27"/>
      <c r="B289" s="27"/>
      <c r="C289" s="31"/>
      <c r="D289" s="31"/>
    </row>
    <row r="290">
      <c r="A290" s="27"/>
      <c r="B290" s="27"/>
      <c r="C290" s="31"/>
      <c r="D290" s="31"/>
    </row>
    <row r="291">
      <c r="A291" s="27"/>
      <c r="B291" s="27"/>
      <c r="C291" s="31"/>
      <c r="D291" s="31"/>
    </row>
    <row r="292">
      <c r="A292" s="27"/>
      <c r="B292" s="27"/>
      <c r="C292" s="31"/>
      <c r="D292" s="31"/>
    </row>
    <row r="293">
      <c r="A293" s="27"/>
      <c r="B293" s="27"/>
      <c r="C293" s="31"/>
      <c r="D293" s="31"/>
    </row>
    <row r="294">
      <c r="A294" s="27"/>
      <c r="B294" s="27"/>
      <c r="C294" s="31"/>
      <c r="D294" s="31"/>
    </row>
    <row r="295">
      <c r="A295" s="27"/>
      <c r="B295" s="27"/>
      <c r="C295" s="31"/>
      <c r="D295" s="31"/>
    </row>
    <row r="296">
      <c r="A296" s="27"/>
      <c r="B296" s="27"/>
      <c r="C296" s="31"/>
      <c r="D296" s="31"/>
    </row>
    <row r="297">
      <c r="A297" s="27"/>
      <c r="B297" s="27"/>
      <c r="C297" s="31"/>
      <c r="D297" s="31"/>
    </row>
    <row r="298">
      <c r="A298" s="27"/>
      <c r="B298" s="27"/>
      <c r="C298" s="31"/>
      <c r="D298" s="31"/>
    </row>
    <row r="299">
      <c r="A299" s="27"/>
      <c r="B299" s="27"/>
      <c r="C299" s="31"/>
      <c r="D299" s="31"/>
    </row>
    <row r="300">
      <c r="A300" s="27"/>
      <c r="B300" s="27"/>
      <c r="C300" s="31"/>
      <c r="D300" s="31"/>
    </row>
    <row r="301">
      <c r="A301" s="27"/>
      <c r="B301" s="27"/>
      <c r="C301" s="31"/>
      <c r="D301" s="31"/>
    </row>
    <row r="302">
      <c r="A302" s="27"/>
      <c r="B302" s="27"/>
      <c r="C302" s="31"/>
      <c r="D302" s="31"/>
    </row>
    <row r="303">
      <c r="A303" s="27"/>
      <c r="B303" s="27"/>
      <c r="C303" s="31"/>
      <c r="D303" s="31"/>
    </row>
    <row r="304">
      <c r="A304" s="27"/>
      <c r="B304" s="27"/>
      <c r="C304" s="31"/>
      <c r="D304" s="31"/>
    </row>
    <row r="305">
      <c r="A305" s="27"/>
      <c r="B305" s="27"/>
      <c r="C305" s="31"/>
      <c r="D305" s="31"/>
    </row>
    <row r="306">
      <c r="A306" s="27"/>
      <c r="B306" s="27"/>
      <c r="C306" s="31"/>
      <c r="D306" s="31"/>
    </row>
    <row r="307">
      <c r="A307" s="27"/>
      <c r="B307" s="27"/>
      <c r="C307" s="31"/>
      <c r="D307" s="31"/>
    </row>
    <row r="308">
      <c r="A308" s="27"/>
      <c r="B308" s="27"/>
      <c r="C308" s="31"/>
      <c r="D308" s="31"/>
    </row>
    <row r="309">
      <c r="A309" s="27"/>
      <c r="B309" s="27"/>
      <c r="C309" s="31"/>
      <c r="D309" s="31"/>
    </row>
    <row r="310">
      <c r="A310" s="27"/>
      <c r="B310" s="27"/>
      <c r="C310" s="31"/>
      <c r="D310" s="31"/>
    </row>
    <row r="311">
      <c r="A311" s="27"/>
      <c r="B311" s="27"/>
      <c r="C311" s="31"/>
      <c r="D311" s="31"/>
    </row>
    <row r="312">
      <c r="A312" s="27"/>
      <c r="B312" s="27"/>
      <c r="C312" s="31"/>
      <c r="D312" s="31"/>
    </row>
    <row r="313">
      <c r="A313" s="27"/>
      <c r="B313" s="27"/>
      <c r="C313" s="31"/>
      <c r="D313" s="31"/>
    </row>
    <row r="314">
      <c r="A314" s="27"/>
      <c r="B314" s="27"/>
      <c r="C314" s="31"/>
      <c r="D314" s="31"/>
    </row>
    <row r="315">
      <c r="A315" s="27"/>
      <c r="B315" s="27"/>
      <c r="C315" s="31"/>
      <c r="D315" s="31"/>
    </row>
    <row r="316">
      <c r="A316" s="27"/>
      <c r="B316" s="27"/>
      <c r="C316" s="31"/>
      <c r="D316" s="31"/>
    </row>
    <row r="317">
      <c r="A317" s="27"/>
      <c r="B317" s="27"/>
      <c r="C317" s="31"/>
      <c r="D317" s="31"/>
    </row>
    <row r="318">
      <c r="A318" s="27"/>
      <c r="B318" s="27"/>
      <c r="C318" s="31"/>
      <c r="D318" s="31"/>
    </row>
    <row r="319">
      <c r="A319" s="27"/>
      <c r="B319" s="27"/>
      <c r="C319" s="31"/>
      <c r="D319" s="31"/>
    </row>
    <row r="320">
      <c r="A320" s="27"/>
      <c r="B320" s="27"/>
      <c r="C320" s="31"/>
      <c r="D320" s="31"/>
    </row>
    <row r="321">
      <c r="A321" s="27"/>
      <c r="B321" s="27"/>
      <c r="C321" s="31"/>
      <c r="D321" s="31"/>
    </row>
    <row r="322">
      <c r="A322" s="27"/>
      <c r="B322" s="27"/>
      <c r="C322" s="31"/>
      <c r="D322" s="31"/>
    </row>
    <row r="323">
      <c r="A323" s="27"/>
      <c r="B323" s="27"/>
      <c r="C323" s="31"/>
      <c r="D323" s="31"/>
    </row>
    <row r="324">
      <c r="A324" s="27"/>
      <c r="B324" s="27"/>
      <c r="C324" s="31"/>
      <c r="D324" s="31"/>
    </row>
    <row r="325">
      <c r="A325" s="27"/>
      <c r="B325" s="27"/>
      <c r="C325" s="31"/>
      <c r="D325" s="31"/>
    </row>
    <row r="326">
      <c r="A326" s="27"/>
      <c r="B326" s="27"/>
      <c r="C326" s="31"/>
      <c r="D326" s="31"/>
    </row>
    <row r="327">
      <c r="A327" s="27"/>
      <c r="B327" s="27"/>
      <c r="C327" s="31"/>
      <c r="D327" s="31"/>
    </row>
    <row r="328">
      <c r="A328" s="27"/>
      <c r="B328" s="27"/>
      <c r="C328" s="31"/>
      <c r="D328" s="31"/>
    </row>
    <row r="329">
      <c r="A329" s="27"/>
      <c r="B329" s="27"/>
      <c r="C329" s="31"/>
      <c r="D329" s="31"/>
    </row>
    <row r="330">
      <c r="A330" s="27"/>
      <c r="B330" s="27"/>
      <c r="C330" s="31"/>
      <c r="D330" s="31"/>
    </row>
    <row r="331">
      <c r="A331" s="27"/>
      <c r="B331" s="27"/>
      <c r="C331" s="31"/>
      <c r="D331" s="31"/>
    </row>
    <row r="332">
      <c r="A332" s="27"/>
      <c r="B332" s="27"/>
      <c r="C332" s="31"/>
      <c r="D332" s="31"/>
    </row>
    <row r="333">
      <c r="A333" s="27"/>
      <c r="B333" s="27"/>
      <c r="C333" s="31"/>
      <c r="D333" s="31"/>
    </row>
    <row r="334">
      <c r="A334" s="27"/>
      <c r="B334" s="27"/>
      <c r="C334" s="31"/>
      <c r="D334" s="31"/>
    </row>
    <row r="335">
      <c r="A335" s="27"/>
      <c r="B335" s="27"/>
      <c r="C335" s="31"/>
      <c r="D335" s="31"/>
    </row>
    <row r="336">
      <c r="A336" s="27"/>
      <c r="B336" s="27"/>
      <c r="C336" s="31"/>
      <c r="D336" s="31"/>
    </row>
    <row r="337">
      <c r="A337" s="27"/>
      <c r="B337" s="27"/>
      <c r="C337" s="31"/>
      <c r="D337" s="31"/>
    </row>
    <row r="338">
      <c r="A338" s="27"/>
      <c r="B338" s="27"/>
      <c r="C338" s="31"/>
      <c r="D338" s="31"/>
    </row>
    <row r="339">
      <c r="A339" s="27"/>
      <c r="B339" s="27"/>
      <c r="C339" s="31"/>
      <c r="D339" s="31"/>
    </row>
    <row r="340">
      <c r="A340" s="27"/>
      <c r="B340" s="27"/>
      <c r="C340" s="31"/>
      <c r="D340" s="31"/>
    </row>
    <row r="341">
      <c r="A341" s="27"/>
      <c r="B341" s="27"/>
      <c r="C341" s="31"/>
      <c r="D341" s="31"/>
    </row>
    <row r="342">
      <c r="A342" s="27"/>
      <c r="B342" s="27"/>
      <c r="C342" s="31"/>
      <c r="D342" s="31"/>
    </row>
    <row r="343">
      <c r="A343" s="27"/>
      <c r="B343" s="27"/>
      <c r="C343" s="31"/>
      <c r="D343" s="31"/>
    </row>
    <row r="344">
      <c r="A344" s="27"/>
      <c r="B344" s="27"/>
      <c r="C344" s="31"/>
      <c r="D344" s="31"/>
    </row>
    <row r="345">
      <c r="A345" s="27"/>
      <c r="B345" s="27"/>
      <c r="C345" s="31"/>
      <c r="D345" s="31"/>
    </row>
    <row r="346">
      <c r="A346" s="27"/>
      <c r="B346" s="27"/>
      <c r="C346" s="31"/>
      <c r="D346" s="31"/>
    </row>
    <row r="347">
      <c r="A347" s="27"/>
      <c r="B347" s="27"/>
      <c r="C347" s="31"/>
      <c r="D347" s="31"/>
    </row>
    <row r="348">
      <c r="A348" s="27"/>
      <c r="B348" s="27"/>
      <c r="C348" s="31"/>
      <c r="D348" s="31"/>
    </row>
    <row r="349">
      <c r="A349" s="27"/>
      <c r="B349" s="27"/>
      <c r="C349" s="31"/>
      <c r="D349" s="31"/>
    </row>
    <row r="350">
      <c r="A350" s="27"/>
      <c r="B350" s="27"/>
      <c r="C350" s="31"/>
      <c r="D350" s="31"/>
    </row>
    <row r="351">
      <c r="A351" s="27"/>
      <c r="B351" s="27"/>
      <c r="C351" s="31"/>
      <c r="D351" s="31"/>
    </row>
    <row r="352">
      <c r="A352" s="27"/>
      <c r="B352" s="27"/>
      <c r="C352" s="31"/>
      <c r="D352" s="31"/>
    </row>
    <row r="353">
      <c r="A353" s="27"/>
      <c r="B353" s="27"/>
      <c r="C353" s="31"/>
      <c r="D353" s="31"/>
    </row>
    <row r="354">
      <c r="A354" s="27"/>
      <c r="B354" s="27"/>
      <c r="C354" s="31"/>
      <c r="D354" s="31"/>
    </row>
    <row r="355">
      <c r="A355" s="27"/>
      <c r="B355" s="27"/>
      <c r="C355" s="31"/>
      <c r="D355" s="31"/>
    </row>
    <row r="356">
      <c r="A356" s="27"/>
      <c r="B356" s="27"/>
      <c r="C356" s="31"/>
      <c r="D356" s="31"/>
    </row>
    <row r="357">
      <c r="A357" s="27"/>
      <c r="B357" s="27"/>
      <c r="C357" s="31"/>
      <c r="D357" s="31"/>
    </row>
    <row r="358">
      <c r="A358" s="27"/>
      <c r="B358" s="27"/>
      <c r="C358" s="31"/>
      <c r="D358" s="31"/>
    </row>
    <row r="359">
      <c r="A359" s="27"/>
      <c r="B359" s="27"/>
      <c r="C359" s="31"/>
      <c r="D359" s="31"/>
    </row>
    <row r="360">
      <c r="A360" s="27"/>
      <c r="B360" s="27"/>
      <c r="C360" s="31"/>
      <c r="D360" s="31"/>
    </row>
    <row r="361">
      <c r="A361" s="27"/>
      <c r="B361" s="27"/>
      <c r="C361" s="31"/>
      <c r="D361" s="31"/>
    </row>
    <row r="362">
      <c r="A362" s="27"/>
      <c r="B362" s="27"/>
      <c r="C362" s="31"/>
      <c r="D362" s="31"/>
    </row>
    <row r="363">
      <c r="A363" s="27"/>
      <c r="B363" s="27"/>
      <c r="C363" s="31"/>
      <c r="D363" s="31"/>
    </row>
    <row r="364">
      <c r="A364" s="27"/>
      <c r="B364" s="27"/>
      <c r="C364" s="31"/>
      <c r="D364" s="31"/>
    </row>
    <row r="365">
      <c r="A365" s="27"/>
      <c r="B365" s="27"/>
      <c r="C365" s="31"/>
      <c r="D365" s="31"/>
    </row>
    <row r="366">
      <c r="A366" s="27"/>
      <c r="B366" s="27"/>
      <c r="C366" s="31"/>
      <c r="D366" s="31"/>
    </row>
    <row r="367">
      <c r="A367" s="27"/>
      <c r="B367" s="27"/>
      <c r="C367" s="31"/>
      <c r="D367" s="31"/>
    </row>
    <row r="368">
      <c r="A368" s="27"/>
      <c r="B368" s="27"/>
      <c r="C368" s="31"/>
      <c r="D368" s="31"/>
    </row>
    <row r="369">
      <c r="A369" s="27"/>
      <c r="B369" s="27"/>
      <c r="C369" s="31"/>
      <c r="D369" s="31"/>
    </row>
    <row r="370">
      <c r="A370" s="27"/>
      <c r="B370" s="27"/>
      <c r="C370" s="31"/>
      <c r="D370" s="31"/>
    </row>
    <row r="371">
      <c r="A371" s="27"/>
      <c r="B371" s="27"/>
      <c r="C371" s="31"/>
      <c r="D371" s="31"/>
    </row>
    <row r="372">
      <c r="A372" s="27"/>
      <c r="B372" s="27"/>
      <c r="C372" s="31"/>
      <c r="D372" s="31"/>
    </row>
    <row r="373">
      <c r="A373" s="27"/>
      <c r="B373" s="27"/>
      <c r="C373" s="31"/>
      <c r="D373" s="31"/>
    </row>
    <row r="374">
      <c r="A374" s="27"/>
      <c r="B374" s="27"/>
      <c r="C374" s="31"/>
      <c r="D374" s="31"/>
    </row>
    <row r="375">
      <c r="A375" s="27"/>
      <c r="B375" s="27"/>
      <c r="C375" s="31"/>
      <c r="D375" s="31"/>
    </row>
    <row r="376">
      <c r="A376" s="27"/>
      <c r="B376" s="27"/>
      <c r="C376" s="31"/>
      <c r="D376" s="31"/>
    </row>
    <row r="377">
      <c r="A377" s="27"/>
      <c r="B377" s="27"/>
      <c r="C377" s="31"/>
      <c r="D377" s="31"/>
    </row>
    <row r="378">
      <c r="A378" s="27"/>
      <c r="B378" s="27"/>
      <c r="C378" s="31"/>
      <c r="D378" s="31"/>
    </row>
    <row r="379">
      <c r="A379" s="27"/>
      <c r="B379" s="27"/>
      <c r="C379" s="31"/>
      <c r="D379" s="31"/>
    </row>
    <row r="380">
      <c r="A380" s="27"/>
      <c r="B380" s="27"/>
      <c r="C380" s="31"/>
      <c r="D380" s="31"/>
    </row>
    <row r="381">
      <c r="A381" s="27"/>
      <c r="B381" s="27"/>
      <c r="C381" s="31"/>
      <c r="D381" s="31"/>
    </row>
    <row r="382">
      <c r="A382" s="27"/>
      <c r="B382" s="27"/>
      <c r="C382" s="31"/>
      <c r="D382" s="31"/>
    </row>
    <row r="383">
      <c r="A383" s="27"/>
      <c r="B383" s="27"/>
      <c r="C383" s="31"/>
      <c r="D383" s="31"/>
    </row>
    <row r="384">
      <c r="A384" s="27"/>
      <c r="B384" s="27"/>
      <c r="C384" s="31"/>
      <c r="D384" s="31"/>
    </row>
    <row r="385">
      <c r="A385" s="27"/>
      <c r="B385" s="27"/>
      <c r="C385" s="31"/>
      <c r="D385" s="31"/>
    </row>
    <row r="386">
      <c r="A386" s="27"/>
      <c r="B386" s="27"/>
      <c r="C386" s="31"/>
      <c r="D386" s="31"/>
    </row>
    <row r="387">
      <c r="A387" s="27"/>
      <c r="B387" s="27"/>
      <c r="C387" s="31"/>
      <c r="D387" s="31"/>
    </row>
    <row r="388">
      <c r="A388" s="27"/>
      <c r="B388" s="27"/>
      <c r="C388" s="31"/>
      <c r="D388" s="31"/>
    </row>
    <row r="389">
      <c r="A389" s="27"/>
      <c r="B389" s="27"/>
      <c r="C389" s="31"/>
      <c r="D389" s="31"/>
    </row>
    <row r="390">
      <c r="A390" s="27"/>
      <c r="B390" s="27"/>
      <c r="C390" s="31"/>
      <c r="D390" s="31"/>
    </row>
    <row r="391">
      <c r="A391" s="27"/>
      <c r="B391" s="27"/>
      <c r="C391" s="31"/>
      <c r="D391" s="31"/>
    </row>
    <row r="392">
      <c r="A392" s="27"/>
      <c r="B392" s="27"/>
      <c r="C392" s="31"/>
      <c r="D392" s="31"/>
    </row>
    <row r="393">
      <c r="A393" s="27"/>
      <c r="B393" s="27"/>
      <c r="C393" s="31"/>
      <c r="D393" s="31"/>
    </row>
    <row r="394">
      <c r="A394" s="27"/>
      <c r="B394" s="27"/>
      <c r="C394" s="31"/>
      <c r="D394" s="31"/>
    </row>
    <row r="395">
      <c r="A395" s="27"/>
      <c r="B395" s="27"/>
      <c r="C395" s="31"/>
      <c r="D395" s="31"/>
    </row>
    <row r="396">
      <c r="A396" s="27"/>
      <c r="B396" s="27"/>
      <c r="C396" s="31"/>
      <c r="D396" s="31"/>
    </row>
    <row r="397">
      <c r="A397" s="27"/>
      <c r="B397" s="27"/>
      <c r="C397" s="31"/>
      <c r="D397" s="31"/>
    </row>
    <row r="398">
      <c r="A398" s="27"/>
      <c r="B398" s="27"/>
      <c r="C398" s="31"/>
      <c r="D398" s="31"/>
    </row>
    <row r="399">
      <c r="A399" s="27"/>
      <c r="B399" s="27"/>
      <c r="C399" s="31"/>
      <c r="D399" s="31"/>
    </row>
    <row r="400">
      <c r="A400" s="27"/>
      <c r="B400" s="27"/>
      <c r="C400" s="31"/>
      <c r="D400" s="31"/>
    </row>
    <row r="401">
      <c r="A401" s="27"/>
      <c r="B401" s="27"/>
      <c r="C401" s="31"/>
      <c r="D401" s="31"/>
    </row>
    <row r="402">
      <c r="A402" s="27"/>
      <c r="B402" s="27"/>
      <c r="C402" s="31"/>
      <c r="D402" s="31"/>
    </row>
    <row r="403">
      <c r="A403" s="27"/>
      <c r="B403" s="27"/>
      <c r="C403" s="31"/>
      <c r="D403" s="31"/>
    </row>
    <row r="404">
      <c r="A404" s="27"/>
      <c r="B404" s="27"/>
      <c r="C404" s="31"/>
      <c r="D404" s="31"/>
    </row>
    <row r="405">
      <c r="A405" s="27"/>
      <c r="B405" s="27"/>
      <c r="C405" s="31"/>
      <c r="D405" s="31"/>
    </row>
    <row r="406">
      <c r="A406" s="27"/>
      <c r="B406" s="27"/>
      <c r="C406" s="31"/>
      <c r="D406" s="31"/>
    </row>
    <row r="407">
      <c r="A407" s="27"/>
      <c r="B407" s="27"/>
      <c r="C407" s="31"/>
      <c r="D407" s="31"/>
    </row>
    <row r="408">
      <c r="A408" s="27"/>
      <c r="B408" s="27"/>
      <c r="C408" s="31"/>
      <c r="D408" s="31"/>
    </row>
    <row r="409">
      <c r="A409" s="27"/>
      <c r="B409" s="27"/>
      <c r="C409" s="31"/>
      <c r="D409" s="31"/>
    </row>
    <row r="410">
      <c r="A410" s="27"/>
      <c r="B410" s="27"/>
      <c r="C410" s="31"/>
      <c r="D410" s="31"/>
    </row>
    <row r="411">
      <c r="A411" s="27"/>
      <c r="B411" s="27"/>
      <c r="C411" s="31"/>
      <c r="D411" s="31"/>
    </row>
    <row r="412">
      <c r="A412" s="27"/>
      <c r="B412" s="27"/>
      <c r="C412" s="31"/>
      <c r="D412" s="31"/>
    </row>
    <row r="413">
      <c r="A413" s="27"/>
      <c r="B413" s="27"/>
      <c r="C413" s="31"/>
      <c r="D413" s="31"/>
    </row>
    <row r="414">
      <c r="A414" s="27"/>
      <c r="B414" s="27"/>
      <c r="C414" s="31"/>
      <c r="D414" s="31"/>
    </row>
    <row r="415">
      <c r="A415" s="27"/>
      <c r="B415" s="27"/>
      <c r="C415" s="31"/>
      <c r="D415" s="31"/>
    </row>
    <row r="416">
      <c r="A416" s="27"/>
      <c r="B416" s="27"/>
      <c r="C416" s="31"/>
      <c r="D416" s="31"/>
    </row>
    <row r="417">
      <c r="A417" s="27"/>
      <c r="B417" s="27"/>
      <c r="C417" s="31"/>
      <c r="D417" s="31"/>
    </row>
    <row r="418">
      <c r="A418" s="27"/>
      <c r="B418" s="27"/>
      <c r="C418" s="31"/>
      <c r="D418" s="31"/>
    </row>
    <row r="419">
      <c r="A419" s="27"/>
      <c r="B419" s="27"/>
      <c r="C419" s="31"/>
      <c r="D419" s="31"/>
    </row>
    <row r="420">
      <c r="A420" s="27"/>
      <c r="B420" s="27"/>
      <c r="C420" s="31"/>
      <c r="D420" s="31"/>
    </row>
    <row r="421">
      <c r="A421" s="27"/>
      <c r="B421" s="27"/>
      <c r="C421" s="31"/>
      <c r="D421" s="31"/>
    </row>
    <row r="422">
      <c r="A422" s="27"/>
      <c r="B422" s="27"/>
      <c r="C422" s="31"/>
      <c r="D422" s="31"/>
    </row>
    <row r="423">
      <c r="A423" s="27"/>
      <c r="B423" s="27"/>
      <c r="C423" s="31"/>
      <c r="D423" s="31"/>
    </row>
    <row r="424">
      <c r="A424" s="27"/>
      <c r="B424" s="27"/>
      <c r="C424" s="31"/>
      <c r="D424" s="31"/>
    </row>
    <row r="425">
      <c r="A425" s="27"/>
      <c r="B425" s="27"/>
      <c r="C425" s="31"/>
      <c r="D425" s="31"/>
    </row>
    <row r="426">
      <c r="A426" s="27"/>
      <c r="B426" s="27"/>
      <c r="C426" s="31"/>
      <c r="D426" s="31"/>
    </row>
    <row r="427">
      <c r="A427" s="27"/>
      <c r="B427" s="27"/>
      <c r="C427" s="31"/>
      <c r="D427" s="31"/>
    </row>
    <row r="428">
      <c r="A428" s="27"/>
      <c r="B428" s="27"/>
      <c r="C428" s="31"/>
      <c r="D428" s="31"/>
    </row>
    <row r="429">
      <c r="A429" s="27"/>
      <c r="B429" s="27"/>
      <c r="C429" s="31"/>
      <c r="D429" s="31"/>
    </row>
    <row r="430">
      <c r="A430" s="27"/>
      <c r="B430" s="27"/>
      <c r="C430" s="31"/>
      <c r="D430" s="31"/>
    </row>
    <row r="431">
      <c r="A431" s="27"/>
      <c r="B431" s="27"/>
      <c r="C431" s="31"/>
      <c r="D431" s="31"/>
    </row>
    <row r="432">
      <c r="A432" s="27"/>
      <c r="B432" s="27"/>
      <c r="C432" s="31"/>
      <c r="D432" s="31"/>
    </row>
    <row r="433">
      <c r="A433" s="27"/>
      <c r="B433" s="27"/>
      <c r="C433" s="31"/>
      <c r="D433" s="31"/>
    </row>
    <row r="434">
      <c r="A434" s="27"/>
      <c r="B434" s="27"/>
      <c r="C434" s="31"/>
      <c r="D434" s="31"/>
    </row>
    <row r="435">
      <c r="A435" s="27"/>
      <c r="B435" s="27"/>
      <c r="C435" s="31"/>
      <c r="D435" s="31"/>
    </row>
    <row r="436">
      <c r="A436" s="27"/>
      <c r="B436" s="27"/>
      <c r="C436" s="31"/>
      <c r="D436" s="31"/>
    </row>
    <row r="437">
      <c r="A437" s="27"/>
      <c r="B437" s="27"/>
      <c r="C437" s="31"/>
      <c r="D437" s="31"/>
    </row>
    <row r="438">
      <c r="A438" s="27"/>
      <c r="B438" s="27"/>
      <c r="C438" s="31"/>
      <c r="D438" s="31"/>
    </row>
    <row r="439">
      <c r="A439" s="27"/>
      <c r="B439" s="27"/>
      <c r="C439" s="31"/>
      <c r="D439" s="31"/>
    </row>
    <row r="440">
      <c r="A440" s="27"/>
      <c r="B440" s="27"/>
      <c r="C440" s="31"/>
      <c r="D440" s="31"/>
    </row>
    <row r="441">
      <c r="A441" s="27"/>
      <c r="B441" s="27"/>
      <c r="C441" s="31"/>
      <c r="D441" s="31"/>
    </row>
    <row r="442">
      <c r="A442" s="27"/>
      <c r="B442" s="27"/>
      <c r="C442" s="31"/>
      <c r="D442" s="31"/>
    </row>
    <row r="443">
      <c r="A443" s="27"/>
      <c r="B443" s="27"/>
      <c r="C443" s="31"/>
      <c r="D443" s="31"/>
    </row>
    <row r="444">
      <c r="A444" s="27"/>
      <c r="B444" s="27"/>
      <c r="C444" s="31"/>
      <c r="D444" s="31"/>
    </row>
    <row r="445">
      <c r="A445" s="27"/>
      <c r="B445" s="27"/>
      <c r="C445" s="31"/>
      <c r="D445" s="31"/>
    </row>
    <row r="446">
      <c r="A446" s="27"/>
      <c r="B446" s="27"/>
      <c r="C446" s="31"/>
      <c r="D446" s="31"/>
    </row>
    <row r="447">
      <c r="A447" s="27"/>
      <c r="B447" s="27"/>
      <c r="C447" s="31"/>
      <c r="D447" s="31"/>
    </row>
    <row r="448">
      <c r="A448" s="27"/>
      <c r="B448" s="27"/>
      <c r="C448" s="31"/>
      <c r="D448" s="31"/>
    </row>
    <row r="449">
      <c r="A449" s="27"/>
      <c r="B449" s="27"/>
      <c r="C449" s="31"/>
      <c r="D449" s="31"/>
    </row>
    <row r="450">
      <c r="A450" s="27"/>
      <c r="B450" s="27"/>
      <c r="C450" s="31"/>
      <c r="D450" s="31"/>
    </row>
    <row r="451">
      <c r="A451" s="27"/>
      <c r="B451" s="27"/>
      <c r="C451" s="31"/>
      <c r="D451" s="31"/>
    </row>
    <row r="452">
      <c r="A452" s="27"/>
      <c r="B452" s="27"/>
      <c r="C452" s="31"/>
      <c r="D452" s="31"/>
    </row>
    <row r="453">
      <c r="A453" s="27"/>
      <c r="B453" s="27"/>
      <c r="C453" s="31"/>
      <c r="D453" s="31"/>
    </row>
    <row r="454">
      <c r="A454" s="27"/>
      <c r="B454" s="27"/>
      <c r="C454" s="31"/>
      <c r="D454" s="31"/>
    </row>
    <row r="455">
      <c r="A455" s="27"/>
      <c r="B455" s="27"/>
      <c r="C455" s="31"/>
      <c r="D455" s="31"/>
    </row>
    <row r="456">
      <c r="A456" s="27"/>
      <c r="B456" s="27"/>
      <c r="C456" s="31"/>
      <c r="D456" s="31"/>
    </row>
    <row r="457">
      <c r="A457" s="27"/>
      <c r="B457" s="27"/>
      <c r="C457" s="31"/>
      <c r="D457" s="31"/>
    </row>
    <row r="458">
      <c r="A458" s="27"/>
      <c r="B458" s="27"/>
      <c r="C458" s="31"/>
      <c r="D458" s="31"/>
    </row>
    <row r="459">
      <c r="A459" s="27"/>
      <c r="B459" s="27"/>
      <c r="C459" s="31"/>
      <c r="D459" s="31"/>
    </row>
    <row r="460">
      <c r="A460" s="27"/>
      <c r="B460" s="27"/>
      <c r="C460" s="31"/>
      <c r="D460" s="31"/>
    </row>
    <row r="461">
      <c r="A461" s="27"/>
      <c r="B461" s="27"/>
      <c r="C461" s="31"/>
      <c r="D461" s="31"/>
    </row>
    <row r="462">
      <c r="A462" s="27"/>
      <c r="B462" s="27"/>
      <c r="C462" s="31"/>
      <c r="D462" s="31"/>
    </row>
    <row r="463">
      <c r="A463" s="27"/>
      <c r="B463" s="27"/>
      <c r="C463" s="31"/>
      <c r="D463" s="31"/>
    </row>
    <row r="464">
      <c r="A464" s="27"/>
      <c r="B464" s="27"/>
      <c r="C464" s="31"/>
      <c r="D464" s="31"/>
    </row>
    <row r="465">
      <c r="A465" s="27"/>
      <c r="B465" s="27"/>
      <c r="C465" s="31"/>
      <c r="D465" s="31"/>
    </row>
    <row r="466">
      <c r="A466" s="27"/>
      <c r="B466" s="27"/>
      <c r="C466" s="31"/>
      <c r="D466" s="31"/>
    </row>
    <row r="467">
      <c r="A467" s="27"/>
      <c r="B467" s="27"/>
      <c r="C467" s="31"/>
      <c r="D467" s="31"/>
    </row>
    <row r="468">
      <c r="A468" s="27"/>
      <c r="B468" s="27"/>
      <c r="C468" s="31"/>
      <c r="D468" s="31"/>
    </row>
    <row r="469">
      <c r="A469" s="27"/>
      <c r="B469" s="27"/>
      <c r="C469" s="31"/>
      <c r="D469" s="31"/>
    </row>
    <row r="470">
      <c r="A470" s="27"/>
      <c r="B470" s="27"/>
      <c r="C470" s="31"/>
      <c r="D470" s="31"/>
    </row>
    <row r="471">
      <c r="A471" s="27"/>
      <c r="B471" s="27"/>
      <c r="C471" s="31"/>
      <c r="D471" s="31"/>
    </row>
    <row r="472">
      <c r="A472" s="27"/>
      <c r="B472" s="27"/>
      <c r="C472" s="31"/>
      <c r="D472" s="31"/>
    </row>
    <row r="473">
      <c r="A473" s="27"/>
      <c r="B473" s="27"/>
      <c r="C473" s="31"/>
      <c r="D473" s="31"/>
    </row>
    <row r="474">
      <c r="A474" s="27"/>
      <c r="B474" s="27"/>
      <c r="C474" s="31"/>
      <c r="D474" s="31"/>
    </row>
    <row r="475">
      <c r="A475" s="27"/>
      <c r="B475" s="27"/>
      <c r="C475" s="31"/>
      <c r="D475" s="31"/>
    </row>
    <row r="476">
      <c r="A476" s="27"/>
      <c r="B476" s="27"/>
      <c r="C476" s="31"/>
      <c r="D476" s="31"/>
    </row>
    <row r="477">
      <c r="A477" s="27"/>
      <c r="B477" s="27"/>
      <c r="C477" s="31"/>
      <c r="D477" s="31"/>
    </row>
    <row r="478">
      <c r="A478" s="27"/>
      <c r="B478" s="27"/>
      <c r="C478" s="31"/>
      <c r="D478" s="31"/>
    </row>
    <row r="479">
      <c r="A479" s="27"/>
      <c r="B479" s="27"/>
      <c r="C479" s="31"/>
      <c r="D479" s="31"/>
    </row>
    <row r="480">
      <c r="A480" s="27"/>
      <c r="B480" s="27"/>
      <c r="C480" s="31"/>
      <c r="D480" s="31"/>
    </row>
    <row r="481">
      <c r="A481" s="27"/>
      <c r="B481" s="27"/>
      <c r="C481" s="31"/>
      <c r="D481" s="31"/>
    </row>
    <row r="482">
      <c r="A482" s="27"/>
      <c r="B482" s="27"/>
      <c r="C482" s="31"/>
      <c r="D482" s="31"/>
    </row>
    <row r="483">
      <c r="A483" s="27"/>
      <c r="B483" s="27"/>
      <c r="C483" s="31"/>
      <c r="D483" s="31"/>
    </row>
    <row r="484">
      <c r="A484" s="27"/>
      <c r="B484" s="27"/>
      <c r="C484" s="31"/>
      <c r="D484" s="31"/>
    </row>
    <row r="485">
      <c r="A485" s="27"/>
      <c r="B485" s="27"/>
      <c r="C485" s="31"/>
      <c r="D485" s="31"/>
    </row>
    <row r="486">
      <c r="A486" s="27"/>
      <c r="B486" s="27"/>
      <c r="C486" s="31"/>
      <c r="D486" s="31"/>
    </row>
    <row r="487">
      <c r="A487" s="27"/>
      <c r="B487" s="27"/>
      <c r="C487" s="31"/>
      <c r="D487" s="31"/>
    </row>
    <row r="488">
      <c r="A488" s="27"/>
      <c r="B488" s="27"/>
      <c r="C488" s="31"/>
      <c r="D488" s="31"/>
    </row>
    <row r="489">
      <c r="A489" s="27"/>
      <c r="B489" s="27"/>
      <c r="C489" s="31"/>
      <c r="D489" s="31"/>
    </row>
    <row r="490">
      <c r="A490" s="27"/>
      <c r="B490" s="27"/>
      <c r="C490" s="31"/>
      <c r="D490" s="31"/>
    </row>
    <row r="491">
      <c r="A491" s="27"/>
      <c r="B491" s="27"/>
      <c r="C491" s="31"/>
      <c r="D491" s="31"/>
    </row>
    <row r="492">
      <c r="A492" s="27"/>
      <c r="B492" s="27"/>
      <c r="C492" s="31"/>
      <c r="D492" s="31"/>
    </row>
    <row r="493">
      <c r="A493" s="27"/>
      <c r="B493" s="27"/>
      <c r="C493" s="31"/>
      <c r="D493" s="31"/>
    </row>
    <row r="494">
      <c r="A494" s="27"/>
      <c r="B494" s="27"/>
      <c r="C494" s="31"/>
      <c r="D494" s="31"/>
    </row>
    <row r="495">
      <c r="A495" s="27"/>
      <c r="B495" s="27"/>
      <c r="C495" s="31"/>
      <c r="D495" s="31"/>
    </row>
    <row r="496">
      <c r="A496" s="27"/>
      <c r="B496" s="27"/>
      <c r="C496" s="31"/>
      <c r="D496" s="31"/>
    </row>
    <row r="497">
      <c r="A497" s="27"/>
      <c r="B497" s="27"/>
      <c r="C497" s="31"/>
      <c r="D497" s="31"/>
    </row>
    <row r="498">
      <c r="A498" s="27"/>
      <c r="B498" s="27"/>
      <c r="C498" s="31"/>
      <c r="D498" s="31"/>
    </row>
    <row r="499">
      <c r="A499" s="27"/>
      <c r="B499" s="27"/>
      <c r="C499" s="31"/>
      <c r="D499" s="31"/>
    </row>
    <row r="500">
      <c r="A500" s="27"/>
      <c r="B500" s="27"/>
      <c r="C500" s="31"/>
      <c r="D500" s="31"/>
    </row>
    <row r="501">
      <c r="A501" s="27"/>
      <c r="B501" s="27"/>
      <c r="C501" s="31"/>
      <c r="D501" s="31"/>
    </row>
    <row r="502">
      <c r="A502" s="27"/>
      <c r="B502" s="27"/>
      <c r="C502" s="31"/>
      <c r="D502" s="31"/>
    </row>
    <row r="503">
      <c r="A503" s="27"/>
      <c r="B503" s="27"/>
      <c r="C503" s="31"/>
      <c r="D503" s="31"/>
    </row>
    <row r="504">
      <c r="A504" s="27"/>
      <c r="B504" s="27"/>
      <c r="C504" s="31"/>
      <c r="D504" s="31"/>
    </row>
    <row r="505">
      <c r="A505" s="27"/>
      <c r="B505" s="27"/>
      <c r="C505" s="31"/>
      <c r="D505" s="31"/>
    </row>
    <row r="506">
      <c r="A506" s="27"/>
      <c r="B506" s="27"/>
      <c r="C506" s="31"/>
      <c r="D506" s="31"/>
    </row>
    <row r="507">
      <c r="A507" s="27"/>
      <c r="B507" s="27"/>
      <c r="C507" s="31"/>
      <c r="D507" s="31"/>
    </row>
    <row r="508">
      <c r="A508" s="27"/>
      <c r="B508" s="27"/>
      <c r="C508" s="31"/>
      <c r="D508" s="31"/>
    </row>
    <row r="509">
      <c r="A509" s="27"/>
      <c r="B509" s="27"/>
      <c r="C509" s="31"/>
      <c r="D509" s="31"/>
    </row>
    <row r="510">
      <c r="A510" s="27"/>
      <c r="B510" s="27"/>
      <c r="C510" s="31"/>
      <c r="D510" s="31"/>
    </row>
    <row r="511">
      <c r="A511" s="27"/>
      <c r="B511" s="27"/>
      <c r="C511" s="31"/>
      <c r="D511" s="31"/>
    </row>
    <row r="512">
      <c r="A512" s="27"/>
      <c r="B512" s="27"/>
      <c r="C512" s="31"/>
      <c r="D512" s="31"/>
    </row>
    <row r="513">
      <c r="A513" s="27"/>
      <c r="B513" s="27"/>
      <c r="C513" s="31"/>
      <c r="D513" s="31"/>
    </row>
    <row r="514">
      <c r="A514" s="27"/>
      <c r="B514" s="27"/>
      <c r="C514" s="31"/>
      <c r="D514" s="31"/>
    </row>
    <row r="515">
      <c r="A515" s="27"/>
      <c r="B515" s="27"/>
      <c r="C515" s="31"/>
      <c r="D515" s="31"/>
    </row>
    <row r="516">
      <c r="A516" s="27"/>
      <c r="B516" s="27"/>
      <c r="C516" s="31"/>
      <c r="D516" s="31"/>
    </row>
    <row r="517">
      <c r="A517" s="27"/>
      <c r="B517" s="27"/>
      <c r="C517" s="31"/>
      <c r="D517" s="31"/>
    </row>
    <row r="518">
      <c r="A518" s="27"/>
      <c r="B518" s="27"/>
      <c r="C518" s="31"/>
      <c r="D518" s="31"/>
    </row>
    <row r="519">
      <c r="A519" s="27"/>
      <c r="B519" s="27"/>
      <c r="C519" s="31"/>
      <c r="D519" s="31"/>
    </row>
    <row r="520">
      <c r="A520" s="27"/>
      <c r="B520" s="27"/>
      <c r="C520" s="31"/>
      <c r="D520" s="31"/>
    </row>
    <row r="521">
      <c r="A521" s="27"/>
      <c r="B521" s="27"/>
      <c r="C521" s="31"/>
      <c r="D521" s="31"/>
    </row>
    <row r="522">
      <c r="A522" s="27"/>
      <c r="B522" s="27"/>
      <c r="C522" s="31"/>
      <c r="D522" s="31"/>
    </row>
    <row r="523">
      <c r="A523" s="27"/>
      <c r="B523" s="27"/>
      <c r="C523" s="31"/>
      <c r="D523" s="31"/>
    </row>
    <row r="524">
      <c r="A524" s="27"/>
      <c r="B524" s="27"/>
      <c r="C524" s="31"/>
      <c r="D524" s="31"/>
    </row>
    <row r="525">
      <c r="A525" s="27"/>
      <c r="B525" s="27"/>
      <c r="C525" s="31"/>
      <c r="D525" s="31"/>
    </row>
    <row r="526">
      <c r="A526" s="27"/>
      <c r="B526" s="27"/>
      <c r="C526" s="31"/>
      <c r="D526" s="31"/>
    </row>
    <row r="527">
      <c r="A527" s="27"/>
      <c r="B527" s="27"/>
      <c r="C527" s="31"/>
      <c r="D527" s="31"/>
    </row>
    <row r="528">
      <c r="A528" s="27"/>
      <c r="B528" s="27"/>
      <c r="C528" s="31"/>
      <c r="D528" s="31"/>
    </row>
    <row r="529">
      <c r="A529" s="27"/>
      <c r="B529" s="27"/>
      <c r="C529" s="31"/>
      <c r="D529" s="31"/>
    </row>
    <row r="530">
      <c r="A530" s="27"/>
      <c r="B530" s="27"/>
      <c r="C530" s="31"/>
      <c r="D530" s="31"/>
    </row>
    <row r="531">
      <c r="A531" s="27"/>
      <c r="B531" s="27"/>
      <c r="C531" s="31"/>
      <c r="D531" s="31"/>
    </row>
    <row r="532">
      <c r="A532" s="27"/>
      <c r="B532" s="27"/>
      <c r="C532" s="31"/>
      <c r="D532" s="31"/>
    </row>
    <row r="533">
      <c r="A533" s="27"/>
      <c r="B533" s="27"/>
      <c r="C533" s="31"/>
      <c r="D533" s="31"/>
    </row>
    <row r="534">
      <c r="A534" s="27"/>
      <c r="B534" s="27"/>
      <c r="C534" s="31"/>
      <c r="D534" s="31"/>
    </row>
    <row r="535">
      <c r="A535" s="27"/>
      <c r="B535" s="27"/>
      <c r="C535" s="31"/>
      <c r="D535" s="31"/>
    </row>
    <row r="536">
      <c r="A536" s="27"/>
      <c r="B536" s="27"/>
      <c r="C536" s="31"/>
      <c r="D536" s="31"/>
    </row>
    <row r="537">
      <c r="A537" s="27"/>
      <c r="B537" s="27"/>
      <c r="C537" s="31"/>
      <c r="D537" s="31"/>
    </row>
    <row r="538">
      <c r="A538" s="27"/>
      <c r="B538" s="27"/>
      <c r="C538" s="31"/>
      <c r="D538" s="31"/>
    </row>
    <row r="539">
      <c r="A539" s="27"/>
      <c r="B539" s="27"/>
      <c r="C539" s="31"/>
      <c r="D539" s="31"/>
    </row>
    <row r="540">
      <c r="A540" s="27"/>
      <c r="B540" s="27"/>
      <c r="C540" s="31"/>
      <c r="D540" s="31"/>
    </row>
    <row r="541">
      <c r="A541" s="27"/>
      <c r="B541" s="27"/>
      <c r="C541" s="31"/>
      <c r="D541" s="31"/>
    </row>
    <row r="542">
      <c r="A542" s="27"/>
      <c r="B542" s="27"/>
      <c r="C542" s="31"/>
      <c r="D542" s="31"/>
    </row>
    <row r="543">
      <c r="A543" s="27"/>
      <c r="B543" s="27"/>
      <c r="C543" s="31"/>
      <c r="D543" s="31"/>
    </row>
    <row r="544">
      <c r="A544" s="27"/>
      <c r="B544" s="27"/>
      <c r="C544" s="31"/>
      <c r="D544" s="31"/>
    </row>
    <row r="545">
      <c r="A545" s="27"/>
      <c r="B545" s="27"/>
      <c r="C545" s="31"/>
      <c r="D545" s="31"/>
    </row>
    <row r="546">
      <c r="A546" s="27"/>
      <c r="B546" s="27"/>
      <c r="C546" s="31"/>
      <c r="D546" s="31"/>
    </row>
    <row r="547">
      <c r="A547" s="27"/>
      <c r="B547" s="27"/>
      <c r="C547" s="31"/>
      <c r="D547" s="31"/>
    </row>
    <row r="548">
      <c r="A548" s="27"/>
      <c r="B548" s="27"/>
      <c r="C548" s="31"/>
      <c r="D548" s="31"/>
    </row>
    <row r="549">
      <c r="A549" s="27"/>
      <c r="B549" s="27"/>
      <c r="C549" s="31"/>
      <c r="D549" s="31"/>
    </row>
    <row r="550">
      <c r="A550" s="27"/>
      <c r="B550" s="27"/>
      <c r="C550" s="31"/>
      <c r="D550" s="31"/>
    </row>
    <row r="551">
      <c r="A551" s="27"/>
      <c r="B551" s="27"/>
      <c r="C551" s="31"/>
      <c r="D551" s="31"/>
    </row>
    <row r="552">
      <c r="A552" s="27"/>
      <c r="B552" s="27"/>
      <c r="C552" s="31"/>
      <c r="D552" s="31"/>
    </row>
    <row r="553">
      <c r="A553" s="27"/>
      <c r="B553" s="27"/>
      <c r="C553" s="31"/>
      <c r="D553" s="31"/>
    </row>
    <row r="554">
      <c r="A554" s="27"/>
      <c r="B554" s="27"/>
      <c r="C554" s="31"/>
      <c r="D554" s="31"/>
    </row>
    <row r="555">
      <c r="A555" s="27"/>
      <c r="B555" s="27"/>
      <c r="C555" s="31"/>
      <c r="D555" s="31"/>
    </row>
    <row r="556">
      <c r="A556" s="27"/>
      <c r="B556" s="27"/>
      <c r="C556" s="31"/>
      <c r="D556" s="31"/>
    </row>
    <row r="557">
      <c r="A557" s="27"/>
      <c r="B557" s="27"/>
      <c r="C557" s="31"/>
      <c r="D557" s="31"/>
    </row>
    <row r="558">
      <c r="A558" s="27"/>
      <c r="B558" s="27"/>
      <c r="C558" s="31"/>
      <c r="D558" s="31"/>
    </row>
    <row r="559">
      <c r="A559" s="27"/>
      <c r="B559" s="27"/>
      <c r="C559" s="31"/>
      <c r="D559" s="31"/>
    </row>
    <row r="560">
      <c r="A560" s="27"/>
      <c r="B560" s="27"/>
      <c r="C560" s="31"/>
      <c r="D560" s="31"/>
    </row>
    <row r="561">
      <c r="A561" s="27"/>
      <c r="B561" s="27"/>
      <c r="C561" s="31"/>
      <c r="D561" s="31"/>
    </row>
    <row r="562">
      <c r="A562" s="27"/>
      <c r="B562" s="27"/>
      <c r="C562" s="31"/>
      <c r="D562" s="31"/>
    </row>
    <row r="563">
      <c r="A563" s="27"/>
      <c r="B563" s="27"/>
      <c r="C563" s="31"/>
      <c r="D563" s="31"/>
    </row>
    <row r="564">
      <c r="A564" s="27"/>
      <c r="B564" s="27"/>
      <c r="C564" s="31"/>
      <c r="D564" s="31"/>
    </row>
    <row r="565">
      <c r="A565" s="27"/>
      <c r="B565" s="27"/>
      <c r="C565" s="31"/>
      <c r="D565" s="31"/>
    </row>
    <row r="566">
      <c r="A566" s="27"/>
      <c r="B566" s="27"/>
      <c r="C566" s="31"/>
      <c r="D566" s="31"/>
    </row>
    <row r="567">
      <c r="A567" s="27"/>
      <c r="B567" s="27"/>
      <c r="C567" s="31"/>
      <c r="D567" s="31"/>
    </row>
    <row r="568">
      <c r="A568" s="27"/>
      <c r="B568" s="27"/>
      <c r="C568" s="31"/>
      <c r="D568" s="31"/>
    </row>
    <row r="569">
      <c r="A569" s="27"/>
      <c r="B569" s="27"/>
      <c r="C569" s="31"/>
      <c r="D569" s="31"/>
    </row>
    <row r="570">
      <c r="A570" s="27"/>
      <c r="B570" s="27"/>
      <c r="C570" s="31"/>
      <c r="D570" s="31"/>
    </row>
    <row r="571">
      <c r="A571" s="27"/>
      <c r="B571" s="27"/>
      <c r="C571" s="31"/>
      <c r="D571" s="31"/>
    </row>
    <row r="572">
      <c r="A572" s="27"/>
      <c r="B572" s="27"/>
      <c r="C572" s="31"/>
      <c r="D572" s="31"/>
    </row>
    <row r="573">
      <c r="A573" s="27"/>
      <c r="B573" s="27"/>
      <c r="C573" s="31"/>
      <c r="D573" s="31"/>
    </row>
    <row r="574">
      <c r="A574" s="27"/>
      <c r="B574" s="27"/>
      <c r="C574" s="31"/>
      <c r="D574" s="31"/>
    </row>
    <row r="575">
      <c r="A575" s="27"/>
      <c r="B575" s="27"/>
      <c r="C575" s="31"/>
      <c r="D575" s="31"/>
    </row>
    <row r="576">
      <c r="A576" s="27"/>
      <c r="B576" s="27"/>
      <c r="C576" s="31"/>
      <c r="D576" s="31"/>
    </row>
    <row r="577">
      <c r="A577" s="27"/>
      <c r="B577" s="27"/>
      <c r="C577" s="31"/>
      <c r="D577" s="31"/>
    </row>
    <row r="578">
      <c r="A578" s="27"/>
      <c r="B578" s="27"/>
      <c r="C578" s="31"/>
      <c r="D578" s="31"/>
    </row>
    <row r="579">
      <c r="A579" s="27"/>
      <c r="B579" s="27"/>
      <c r="C579" s="31"/>
      <c r="D579" s="31"/>
    </row>
    <row r="580">
      <c r="A580" s="27"/>
      <c r="B580" s="27"/>
      <c r="C580" s="31"/>
      <c r="D580" s="31"/>
    </row>
    <row r="581">
      <c r="A581" s="27"/>
      <c r="B581" s="27"/>
      <c r="C581" s="31"/>
      <c r="D581" s="31"/>
    </row>
    <row r="582">
      <c r="A582" s="27"/>
      <c r="B582" s="27"/>
      <c r="C582" s="31"/>
      <c r="D582" s="31"/>
    </row>
    <row r="583">
      <c r="A583" s="27"/>
      <c r="B583" s="27"/>
      <c r="C583" s="31"/>
      <c r="D583" s="31"/>
    </row>
    <row r="584">
      <c r="A584" s="27"/>
      <c r="B584" s="27"/>
      <c r="C584" s="31"/>
      <c r="D584" s="31"/>
    </row>
    <row r="585">
      <c r="A585" s="27"/>
      <c r="B585" s="27"/>
      <c r="C585" s="31"/>
      <c r="D585" s="31"/>
    </row>
    <row r="586">
      <c r="A586" s="27"/>
      <c r="B586" s="27"/>
      <c r="C586" s="31"/>
      <c r="D586" s="31"/>
    </row>
    <row r="587">
      <c r="A587" s="27"/>
      <c r="B587" s="27"/>
      <c r="C587" s="31"/>
      <c r="D587" s="31"/>
    </row>
    <row r="588">
      <c r="A588" s="27"/>
      <c r="B588" s="27"/>
      <c r="C588" s="31"/>
      <c r="D588" s="31"/>
    </row>
    <row r="589">
      <c r="A589" s="27"/>
      <c r="B589" s="27"/>
      <c r="C589" s="31"/>
      <c r="D589" s="31"/>
    </row>
    <row r="590">
      <c r="A590" s="27"/>
      <c r="B590" s="27"/>
      <c r="C590" s="31"/>
      <c r="D590" s="31"/>
    </row>
    <row r="591">
      <c r="A591" s="27"/>
      <c r="B591" s="27"/>
      <c r="C591" s="31"/>
      <c r="D591" s="31"/>
    </row>
    <row r="592">
      <c r="A592" s="27"/>
      <c r="B592" s="27"/>
      <c r="C592" s="31"/>
      <c r="D592" s="31"/>
    </row>
    <row r="593">
      <c r="A593" s="27"/>
      <c r="B593" s="27"/>
      <c r="C593" s="31"/>
      <c r="D593" s="31"/>
    </row>
    <row r="594">
      <c r="A594" s="27"/>
      <c r="B594" s="27"/>
      <c r="C594" s="31"/>
      <c r="D594" s="31"/>
    </row>
    <row r="595">
      <c r="A595" s="27"/>
      <c r="B595" s="27"/>
      <c r="C595" s="31"/>
      <c r="D595" s="31"/>
    </row>
    <row r="596">
      <c r="A596" s="27"/>
      <c r="B596" s="27"/>
      <c r="C596" s="31"/>
      <c r="D596" s="31"/>
    </row>
    <row r="597">
      <c r="A597" s="27"/>
      <c r="B597" s="27"/>
      <c r="C597" s="31"/>
      <c r="D597" s="31"/>
    </row>
    <row r="598">
      <c r="A598" s="27"/>
      <c r="B598" s="27"/>
      <c r="C598" s="31"/>
      <c r="D598" s="31"/>
    </row>
    <row r="599">
      <c r="A599" s="27"/>
      <c r="B599" s="27"/>
      <c r="C599" s="31"/>
      <c r="D599" s="31"/>
    </row>
    <row r="600">
      <c r="A600" s="27"/>
      <c r="B600" s="27"/>
      <c r="C600" s="31"/>
      <c r="D600" s="31"/>
    </row>
    <row r="601">
      <c r="A601" s="27"/>
      <c r="B601" s="27"/>
      <c r="C601" s="31"/>
      <c r="D601" s="31"/>
    </row>
    <row r="602">
      <c r="A602" s="27"/>
      <c r="B602" s="27"/>
      <c r="C602" s="31"/>
      <c r="D602" s="31"/>
    </row>
    <row r="603">
      <c r="A603" s="27"/>
      <c r="B603" s="27"/>
      <c r="C603" s="31"/>
      <c r="D603" s="31"/>
    </row>
    <row r="604">
      <c r="A604" s="27"/>
      <c r="B604" s="27"/>
      <c r="C604" s="31"/>
      <c r="D604" s="31"/>
    </row>
    <row r="605">
      <c r="A605" s="27"/>
      <c r="B605" s="27"/>
      <c r="C605" s="31"/>
      <c r="D605" s="31"/>
    </row>
    <row r="606">
      <c r="A606" s="27"/>
      <c r="B606" s="27"/>
      <c r="C606" s="31"/>
      <c r="D606" s="31"/>
    </row>
    <row r="607">
      <c r="A607" s="27"/>
      <c r="B607" s="27"/>
      <c r="C607" s="31"/>
      <c r="D607" s="31"/>
    </row>
    <row r="608">
      <c r="A608" s="27"/>
      <c r="B608" s="27"/>
      <c r="C608" s="31"/>
      <c r="D608" s="31"/>
    </row>
    <row r="609">
      <c r="A609" s="27"/>
      <c r="B609" s="27"/>
      <c r="C609" s="31"/>
      <c r="D609" s="31"/>
    </row>
    <row r="610">
      <c r="A610" s="27"/>
      <c r="B610" s="27"/>
      <c r="C610" s="31"/>
      <c r="D610" s="31"/>
    </row>
    <row r="611">
      <c r="A611" s="27"/>
      <c r="B611" s="27"/>
      <c r="C611" s="31"/>
      <c r="D611" s="31"/>
    </row>
    <row r="612">
      <c r="A612" s="27"/>
      <c r="B612" s="27"/>
      <c r="C612" s="31"/>
      <c r="D612" s="31"/>
    </row>
    <row r="613">
      <c r="A613" s="27"/>
      <c r="B613" s="27"/>
      <c r="C613" s="31"/>
      <c r="D613" s="31"/>
    </row>
    <row r="614">
      <c r="A614" s="27"/>
      <c r="B614" s="27"/>
      <c r="C614" s="31"/>
      <c r="D614" s="31"/>
    </row>
    <row r="615">
      <c r="A615" s="27"/>
      <c r="B615" s="27"/>
      <c r="C615" s="31"/>
      <c r="D615" s="31"/>
    </row>
    <row r="616">
      <c r="A616" s="27"/>
      <c r="B616" s="27"/>
      <c r="C616" s="31"/>
      <c r="D616" s="31"/>
    </row>
    <row r="617">
      <c r="A617" s="27"/>
      <c r="B617" s="27"/>
      <c r="C617" s="31"/>
      <c r="D617" s="31"/>
    </row>
    <row r="618">
      <c r="A618" s="27"/>
      <c r="B618" s="27"/>
      <c r="C618" s="31"/>
      <c r="D618" s="31"/>
    </row>
    <row r="619">
      <c r="A619" s="27"/>
      <c r="B619" s="27"/>
      <c r="C619" s="31"/>
      <c r="D619" s="31"/>
    </row>
    <row r="620">
      <c r="A620" s="27"/>
      <c r="B620" s="27"/>
      <c r="C620" s="31"/>
      <c r="D620" s="31"/>
    </row>
    <row r="621">
      <c r="A621" s="27"/>
      <c r="B621" s="27"/>
      <c r="C621" s="31"/>
      <c r="D621" s="31"/>
    </row>
    <row r="622">
      <c r="A622" s="27"/>
      <c r="B622" s="27"/>
      <c r="C622" s="31"/>
      <c r="D622" s="31"/>
    </row>
    <row r="623">
      <c r="A623" s="27"/>
      <c r="B623" s="27"/>
      <c r="C623" s="31"/>
      <c r="D623" s="31"/>
    </row>
    <row r="624">
      <c r="A624" s="27"/>
      <c r="B624" s="27"/>
      <c r="C624" s="31"/>
      <c r="D624" s="31"/>
    </row>
    <row r="625">
      <c r="A625" s="27"/>
      <c r="B625" s="27"/>
      <c r="C625" s="31"/>
      <c r="D625" s="31"/>
    </row>
    <row r="626">
      <c r="A626" s="27"/>
      <c r="B626" s="27"/>
      <c r="C626" s="31"/>
      <c r="D626" s="31"/>
    </row>
    <row r="627">
      <c r="A627" s="27"/>
      <c r="B627" s="27"/>
      <c r="C627" s="31"/>
      <c r="D627" s="31"/>
    </row>
    <row r="628">
      <c r="A628" s="27"/>
      <c r="B628" s="27"/>
      <c r="C628" s="31"/>
      <c r="D628" s="31"/>
    </row>
    <row r="629">
      <c r="A629" s="27"/>
      <c r="B629" s="27"/>
      <c r="C629" s="31"/>
      <c r="D629" s="31"/>
    </row>
    <row r="630">
      <c r="A630" s="27"/>
      <c r="B630" s="27"/>
      <c r="C630" s="31"/>
      <c r="D630" s="31"/>
    </row>
    <row r="631">
      <c r="A631" s="27"/>
      <c r="B631" s="27"/>
      <c r="C631" s="31"/>
      <c r="D631" s="31"/>
    </row>
    <row r="632">
      <c r="A632" s="27"/>
      <c r="B632" s="27"/>
      <c r="C632" s="31"/>
      <c r="D632" s="31"/>
    </row>
    <row r="633">
      <c r="A633" s="27"/>
      <c r="B633" s="27"/>
      <c r="C633" s="31"/>
      <c r="D633" s="31"/>
    </row>
    <row r="634">
      <c r="A634" s="27"/>
      <c r="B634" s="27"/>
      <c r="C634" s="31"/>
      <c r="D634" s="31"/>
    </row>
    <row r="635">
      <c r="A635" s="27"/>
      <c r="B635" s="27"/>
      <c r="C635" s="31"/>
      <c r="D635" s="31"/>
    </row>
    <row r="636">
      <c r="A636" s="27"/>
      <c r="B636" s="27"/>
      <c r="C636" s="31"/>
      <c r="D636" s="31"/>
    </row>
    <row r="637">
      <c r="A637" s="27"/>
      <c r="B637" s="27"/>
      <c r="C637" s="31"/>
      <c r="D637" s="31"/>
    </row>
    <row r="638">
      <c r="A638" s="27"/>
      <c r="B638" s="27"/>
      <c r="C638" s="31"/>
      <c r="D638" s="31"/>
    </row>
    <row r="639">
      <c r="A639" s="27"/>
      <c r="B639" s="27"/>
      <c r="C639" s="31"/>
      <c r="D639" s="31"/>
    </row>
    <row r="640">
      <c r="A640" s="27"/>
      <c r="B640" s="27"/>
      <c r="C640" s="31"/>
      <c r="D640" s="31"/>
    </row>
    <row r="641">
      <c r="A641" s="27"/>
      <c r="B641" s="27"/>
      <c r="C641" s="31"/>
      <c r="D641" s="31"/>
    </row>
    <row r="642">
      <c r="A642" s="27"/>
      <c r="B642" s="27"/>
      <c r="C642" s="31"/>
      <c r="D642" s="31"/>
    </row>
    <row r="643">
      <c r="A643" s="27"/>
      <c r="B643" s="27"/>
      <c r="C643" s="31"/>
      <c r="D643" s="31"/>
    </row>
    <row r="644">
      <c r="A644" s="27"/>
      <c r="B644" s="27"/>
      <c r="C644" s="31"/>
      <c r="D644" s="31"/>
    </row>
    <row r="645">
      <c r="A645" s="27"/>
      <c r="B645" s="27"/>
      <c r="C645" s="31"/>
      <c r="D645" s="31"/>
    </row>
    <row r="646">
      <c r="A646" s="27"/>
      <c r="B646" s="27"/>
      <c r="C646" s="31"/>
      <c r="D646" s="31"/>
    </row>
    <row r="647">
      <c r="A647" s="27"/>
      <c r="B647" s="27"/>
      <c r="C647" s="31"/>
      <c r="D647" s="31"/>
    </row>
    <row r="648">
      <c r="A648" s="27"/>
      <c r="B648" s="27"/>
      <c r="C648" s="31"/>
      <c r="D648" s="31"/>
    </row>
    <row r="649">
      <c r="A649" s="27"/>
      <c r="B649" s="27"/>
      <c r="C649" s="31"/>
      <c r="D649" s="31"/>
    </row>
    <row r="650">
      <c r="A650" s="27"/>
      <c r="B650" s="27"/>
      <c r="C650" s="31"/>
      <c r="D650" s="31"/>
    </row>
    <row r="651">
      <c r="A651" s="27"/>
      <c r="B651" s="27"/>
      <c r="C651" s="31"/>
      <c r="D651" s="31"/>
    </row>
    <row r="652">
      <c r="A652" s="27"/>
      <c r="B652" s="27"/>
      <c r="C652" s="31"/>
      <c r="D652" s="31"/>
    </row>
    <row r="653">
      <c r="A653" s="27"/>
      <c r="B653" s="27"/>
      <c r="C653" s="31"/>
      <c r="D653" s="31"/>
    </row>
    <row r="654">
      <c r="A654" s="27"/>
      <c r="B654" s="27"/>
      <c r="C654" s="31"/>
      <c r="D654" s="31"/>
    </row>
    <row r="655">
      <c r="A655" s="27"/>
      <c r="B655" s="27"/>
      <c r="C655" s="31"/>
      <c r="D655" s="31"/>
    </row>
    <row r="656">
      <c r="A656" s="27"/>
      <c r="B656" s="27"/>
      <c r="C656" s="31"/>
      <c r="D656" s="31"/>
    </row>
    <row r="657">
      <c r="A657" s="27"/>
      <c r="B657" s="27"/>
      <c r="C657" s="31"/>
      <c r="D657" s="31"/>
    </row>
    <row r="658">
      <c r="A658" s="27"/>
      <c r="B658" s="27"/>
      <c r="C658" s="31"/>
      <c r="D658" s="31"/>
    </row>
    <row r="659">
      <c r="A659" s="27"/>
      <c r="B659" s="27"/>
      <c r="C659" s="31"/>
      <c r="D659" s="31"/>
    </row>
    <row r="660">
      <c r="A660" s="27"/>
      <c r="B660" s="27"/>
      <c r="C660" s="31"/>
      <c r="D660" s="31"/>
    </row>
    <row r="661">
      <c r="A661" s="27"/>
      <c r="B661" s="27"/>
      <c r="C661" s="31"/>
      <c r="D661" s="31"/>
    </row>
    <row r="662">
      <c r="A662" s="27"/>
      <c r="B662" s="27"/>
      <c r="C662" s="31"/>
      <c r="D662" s="31"/>
    </row>
    <row r="663">
      <c r="A663" s="27"/>
      <c r="B663" s="27"/>
      <c r="C663" s="31"/>
      <c r="D663" s="31"/>
    </row>
    <row r="664">
      <c r="A664" s="27"/>
      <c r="B664" s="27"/>
      <c r="C664" s="31"/>
      <c r="D664" s="31"/>
    </row>
    <row r="665">
      <c r="A665" s="27"/>
      <c r="B665" s="27"/>
      <c r="C665" s="31"/>
      <c r="D665" s="31"/>
    </row>
    <row r="666">
      <c r="A666" s="27"/>
      <c r="B666" s="27"/>
      <c r="C666" s="31"/>
      <c r="D666" s="31"/>
    </row>
    <row r="667">
      <c r="A667" s="27"/>
      <c r="B667" s="27"/>
      <c r="C667" s="31"/>
      <c r="D667" s="31"/>
    </row>
    <row r="668">
      <c r="A668" s="27"/>
      <c r="B668" s="27"/>
      <c r="C668" s="31"/>
      <c r="D668" s="31"/>
    </row>
    <row r="669">
      <c r="A669" s="27"/>
      <c r="B669" s="27"/>
      <c r="C669" s="31"/>
      <c r="D669" s="31"/>
    </row>
    <row r="670">
      <c r="A670" s="27"/>
      <c r="B670" s="27"/>
      <c r="C670" s="31"/>
      <c r="D670" s="31"/>
    </row>
    <row r="671">
      <c r="A671" s="27"/>
      <c r="B671" s="27"/>
      <c r="C671" s="31"/>
      <c r="D671" s="31"/>
    </row>
    <row r="672">
      <c r="A672" s="27"/>
      <c r="B672" s="27"/>
      <c r="C672" s="31"/>
      <c r="D672" s="31"/>
    </row>
    <row r="673">
      <c r="A673" s="27"/>
      <c r="B673" s="27"/>
      <c r="C673" s="31"/>
      <c r="D673" s="31"/>
    </row>
    <row r="674">
      <c r="A674" s="27"/>
      <c r="B674" s="27"/>
      <c r="C674" s="31"/>
      <c r="D674" s="31"/>
    </row>
    <row r="675">
      <c r="A675" s="27"/>
      <c r="B675" s="27"/>
      <c r="C675" s="31"/>
      <c r="D675" s="31"/>
    </row>
    <row r="676">
      <c r="A676" s="27"/>
      <c r="B676" s="27"/>
      <c r="C676" s="31"/>
      <c r="D676" s="31"/>
    </row>
    <row r="677">
      <c r="A677" s="27"/>
      <c r="B677" s="27"/>
      <c r="C677" s="31"/>
      <c r="D677" s="31"/>
    </row>
    <row r="678">
      <c r="A678" s="27"/>
      <c r="B678" s="27"/>
      <c r="C678" s="31"/>
      <c r="D678" s="31"/>
    </row>
    <row r="679">
      <c r="A679" s="27"/>
      <c r="B679" s="27"/>
      <c r="C679" s="31"/>
      <c r="D679" s="31"/>
    </row>
    <row r="680">
      <c r="A680" s="27"/>
      <c r="B680" s="27"/>
      <c r="C680" s="31"/>
      <c r="D680" s="31"/>
    </row>
    <row r="681">
      <c r="A681" s="27"/>
      <c r="B681" s="27"/>
      <c r="C681" s="31"/>
      <c r="D681" s="31"/>
    </row>
    <row r="682">
      <c r="A682" s="27"/>
      <c r="B682" s="27"/>
      <c r="C682" s="31"/>
      <c r="D682" s="31"/>
    </row>
    <row r="683">
      <c r="A683" s="27"/>
      <c r="B683" s="27"/>
      <c r="C683" s="31"/>
      <c r="D683" s="31"/>
    </row>
    <row r="684">
      <c r="A684" s="27"/>
      <c r="B684" s="27"/>
      <c r="C684" s="31"/>
      <c r="D684" s="31"/>
    </row>
    <row r="685">
      <c r="A685" s="27"/>
      <c r="B685" s="27"/>
      <c r="C685" s="31"/>
      <c r="D685" s="31"/>
    </row>
    <row r="686">
      <c r="A686" s="27"/>
      <c r="B686" s="27"/>
      <c r="C686" s="31"/>
      <c r="D686" s="31"/>
    </row>
    <row r="687">
      <c r="A687" s="27"/>
      <c r="B687" s="27"/>
      <c r="C687" s="31"/>
      <c r="D687" s="31"/>
    </row>
    <row r="688">
      <c r="A688" s="27"/>
      <c r="B688" s="27"/>
      <c r="C688" s="31"/>
      <c r="D688" s="31"/>
    </row>
    <row r="689">
      <c r="A689" s="27"/>
      <c r="B689" s="27"/>
      <c r="C689" s="31"/>
      <c r="D689" s="31"/>
    </row>
    <row r="690">
      <c r="A690" s="27"/>
      <c r="B690" s="27"/>
      <c r="C690" s="31"/>
      <c r="D690" s="31"/>
    </row>
    <row r="691">
      <c r="A691" s="27"/>
      <c r="B691" s="27"/>
      <c r="C691" s="31"/>
      <c r="D691" s="31"/>
    </row>
    <row r="692">
      <c r="A692" s="27"/>
      <c r="B692" s="27"/>
      <c r="C692" s="31"/>
      <c r="D692" s="31"/>
    </row>
    <row r="693">
      <c r="A693" s="27"/>
      <c r="B693" s="27"/>
      <c r="C693" s="31"/>
      <c r="D693" s="31"/>
    </row>
    <row r="694">
      <c r="A694" s="27"/>
      <c r="B694" s="27"/>
      <c r="C694" s="31"/>
      <c r="D694" s="31"/>
    </row>
    <row r="695">
      <c r="A695" s="27"/>
      <c r="B695" s="27"/>
      <c r="C695" s="31"/>
      <c r="D695" s="31"/>
    </row>
    <row r="696">
      <c r="A696" s="27"/>
      <c r="B696" s="27"/>
      <c r="C696" s="31"/>
      <c r="D696" s="31"/>
    </row>
    <row r="697">
      <c r="A697" s="27"/>
      <c r="B697" s="27"/>
      <c r="C697" s="31"/>
      <c r="D697" s="31"/>
    </row>
    <row r="698">
      <c r="A698" s="27"/>
      <c r="B698" s="27"/>
      <c r="C698" s="31"/>
      <c r="D698" s="31"/>
    </row>
    <row r="699">
      <c r="A699" s="27"/>
      <c r="B699" s="27"/>
      <c r="C699" s="31"/>
      <c r="D699" s="31"/>
    </row>
    <row r="700">
      <c r="A700" s="27"/>
      <c r="B700" s="27"/>
      <c r="C700" s="31"/>
      <c r="D700" s="31"/>
    </row>
    <row r="701">
      <c r="A701" s="27"/>
      <c r="B701" s="27"/>
      <c r="C701" s="31"/>
      <c r="D701" s="31"/>
    </row>
    <row r="702">
      <c r="A702" s="27"/>
      <c r="B702" s="27"/>
      <c r="C702" s="31"/>
      <c r="D702" s="31"/>
    </row>
    <row r="703">
      <c r="A703" s="27"/>
      <c r="B703" s="27"/>
      <c r="C703" s="31"/>
      <c r="D703" s="31"/>
    </row>
    <row r="704">
      <c r="A704" s="27"/>
      <c r="B704" s="27"/>
      <c r="C704" s="31"/>
      <c r="D704" s="31"/>
    </row>
    <row r="705">
      <c r="A705" s="27"/>
      <c r="B705" s="27"/>
      <c r="C705" s="31"/>
      <c r="D705" s="31"/>
    </row>
    <row r="706">
      <c r="A706" s="27"/>
      <c r="B706" s="27"/>
      <c r="C706" s="31"/>
      <c r="D706" s="31"/>
    </row>
    <row r="707">
      <c r="A707" s="27"/>
      <c r="B707" s="27"/>
      <c r="C707" s="31"/>
      <c r="D707" s="31"/>
    </row>
    <row r="708">
      <c r="A708" s="27"/>
      <c r="B708" s="27"/>
      <c r="C708" s="31"/>
      <c r="D708" s="31"/>
    </row>
    <row r="709">
      <c r="A709" s="27"/>
      <c r="B709" s="27"/>
      <c r="C709" s="31"/>
      <c r="D709" s="31"/>
    </row>
    <row r="710">
      <c r="A710" s="27"/>
      <c r="B710" s="27"/>
      <c r="C710" s="31"/>
      <c r="D710" s="31"/>
    </row>
    <row r="711">
      <c r="A711" s="27"/>
      <c r="B711" s="27"/>
      <c r="C711" s="31"/>
      <c r="D711" s="31"/>
    </row>
    <row r="712">
      <c r="A712" s="27"/>
      <c r="B712" s="27"/>
      <c r="C712" s="31"/>
      <c r="D712" s="31"/>
    </row>
    <row r="713">
      <c r="A713" s="27"/>
      <c r="B713" s="27"/>
      <c r="C713" s="31"/>
      <c r="D713" s="31"/>
    </row>
    <row r="714">
      <c r="A714" s="27"/>
      <c r="B714" s="27"/>
      <c r="C714" s="31"/>
      <c r="D714" s="31"/>
    </row>
    <row r="715">
      <c r="A715" s="27"/>
      <c r="B715" s="27"/>
      <c r="C715" s="31"/>
      <c r="D715" s="31"/>
    </row>
    <row r="716">
      <c r="A716" s="27"/>
      <c r="B716" s="27"/>
      <c r="C716" s="31"/>
      <c r="D716" s="31"/>
    </row>
    <row r="717">
      <c r="A717" s="27"/>
      <c r="B717" s="27"/>
      <c r="C717" s="31"/>
      <c r="D717" s="31"/>
    </row>
    <row r="718">
      <c r="A718" s="27"/>
      <c r="B718" s="27"/>
      <c r="C718" s="31"/>
      <c r="D718" s="31"/>
    </row>
    <row r="719">
      <c r="A719" s="27"/>
      <c r="B719" s="27"/>
      <c r="C719" s="31"/>
      <c r="D719" s="31"/>
    </row>
    <row r="720">
      <c r="A720" s="27"/>
      <c r="B720" s="27"/>
      <c r="C720" s="31"/>
      <c r="D720" s="31"/>
    </row>
    <row r="721">
      <c r="A721" s="27"/>
      <c r="B721" s="27"/>
      <c r="C721" s="31"/>
      <c r="D721" s="31"/>
    </row>
    <row r="722">
      <c r="A722" s="27"/>
      <c r="B722" s="27"/>
      <c r="C722" s="31"/>
      <c r="D722" s="31"/>
    </row>
    <row r="723">
      <c r="A723" s="27"/>
      <c r="B723" s="27"/>
      <c r="C723" s="31"/>
      <c r="D723" s="31"/>
    </row>
    <row r="724">
      <c r="A724" s="27"/>
      <c r="B724" s="27"/>
      <c r="C724" s="31"/>
      <c r="D724" s="31"/>
    </row>
    <row r="725">
      <c r="A725" s="27"/>
      <c r="B725" s="27"/>
      <c r="C725" s="31"/>
      <c r="D725" s="31"/>
    </row>
    <row r="726">
      <c r="A726" s="27"/>
      <c r="B726" s="27"/>
      <c r="C726" s="31"/>
      <c r="D726" s="31"/>
    </row>
    <row r="727">
      <c r="A727" s="27"/>
      <c r="B727" s="27"/>
      <c r="C727" s="31"/>
      <c r="D727" s="31"/>
    </row>
    <row r="728">
      <c r="A728" s="27"/>
      <c r="B728" s="27"/>
      <c r="C728" s="31"/>
      <c r="D728" s="31"/>
    </row>
    <row r="729">
      <c r="A729" s="27"/>
      <c r="B729" s="27"/>
      <c r="C729" s="31"/>
      <c r="D729" s="31"/>
    </row>
    <row r="730">
      <c r="A730" s="27"/>
      <c r="B730" s="27"/>
      <c r="C730" s="31"/>
      <c r="D730" s="31"/>
    </row>
    <row r="731">
      <c r="A731" s="27"/>
      <c r="B731" s="27"/>
      <c r="C731" s="31"/>
      <c r="D731" s="31"/>
    </row>
    <row r="732">
      <c r="A732" s="27"/>
      <c r="B732" s="27"/>
      <c r="C732" s="31"/>
      <c r="D732" s="31"/>
    </row>
    <row r="733">
      <c r="A733" s="27"/>
      <c r="B733" s="27"/>
      <c r="C733" s="31"/>
      <c r="D733" s="31"/>
    </row>
    <row r="734">
      <c r="A734" s="27"/>
      <c r="B734" s="27"/>
      <c r="C734" s="31"/>
      <c r="D734" s="31"/>
    </row>
    <row r="735">
      <c r="A735" s="27"/>
      <c r="B735" s="27"/>
      <c r="C735" s="31"/>
      <c r="D735" s="31"/>
    </row>
    <row r="736">
      <c r="A736" s="27"/>
      <c r="B736" s="27"/>
      <c r="C736" s="31"/>
      <c r="D736" s="31"/>
    </row>
    <row r="737">
      <c r="A737" s="27"/>
      <c r="B737" s="27"/>
      <c r="C737" s="31"/>
      <c r="D737" s="31"/>
    </row>
    <row r="738">
      <c r="A738" s="27"/>
      <c r="B738" s="27"/>
      <c r="C738" s="31"/>
      <c r="D738" s="31"/>
    </row>
    <row r="739">
      <c r="A739" s="27"/>
      <c r="B739" s="27"/>
      <c r="C739" s="31"/>
      <c r="D739" s="31"/>
    </row>
    <row r="740">
      <c r="A740" s="27"/>
      <c r="B740" s="27"/>
      <c r="C740" s="31"/>
      <c r="D740" s="31"/>
    </row>
    <row r="741">
      <c r="A741" s="27"/>
      <c r="B741" s="27"/>
      <c r="C741" s="31"/>
      <c r="D741" s="31"/>
    </row>
    <row r="742">
      <c r="A742" s="27"/>
      <c r="B742" s="27"/>
      <c r="C742" s="31"/>
      <c r="D742" s="31"/>
    </row>
    <row r="743">
      <c r="A743" s="27"/>
      <c r="B743" s="27"/>
      <c r="C743" s="31"/>
      <c r="D743" s="31"/>
    </row>
    <row r="744">
      <c r="A744" s="27"/>
      <c r="B744" s="27"/>
      <c r="C744" s="31"/>
      <c r="D744" s="31"/>
    </row>
    <row r="745">
      <c r="A745" s="27"/>
      <c r="B745" s="27"/>
      <c r="C745" s="31"/>
      <c r="D745" s="31"/>
    </row>
    <row r="746">
      <c r="A746" s="27"/>
      <c r="B746" s="27"/>
      <c r="C746" s="31"/>
      <c r="D746" s="31"/>
    </row>
    <row r="747">
      <c r="A747" s="27"/>
      <c r="B747" s="27"/>
      <c r="C747" s="31"/>
      <c r="D747" s="31"/>
    </row>
    <row r="748">
      <c r="A748" s="27"/>
      <c r="B748" s="27"/>
      <c r="C748" s="31"/>
      <c r="D748" s="31"/>
    </row>
    <row r="749">
      <c r="A749" s="27"/>
      <c r="B749" s="27"/>
      <c r="C749" s="31"/>
      <c r="D749" s="31"/>
    </row>
    <row r="750">
      <c r="A750" s="27"/>
      <c r="B750" s="27"/>
      <c r="C750" s="31"/>
      <c r="D750" s="31"/>
    </row>
    <row r="751">
      <c r="A751" s="27"/>
      <c r="B751" s="27"/>
      <c r="C751" s="31"/>
      <c r="D751" s="31"/>
    </row>
    <row r="752">
      <c r="A752" s="27"/>
      <c r="B752" s="27"/>
      <c r="C752" s="31"/>
      <c r="D752" s="31"/>
    </row>
    <row r="753">
      <c r="A753" s="27"/>
      <c r="B753" s="27"/>
      <c r="C753" s="31"/>
      <c r="D753" s="31"/>
    </row>
    <row r="754">
      <c r="A754" s="27"/>
      <c r="B754" s="27"/>
      <c r="C754" s="31"/>
      <c r="D754" s="31"/>
    </row>
    <row r="755">
      <c r="A755" s="27"/>
      <c r="B755" s="27"/>
      <c r="C755" s="31"/>
      <c r="D755" s="31"/>
    </row>
    <row r="756">
      <c r="A756" s="27"/>
      <c r="B756" s="27"/>
      <c r="C756" s="31"/>
      <c r="D756" s="31"/>
    </row>
    <row r="757">
      <c r="A757" s="27"/>
      <c r="B757" s="27"/>
      <c r="C757" s="31"/>
      <c r="D757" s="31"/>
    </row>
    <row r="758">
      <c r="A758" s="27"/>
      <c r="B758" s="27"/>
      <c r="C758" s="31"/>
      <c r="D758" s="31"/>
    </row>
    <row r="759">
      <c r="A759" s="27"/>
      <c r="B759" s="27"/>
      <c r="C759" s="31"/>
      <c r="D759" s="31"/>
    </row>
    <row r="760">
      <c r="A760" s="27"/>
      <c r="B760" s="27"/>
      <c r="C760" s="31"/>
      <c r="D760" s="31"/>
    </row>
    <row r="761">
      <c r="A761" s="27"/>
      <c r="B761" s="27"/>
      <c r="C761" s="31"/>
      <c r="D761" s="31"/>
    </row>
    <row r="762">
      <c r="A762" s="27"/>
      <c r="B762" s="27"/>
      <c r="C762" s="31"/>
      <c r="D762" s="31"/>
    </row>
    <row r="763">
      <c r="A763" s="27"/>
      <c r="B763" s="27"/>
      <c r="C763" s="31"/>
      <c r="D763" s="31"/>
    </row>
    <row r="764">
      <c r="A764" s="27"/>
      <c r="B764" s="27"/>
      <c r="C764" s="31"/>
      <c r="D764" s="31"/>
    </row>
    <row r="765">
      <c r="A765" s="27"/>
      <c r="B765" s="27"/>
      <c r="C765" s="31"/>
      <c r="D765" s="31"/>
    </row>
    <row r="766">
      <c r="A766" s="27"/>
      <c r="B766" s="27"/>
      <c r="C766" s="31"/>
      <c r="D766" s="31"/>
    </row>
    <row r="767">
      <c r="A767" s="27"/>
      <c r="B767" s="27"/>
      <c r="C767" s="31"/>
      <c r="D767" s="31"/>
    </row>
    <row r="768">
      <c r="A768" s="27"/>
      <c r="B768" s="27"/>
      <c r="C768" s="31"/>
      <c r="D768" s="31"/>
    </row>
    <row r="769">
      <c r="A769" s="27"/>
      <c r="B769" s="27"/>
      <c r="C769" s="31"/>
      <c r="D769" s="31"/>
    </row>
    <row r="770">
      <c r="A770" s="27"/>
      <c r="B770" s="27"/>
      <c r="C770" s="31"/>
      <c r="D770" s="31"/>
    </row>
    <row r="771">
      <c r="A771" s="27"/>
      <c r="B771" s="27"/>
      <c r="C771" s="31"/>
      <c r="D771" s="31"/>
    </row>
    <row r="772">
      <c r="A772" s="27"/>
      <c r="B772" s="27"/>
      <c r="C772" s="31"/>
      <c r="D772" s="31"/>
    </row>
    <row r="773">
      <c r="A773" s="27"/>
      <c r="B773" s="27"/>
      <c r="C773" s="31"/>
      <c r="D773" s="31"/>
    </row>
    <row r="774">
      <c r="A774" s="27"/>
      <c r="B774" s="27"/>
      <c r="C774" s="31"/>
      <c r="D774" s="31"/>
    </row>
    <row r="775">
      <c r="A775" s="27"/>
      <c r="B775" s="27"/>
      <c r="C775" s="31"/>
      <c r="D775" s="31"/>
    </row>
    <row r="776">
      <c r="A776" s="27"/>
      <c r="B776" s="27"/>
      <c r="C776" s="31"/>
      <c r="D776" s="31"/>
    </row>
    <row r="777">
      <c r="A777" s="27"/>
      <c r="B777" s="27"/>
      <c r="C777" s="31"/>
      <c r="D777" s="31"/>
    </row>
    <row r="778">
      <c r="A778" s="27"/>
      <c r="B778" s="27"/>
      <c r="C778" s="31"/>
      <c r="D778" s="31"/>
    </row>
    <row r="779">
      <c r="A779" s="27"/>
      <c r="B779" s="27"/>
      <c r="C779" s="31"/>
      <c r="D779" s="31"/>
    </row>
    <row r="780">
      <c r="A780" s="27"/>
      <c r="B780" s="27"/>
      <c r="C780" s="31"/>
      <c r="D780" s="31"/>
    </row>
    <row r="781">
      <c r="A781" s="27"/>
      <c r="B781" s="27"/>
      <c r="C781" s="31"/>
      <c r="D781" s="31"/>
    </row>
    <row r="782">
      <c r="A782" s="27"/>
      <c r="B782" s="27"/>
      <c r="C782" s="31"/>
      <c r="D782" s="31"/>
    </row>
    <row r="783">
      <c r="A783" s="27"/>
      <c r="B783" s="27"/>
      <c r="C783" s="31"/>
      <c r="D783" s="31"/>
    </row>
    <row r="784">
      <c r="A784" s="27"/>
      <c r="B784" s="27"/>
      <c r="C784" s="31"/>
      <c r="D784" s="31"/>
    </row>
    <row r="785">
      <c r="A785" s="27"/>
      <c r="B785" s="27"/>
      <c r="C785" s="31"/>
      <c r="D785" s="31"/>
    </row>
    <row r="786">
      <c r="A786" s="27"/>
      <c r="B786" s="27"/>
      <c r="C786" s="31"/>
      <c r="D786" s="31"/>
    </row>
    <row r="787">
      <c r="A787" s="27"/>
      <c r="B787" s="27"/>
      <c r="C787" s="31"/>
      <c r="D787" s="31"/>
    </row>
    <row r="788">
      <c r="A788" s="27"/>
      <c r="B788" s="27"/>
      <c r="C788" s="31"/>
      <c r="D788" s="31"/>
    </row>
    <row r="789">
      <c r="A789" s="27"/>
      <c r="B789" s="27"/>
      <c r="C789" s="31"/>
      <c r="D789" s="31"/>
    </row>
    <row r="790">
      <c r="A790" s="27"/>
      <c r="B790" s="27"/>
      <c r="C790" s="31"/>
      <c r="D790" s="31"/>
    </row>
    <row r="791">
      <c r="A791" s="27"/>
      <c r="B791" s="27"/>
      <c r="C791" s="31"/>
      <c r="D791" s="31"/>
    </row>
    <row r="792">
      <c r="A792" s="27"/>
      <c r="B792" s="27"/>
      <c r="C792" s="31"/>
      <c r="D792" s="31"/>
    </row>
    <row r="793">
      <c r="A793" s="27"/>
      <c r="B793" s="27"/>
      <c r="C793" s="31"/>
      <c r="D793" s="31"/>
    </row>
    <row r="794">
      <c r="A794" s="27"/>
      <c r="B794" s="27"/>
      <c r="C794" s="31"/>
      <c r="D794" s="31"/>
    </row>
    <row r="795">
      <c r="A795" s="27"/>
      <c r="B795" s="27"/>
      <c r="C795" s="31"/>
      <c r="D795" s="31"/>
    </row>
    <row r="796">
      <c r="A796" s="27"/>
      <c r="B796" s="27"/>
      <c r="C796" s="31"/>
      <c r="D796" s="31"/>
    </row>
    <row r="797">
      <c r="A797" s="27"/>
      <c r="B797" s="27"/>
      <c r="C797" s="31"/>
      <c r="D797" s="31"/>
    </row>
    <row r="798">
      <c r="A798" s="27"/>
      <c r="B798" s="27"/>
      <c r="C798" s="31"/>
      <c r="D798" s="31"/>
    </row>
    <row r="799">
      <c r="A799" s="27"/>
      <c r="B799" s="27"/>
      <c r="C799" s="31"/>
      <c r="D799" s="31"/>
    </row>
    <row r="800">
      <c r="A800" s="27"/>
      <c r="B800" s="27"/>
      <c r="C800" s="31"/>
      <c r="D800" s="31"/>
    </row>
    <row r="801">
      <c r="A801" s="27"/>
      <c r="B801" s="27"/>
      <c r="C801" s="31"/>
      <c r="D801" s="31"/>
    </row>
    <row r="802">
      <c r="A802" s="27"/>
      <c r="B802" s="27"/>
      <c r="C802" s="31"/>
      <c r="D802" s="31"/>
    </row>
    <row r="803">
      <c r="A803" s="27"/>
      <c r="B803" s="27"/>
      <c r="C803" s="31"/>
      <c r="D803" s="31"/>
    </row>
    <row r="804">
      <c r="A804" s="27"/>
      <c r="B804" s="27"/>
      <c r="C804" s="31"/>
      <c r="D804" s="31"/>
    </row>
    <row r="805">
      <c r="A805" s="27"/>
      <c r="B805" s="27"/>
      <c r="C805" s="31"/>
      <c r="D805" s="31"/>
    </row>
    <row r="806">
      <c r="A806" s="27"/>
      <c r="B806" s="27"/>
      <c r="C806" s="31"/>
      <c r="D806" s="31"/>
    </row>
    <row r="807">
      <c r="A807" s="27"/>
      <c r="B807" s="27"/>
      <c r="C807" s="31"/>
      <c r="D807" s="31"/>
    </row>
    <row r="808">
      <c r="A808" s="27"/>
      <c r="B808" s="27"/>
      <c r="C808" s="31"/>
      <c r="D808" s="31"/>
    </row>
    <row r="809">
      <c r="A809" s="27"/>
      <c r="B809" s="27"/>
      <c r="C809" s="31"/>
      <c r="D809" s="31"/>
    </row>
    <row r="810">
      <c r="A810" s="27"/>
      <c r="B810" s="27"/>
      <c r="C810" s="31"/>
      <c r="D810" s="31"/>
    </row>
    <row r="811">
      <c r="A811" s="27"/>
      <c r="B811" s="27"/>
      <c r="C811" s="31"/>
      <c r="D811" s="31"/>
    </row>
    <row r="812">
      <c r="A812" s="27"/>
      <c r="B812" s="27"/>
      <c r="C812" s="31"/>
      <c r="D812" s="31"/>
    </row>
    <row r="813">
      <c r="A813" s="27"/>
      <c r="B813" s="27"/>
      <c r="C813" s="31"/>
      <c r="D813" s="31"/>
    </row>
    <row r="814">
      <c r="A814" s="27"/>
      <c r="B814" s="27"/>
      <c r="C814" s="31"/>
      <c r="D814" s="31"/>
    </row>
    <row r="815">
      <c r="A815" s="27"/>
      <c r="B815" s="27"/>
      <c r="C815" s="31"/>
      <c r="D815" s="31"/>
    </row>
    <row r="816">
      <c r="A816" s="27"/>
      <c r="B816" s="27"/>
      <c r="C816" s="31"/>
      <c r="D816" s="31"/>
    </row>
    <row r="817">
      <c r="A817" s="27"/>
      <c r="B817" s="27"/>
      <c r="C817" s="31"/>
      <c r="D817" s="31"/>
    </row>
    <row r="818">
      <c r="A818" s="27"/>
      <c r="B818" s="27"/>
      <c r="C818" s="31"/>
      <c r="D818" s="31"/>
    </row>
    <row r="819">
      <c r="A819" s="27"/>
      <c r="B819" s="27"/>
      <c r="C819" s="31"/>
      <c r="D819" s="31"/>
    </row>
    <row r="820">
      <c r="A820" s="27"/>
      <c r="B820" s="27"/>
      <c r="C820" s="31"/>
      <c r="D820" s="31"/>
    </row>
    <row r="821">
      <c r="A821" s="27"/>
      <c r="B821" s="27"/>
      <c r="C821" s="31"/>
      <c r="D821" s="31"/>
    </row>
    <row r="822">
      <c r="A822" s="27"/>
      <c r="B822" s="27"/>
      <c r="C822" s="31"/>
      <c r="D822" s="31"/>
    </row>
    <row r="823">
      <c r="A823" s="27"/>
      <c r="B823" s="27"/>
      <c r="C823" s="31"/>
      <c r="D823" s="31"/>
    </row>
    <row r="824">
      <c r="A824" s="27"/>
      <c r="B824" s="27"/>
      <c r="C824" s="31"/>
      <c r="D824" s="31"/>
    </row>
    <row r="825">
      <c r="A825" s="27"/>
      <c r="B825" s="27"/>
      <c r="C825" s="31"/>
      <c r="D825" s="31"/>
    </row>
    <row r="826">
      <c r="A826" s="27"/>
      <c r="B826" s="27"/>
      <c r="C826" s="31"/>
      <c r="D826" s="31"/>
    </row>
    <row r="827">
      <c r="A827" s="27"/>
      <c r="B827" s="27"/>
      <c r="C827" s="31"/>
      <c r="D827" s="31"/>
    </row>
    <row r="828">
      <c r="A828" s="27"/>
      <c r="B828" s="27"/>
      <c r="C828" s="31"/>
      <c r="D828" s="31"/>
    </row>
    <row r="829">
      <c r="A829" s="27"/>
      <c r="B829" s="27"/>
      <c r="C829" s="31"/>
      <c r="D829" s="31"/>
    </row>
    <row r="830">
      <c r="A830" s="27"/>
      <c r="B830" s="27"/>
      <c r="C830" s="31"/>
      <c r="D830" s="31"/>
    </row>
    <row r="831">
      <c r="A831" s="27"/>
      <c r="B831" s="27"/>
      <c r="C831" s="31"/>
      <c r="D831" s="31"/>
    </row>
    <row r="832">
      <c r="A832" s="27"/>
      <c r="B832" s="27"/>
      <c r="C832" s="31"/>
      <c r="D832" s="31"/>
    </row>
    <row r="833">
      <c r="A833" s="27"/>
      <c r="B833" s="27"/>
      <c r="C833" s="31"/>
      <c r="D833" s="31"/>
    </row>
    <row r="834">
      <c r="A834" s="27"/>
      <c r="B834" s="27"/>
      <c r="C834" s="31"/>
      <c r="D834" s="31"/>
    </row>
    <row r="835">
      <c r="A835" s="27"/>
      <c r="B835" s="27"/>
      <c r="C835" s="31"/>
      <c r="D835" s="31"/>
    </row>
    <row r="836">
      <c r="A836" s="27"/>
      <c r="B836" s="27"/>
      <c r="C836" s="31"/>
      <c r="D836" s="31"/>
    </row>
    <row r="837">
      <c r="A837" s="27"/>
      <c r="B837" s="27"/>
      <c r="C837" s="31"/>
      <c r="D837" s="31"/>
    </row>
    <row r="838">
      <c r="A838" s="27"/>
      <c r="B838" s="27"/>
      <c r="C838" s="31"/>
      <c r="D838" s="31"/>
    </row>
    <row r="839">
      <c r="A839" s="27"/>
      <c r="B839" s="27"/>
      <c r="C839" s="31"/>
      <c r="D839" s="31"/>
    </row>
    <row r="840">
      <c r="A840" s="27"/>
      <c r="B840" s="27"/>
      <c r="C840" s="31"/>
      <c r="D840" s="31"/>
    </row>
    <row r="841">
      <c r="A841" s="27"/>
      <c r="B841" s="27"/>
      <c r="C841" s="31"/>
      <c r="D841" s="31"/>
    </row>
    <row r="842">
      <c r="A842" s="27"/>
      <c r="B842" s="27"/>
      <c r="C842" s="31"/>
      <c r="D842" s="31"/>
    </row>
    <row r="843">
      <c r="A843" s="27"/>
      <c r="B843" s="27"/>
      <c r="C843" s="31"/>
      <c r="D843" s="31"/>
    </row>
    <row r="844">
      <c r="A844" s="27"/>
      <c r="B844" s="27"/>
      <c r="C844" s="31"/>
      <c r="D844" s="31"/>
    </row>
    <row r="845">
      <c r="A845" s="27"/>
      <c r="B845" s="27"/>
      <c r="C845" s="31"/>
      <c r="D845" s="31"/>
    </row>
    <row r="846">
      <c r="A846" s="27"/>
      <c r="B846" s="27"/>
      <c r="C846" s="31"/>
      <c r="D846" s="31"/>
    </row>
    <row r="847">
      <c r="A847" s="27"/>
      <c r="B847" s="27"/>
      <c r="C847" s="31"/>
      <c r="D847" s="31"/>
    </row>
    <row r="848">
      <c r="A848" s="27"/>
      <c r="B848" s="27"/>
      <c r="C848" s="31"/>
      <c r="D848" s="31"/>
    </row>
    <row r="849">
      <c r="A849" s="27"/>
      <c r="B849" s="27"/>
      <c r="C849" s="31"/>
      <c r="D849" s="31"/>
    </row>
    <row r="850">
      <c r="A850" s="27"/>
      <c r="B850" s="27"/>
      <c r="C850" s="31"/>
      <c r="D850" s="31"/>
    </row>
    <row r="851">
      <c r="A851" s="27"/>
      <c r="B851" s="27"/>
      <c r="C851" s="31"/>
      <c r="D851" s="31"/>
    </row>
    <row r="852">
      <c r="A852" s="27"/>
      <c r="B852" s="27"/>
      <c r="C852" s="31"/>
      <c r="D852" s="31"/>
    </row>
    <row r="853">
      <c r="A853" s="27"/>
      <c r="B853" s="27"/>
      <c r="C853" s="31"/>
      <c r="D853" s="31"/>
    </row>
    <row r="854">
      <c r="A854" s="27"/>
      <c r="B854" s="27"/>
      <c r="C854" s="31"/>
      <c r="D854" s="31"/>
    </row>
    <row r="855">
      <c r="A855" s="27"/>
      <c r="B855" s="27"/>
      <c r="C855" s="31"/>
      <c r="D855" s="31"/>
    </row>
    <row r="856">
      <c r="A856" s="27"/>
      <c r="B856" s="27"/>
      <c r="C856" s="31"/>
      <c r="D856" s="31"/>
    </row>
    <row r="857">
      <c r="A857" s="27"/>
      <c r="B857" s="27"/>
      <c r="C857" s="31"/>
      <c r="D857" s="31"/>
    </row>
    <row r="858">
      <c r="A858" s="27"/>
      <c r="B858" s="27"/>
      <c r="C858" s="31"/>
      <c r="D858" s="31"/>
    </row>
    <row r="859">
      <c r="A859" s="27"/>
      <c r="B859" s="27"/>
      <c r="C859" s="31"/>
      <c r="D859" s="31"/>
    </row>
    <row r="860">
      <c r="A860" s="27"/>
      <c r="B860" s="27"/>
      <c r="C860" s="31"/>
      <c r="D860" s="31"/>
    </row>
    <row r="861">
      <c r="A861" s="27"/>
      <c r="B861" s="27"/>
      <c r="C861" s="31"/>
      <c r="D861" s="31"/>
    </row>
    <row r="862">
      <c r="A862" s="27"/>
      <c r="B862" s="27"/>
      <c r="C862" s="31"/>
      <c r="D862" s="31"/>
    </row>
    <row r="863">
      <c r="A863" s="27"/>
      <c r="B863" s="27"/>
      <c r="C863" s="31"/>
      <c r="D863" s="31"/>
    </row>
    <row r="864">
      <c r="A864" s="27"/>
      <c r="B864" s="27"/>
      <c r="C864" s="31"/>
      <c r="D864" s="31"/>
    </row>
    <row r="865">
      <c r="A865" s="27"/>
      <c r="B865" s="27"/>
      <c r="C865" s="31"/>
      <c r="D865" s="31"/>
    </row>
    <row r="866">
      <c r="A866" s="27"/>
      <c r="B866" s="27"/>
      <c r="C866" s="31"/>
      <c r="D866" s="31"/>
    </row>
    <row r="867">
      <c r="A867" s="27"/>
      <c r="B867" s="27"/>
      <c r="C867" s="31"/>
      <c r="D867" s="31"/>
    </row>
    <row r="868">
      <c r="A868" s="27"/>
      <c r="B868" s="27"/>
      <c r="C868" s="31"/>
      <c r="D868" s="31"/>
    </row>
    <row r="869">
      <c r="A869" s="27"/>
      <c r="B869" s="27"/>
      <c r="C869" s="31"/>
      <c r="D869" s="31"/>
    </row>
    <row r="870">
      <c r="A870" s="27"/>
      <c r="B870" s="27"/>
      <c r="C870" s="31"/>
      <c r="D870" s="31"/>
    </row>
    <row r="871">
      <c r="A871" s="27"/>
      <c r="B871" s="27"/>
      <c r="C871" s="31"/>
      <c r="D871" s="31"/>
    </row>
    <row r="872">
      <c r="A872" s="27"/>
      <c r="B872" s="27"/>
      <c r="C872" s="31"/>
      <c r="D872" s="31"/>
    </row>
    <row r="873">
      <c r="A873" s="27"/>
      <c r="B873" s="27"/>
      <c r="C873" s="31"/>
      <c r="D873" s="31"/>
    </row>
    <row r="874">
      <c r="A874" s="27"/>
      <c r="B874" s="27"/>
      <c r="C874" s="31"/>
      <c r="D874" s="31"/>
    </row>
    <row r="875">
      <c r="A875" s="27"/>
      <c r="B875" s="27"/>
      <c r="C875" s="31"/>
      <c r="D875" s="31"/>
    </row>
    <row r="876">
      <c r="A876" s="27"/>
      <c r="B876" s="27"/>
      <c r="C876" s="31"/>
      <c r="D876" s="31"/>
    </row>
    <row r="877">
      <c r="A877" s="27"/>
      <c r="B877" s="27"/>
      <c r="C877" s="31"/>
      <c r="D877" s="31"/>
    </row>
    <row r="878">
      <c r="A878" s="27"/>
      <c r="B878" s="27"/>
      <c r="C878" s="31"/>
      <c r="D878" s="31"/>
    </row>
    <row r="879">
      <c r="A879" s="27"/>
      <c r="B879" s="27"/>
      <c r="C879" s="31"/>
      <c r="D879" s="31"/>
    </row>
    <row r="880">
      <c r="A880" s="27"/>
      <c r="B880" s="27"/>
      <c r="C880" s="31"/>
      <c r="D880" s="31"/>
    </row>
    <row r="881">
      <c r="A881" s="27"/>
      <c r="B881" s="27"/>
      <c r="C881" s="31"/>
      <c r="D881" s="31"/>
    </row>
    <row r="882">
      <c r="A882" s="27"/>
      <c r="B882" s="27"/>
      <c r="C882" s="31"/>
      <c r="D882" s="31"/>
    </row>
    <row r="883">
      <c r="A883" s="27"/>
      <c r="B883" s="27"/>
      <c r="C883" s="31"/>
      <c r="D883" s="31"/>
    </row>
    <row r="884">
      <c r="A884" s="27"/>
      <c r="B884" s="27"/>
      <c r="C884" s="31"/>
      <c r="D884" s="31"/>
    </row>
    <row r="885">
      <c r="A885" s="27"/>
      <c r="B885" s="27"/>
      <c r="C885" s="31"/>
      <c r="D885" s="31"/>
    </row>
    <row r="886">
      <c r="A886" s="27"/>
      <c r="B886" s="27"/>
      <c r="C886" s="31"/>
      <c r="D886" s="31"/>
    </row>
    <row r="887">
      <c r="A887" s="27"/>
      <c r="B887" s="27"/>
      <c r="C887" s="31"/>
      <c r="D887" s="31"/>
    </row>
    <row r="888">
      <c r="A888" s="27"/>
      <c r="B888" s="27"/>
      <c r="C888" s="31"/>
      <c r="D888" s="31"/>
    </row>
    <row r="889">
      <c r="A889" s="27"/>
      <c r="B889" s="27"/>
      <c r="C889" s="31"/>
      <c r="D889" s="31"/>
    </row>
    <row r="890">
      <c r="A890" s="27"/>
      <c r="B890" s="27"/>
      <c r="C890" s="31"/>
      <c r="D890" s="31"/>
    </row>
    <row r="891">
      <c r="A891" s="27"/>
      <c r="B891" s="27"/>
      <c r="C891" s="31"/>
      <c r="D891" s="31"/>
    </row>
    <row r="892">
      <c r="A892" s="27"/>
      <c r="B892" s="27"/>
      <c r="C892" s="31"/>
      <c r="D892" s="31"/>
    </row>
    <row r="893">
      <c r="A893" s="27"/>
      <c r="B893" s="27"/>
      <c r="C893" s="31"/>
      <c r="D893" s="31"/>
    </row>
    <row r="894">
      <c r="A894" s="27"/>
      <c r="B894" s="27"/>
      <c r="C894" s="31"/>
      <c r="D894" s="31"/>
    </row>
    <row r="895">
      <c r="A895" s="27"/>
      <c r="B895" s="27"/>
      <c r="C895" s="31"/>
      <c r="D895" s="31"/>
    </row>
    <row r="896">
      <c r="A896" s="27"/>
      <c r="B896" s="27"/>
      <c r="C896" s="31"/>
      <c r="D896" s="31"/>
    </row>
    <row r="897">
      <c r="A897" s="27"/>
      <c r="B897" s="27"/>
      <c r="C897" s="31"/>
      <c r="D897" s="31"/>
    </row>
    <row r="898">
      <c r="A898" s="27"/>
      <c r="B898" s="27"/>
      <c r="C898" s="31"/>
      <c r="D898" s="31"/>
    </row>
    <row r="899">
      <c r="A899" s="27"/>
      <c r="B899" s="27"/>
      <c r="C899" s="31"/>
      <c r="D899" s="31"/>
    </row>
    <row r="900">
      <c r="A900" s="27"/>
      <c r="B900" s="27"/>
      <c r="C900" s="31"/>
      <c r="D900" s="31"/>
    </row>
    <row r="901">
      <c r="A901" s="27"/>
      <c r="B901" s="27"/>
      <c r="C901" s="31"/>
      <c r="D901" s="31"/>
    </row>
    <row r="902">
      <c r="A902" s="27"/>
      <c r="B902" s="27"/>
      <c r="C902" s="31"/>
      <c r="D902" s="31"/>
    </row>
    <row r="903">
      <c r="A903" s="27"/>
      <c r="B903" s="27"/>
      <c r="C903" s="31"/>
      <c r="D903" s="31"/>
    </row>
    <row r="904">
      <c r="A904" s="27"/>
      <c r="B904" s="27"/>
      <c r="C904" s="31"/>
      <c r="D904" s="31"/>
    </row>
    <row r="905">
      <c r="A905" s="27"/>
      <c r="B905" s="27"/>
      <c r="C905" s="31"/>
      <c r="D905" s="31"/>
    </row>
    <row r="906">
      <c r="A906" s="27"/>
      <c r="B906" s="27"/>
      <c r="C906" s="31"/>
      <c r="D906" s="31"/>
    </row>
    <row r="907">
      <c r="A907" s="27"/>
      <c r="B907" s="27"/>
      <c r="C907" s="31"/>
      <c r="D907" s="31"/>
    </row>
    <row r="908">
      <c r="A908" s="27"/>
      <c r="B908" s="27"/>
      <c r="C908" s="31"/>
      <c r="D908" s="31"/>
    </row>
    <row r="909">
      <c r="A909" s="27"/>
      <c r="B909" s="27"/>
      <c r="C909" s="31"/>
      <c r="D909" s="31"/>
    </row>
    <row r="910">
      <c r="A910" s="27"/>
      <c r="B910" s="27"/>
      <c r="C910" s="31"/>
      <c r="D910" s="31"/>
    </row>
    <row r="911">
      <c r="A911" s="27"/>
      <c r="B911" s="27"/>
      <c r="C911" s="31"/>
      <c r="D911" s="31"/>
    </row>
    <row r="912">
      <c r="A912" s="27"/>
      <c r="B912" s="27"/>
      <c r="C912" s="31"/>
      <c r="D912" s="31"/>
    </row>
    <row r="913">
      <c r="A913" s="27"/>
      <c r="B913" s="27"/>
      <c r="C913" s="31"/>
      <c r="D913" s="31"/>
    </row>
    <row r="914">
      <c r="A914" s="27"/>
      <c r="B914" s="27"/>
      <c r="C914" s="31"/>
      <c r="D914" s="31"/>
    </row>
    <row r="915">
      <c r="A915" s="27"/>
      <c r="B915" s="27"/>
      <c r="C915" s="31"/>
      <c r="D915" s="31"/>
    </row>
    <row r="916">
      <c r="A916" s="27"/>
      <c r="B916" s="27"/>
      <c r="C916" s="31"/>
      <c r="D916" s="31"/>
    </row>
    <row r="917">
      <c r="A917" s="27"/>
      <c r="B917" s="27"/>
      <c r="C917" s="31"/>
      <c r="D917" s="31"/>
    </row>
    <row r="918">
      <c r="A918" s="27"/>
      <c r="B918" s="27"/>
      <c r="C918" s="31"/>
      <c r="D918" s="31"/>
    </row>
    <row r="919">
      <c r="A919" s="27"/>
      <c r="B919" s="27"/>
      <c r="C919" s="31"/>
      <c r="D919" s="31"/>
    </row>
    <row r="920">
      <c r="A920" s="27"/>
      <c r="B920" s="27"/>
      <c r="C920" s="31"/>
      <c r="D920" s="31"/>
    </row>
    <row r="921">
      <c r="A921" s="27"/>
      <c r="B921" s="27"/>
      <c r="C921" s="31"/>
      <c r="D921" s="31"/>
    </row>
    <row r="922">
      <c r="A922" s="27"/>
      <c r="B922" s="27"/>
      <c r="C922" s="31"/>
      <c r="D922" s="31"/>
    </row>
    <row r="923">
      <c r="A923" s="27"/>
      <c r="B923" s="27"/>
      <c r="C923" s="31"/>
      <c r="D923" s="31"/>
    </row>
    <row r="924">
      <c r="A924" s="27"/>
      <c r="B924" s="27"/>
      <c r="C924" s="31"/>
      <c r="D924" s="31"/>
    </row>
    <row r="925">
      <c r="A925" s="27"/>
      <c r="B925" s="27"/>
      <c r="C925" s="31"/>
      <c r="D925" s="31"/>
    </row>
    <row r="926">
      <c r="A926" s="27"/>
      <c r="B926" s="27"/>
      <c r="C926" s="31"/>
      <c r="D926" s="31"/>
    </row>
    <row r="927">
      <c r="A927" s="27"/>
      <c r="B927" s="27"/>
      <c r="C927" s="31"/>
      <c r="D927" s="31"/>
    </row>
    <row r="928">
      <c r="A928" s="27"/>
      <c r="B928" s="27"/>
      <c r="C928" s="31"/>
      <c r="D928" s="31"/>
    </row>
    <row r="929">
      <c r="A929" s="27"/>
      <c r="B929" s="27"/>
      <c r="C929" s="31"/>
      <c r="D929" s="31"/>
    </row>
    <row r="930">
      <c r="A930" s="27"/>
      <c r="B930" s="27"/>
      <c r="C930" s="31"/>
      <c r="D930" s="31"/>
    </row>
    <row r="931">
      <c r="A931" s="27"/>
      <c r="B931" s="27"/>
      <c r="C931" s="31"/>
      <c r="D931" s="31"/>
    </row>
    <row r="932">
      <c r="A932" s="27"/>
      <c r="B932" s="27"/>
      <c r="C932" s="31"/>
      <c r="D932" s="31"/>
    </row>
    <row r="933">
      <c r="A933" s="27"/>
      <c r="B933" s="27"/>
      <c r="C933" s="31"/>
      <c r="D933" s="31"/>
    </row>
    <row r="934">
      <c r="A934" s="27"/>
      <c r="B934" s="27"/>
      <c r="C934" s="31"/>
      <c r="D934" s="31"/>
    </row>
    <row r="935">
      <c r="A935" s="27"/>
      <c r="B935" s="27"/>
      <c r="C935" s="31"/>
      <c r="D935" s="31"/>
    </row>
    <row r="936">
      <c r="A936" s="27"/>
      <c r="B936" s="27"/>
      <c r="C936" s="31"/>
      <c r="D936" s="31"/>
    </row>
    <row r="937">
      <c r="A937" s="27"/>
      <c r="B937" s="27"/>
      <c r="C937" s="31"/>
      <c r="D937" s="31"/>
    </row>
    <row r="938">
      <c r="A938" s="27"/>
      <c r="B938" s="27"/>
      <c r="C938" s="31"/>
      <c r="D938" s="31"/>
    </row>
    <row r="939">
      <c r="A939" s="27"/>
      <c r="B939" s="27"/>
      <c r="C939" s="31"/>
      <c r="D939" s="31"/>
    </row>
    <row r="940">
      <c r="A940" s="27"/>
      <c r="B940" s="27"/>
      <c r="C940" s="31"/>
      <c r="D940" s="31"/>
    </row>
    <row r="941">
      <c r="A941" s="27"/>
      <c r="B941" s="27"/>
      <c r="C941" s="31"/>
      <c r="D941" s="31"/>
    </row>
    <row r="942">
      <c r="A942" s="27"/>
      <c r="B942" s="27"/>
      <c r="C942" s="31"/>
      <c r="D942" s="31"/>
    </row>
    <row r="943">
      <c r="A943" s="27"/>
      <c r="B943" s="27"/>
      <c r="C943" s="31"/>
      <c r="D943" s="31"/>
    </row>
    <row r="944">
      <c r="A944" s="27"/>
      <c r="B944" s="27"/>
      <c r="C944" s="31"/>
      <c r="D944" s="31"/>
    </row>
    <row r="945">
      <c r="A945" s="27"/>
      <c r="B945" s="27"/>
      <c r="C945" s="31"/>
      <c r="D945" s="31"/>
    </row>
    <row r="946">
      <c r="A946" s="27"/>
      <c r="B946" s="27"/>
      <c r="C946" s="31"/>
      <c r="D946" s="31"/>
    </row>
    <row r="947">
      <c r="A947" s="27"/>
      <c r="B947" s="27"/>
      <c r="C947" s="31"/>
      <c r="D947" s="31"/>
    </row>
    <row r="948">
      <c r="A948" s="27"/>
      <c r="B948" s="27"/>
      <c r="C948" s="31"/>
      <c r="D948" s="31"/>
    </row>
    <row r="949">
      <c r="A949" s="27"/>
      <c r="B949" s="27"/>
      <c r="C949" s="31"/>
      <c r="D949" s="31"/>
    </row>
    <row r="950">
      <c r="A950" s="27"/>
      <c r="B950" s="27"/>
      <c r="C950" s="31"/>
      <c r="D950" s="31"/>
    </row>
    <row r="951">
      <c r="A951" s="27"/>
      <c r="B951" s="27"/>
      <c r="C951" s="31"/>
      <c r="D951" s="31"/>
    </row>
    <row r="952">
      <c r="A952" s="27"/>
      <c r="B952" s="27"/>
      <c r="C952" s="31"/>
      <c r="D952" s="31"/>
    </row>
    <row r="953">
      <c r="A953" s="27"/>
      <c r="B953" s="27"/>
      <c r="C953" s="31"/>
      <c r="D953" s="31"/>
    </row>
    <row r="954">
      <c r="A954" s="27"/>
      <c r="B954" s="27"/>
      <c r="C954" s="31"/>
      <c r="D954" s="31"/>
    </row>
    <row r="955">
      <c r="A955" s="27"/>
      <c r="B955" s="27"/>
      <c r="C955" s="31"/>
      <c r="D955" s="31"/>
    </row>
    <row r="956">
      <c r="A956" s="27"/>
      <c r="B956" s="27"/>
      <c r="C956" s="31"/>
      <c r="D956" s="31"/>
    </row>
    <row r="957">
      <c r="A957" s="27"/>
      <c r="B957" s="27"/>
      <c r="C957" s="31"/>
      <c r="D957" s="31"/>
    </row>
    <row r="958">
      <c r="A958" s="27"/>
      <c r="B958" s="27"/>
      <c r="C958" s="31"/>
      <c r="D958" s="31"/>
    </row>
    <row r="959">
      <c r="A959" s="27"/>
      <c r="B959" s="27"/>
      <c r="C959" s="31"/>
      <c r="D959" s="31"/>
    </row>
    <row r="960">
      <c r="A960" s="27"/>
      <c r="B960" s="27"/>
      <c r="C960" s="31"/>
      <c r="D960" s="31"/>
    </row>
    <row r="961">
      <c r="A961" s="27"/>
      <c r="B961" s="27"/>
      <c r="C961" s="31"/>
      <c r="D961" s="31"/>
    </row>
    <row r="962">
      <c r="A962" s="27"/>
      <c r="B962" s="27"/>
      <c r="C962" s="31"/>
      <c r="D962" s="31"/>
    </row>
    <row r="963">
      <c r="A963" s="27"/>
      <c r="B963" s="27"/>
      <c r="C963" s="31"/>
      <c r="D963" s="31"/>
    </row>
    <row r="964">
      <c r="A964" s="27"/>
      <c r="B964" s="27"/>
      <c r="C964" s="31"/>
      <c r="D964" s="31"/>
    </row>
    <row r="965">
      <c r="A965" s="27"/>
      <c r="B965" s="27"/>
      <c r="C965" s="31"/>
      <c r="D965" s="31"/>
    </row>
    <row r="966">
      <c r="A966" s="27"/>
      <c r="B966" s="27"/>
      <c r="C966" s="31"/>
      <c r="D966" s="31"/>
    </row>
    <row r="967">
      <c r="A967" s="27"/>
      <c r="B967" s="27"/>
      <c r="C967" s="31"/>
      <c r="D967" s="31"/>
    </row>
    <row r="968">
      <c r="A968" s="27"/>
      <c r="B968" s="27"/>
      <c r="C968" s="31"/>
      <c r="D968" s="31"/>
    </row>
    <row r="969">
      <c r="A969" s="27"/>
      <c r="B969" s="27"/>
      <c r="C969" s="31"/>
      <c r="D969" s="31"/>
    </row>
    <row r="970">
      <c r="A970" s="27"/>
      <c r="B970" s="27"/>
      <c r="C970" s="31"/>
      <c r="D970" s="31"/>
    </row>
    <row r="971">
      <c r="A971" s="27"/>
      <c r="B971" s="27"/>
      <c r="C971" s="31"/>
      <c r="D971" s="31"/>
    </row>
    <row r="972">
      <c r="A972" s="27"/>
      <c r="B972" s="27"/>
      <c r="C972" s="31"/>
      <c r="D972" s="31"/>
    </row>
    <row r="973">
      <c r="A973" s="27"/>
      <c r="B973" s="27"/>
      <c r="C973" s="31"/>
      <c r="D973" s="31"/>
    </row>
    <row r="974">
      <c r="A974" s="27"/>
      <c r="B974" s="27"/>
      <c r="C974" s="31"/>
      <c r="D974" s="31"/>
    </row>
    <row r="975">
      <c r="A975" s="27"/>
      <c r="B975" s="27"/>
      <c r="C975" s="31"/>
      <c r="D975" s="31"/>
    </row>
    <row r="976">
      <c r="A976" s="27"/>
      <c r="B976" s="27"/>
      <c r="C976" s="31"/>
      <c r="D976" s="31"/>
    </row>
    <row r="977">
      <c r="A977" s="27"/>
      <c r="B977" s="27"/>
      <c r="C977" s="31"/>
      <c r="D977" s="31"/>
    </row>
    <row r="978">
      <c r="A978" s="27"/>
      <c r="B978" s="27"/>
      <c r="C978" s="31"/>
      <c r="D978" s="31"/>
    </row>
    <row r="979">
      <c r="A979" s="27"/>
      <c r="B979" s="27"/>
      <c r="C979" s="31"/>
      <c r="D979" s="31"/>
    </row>
    <row r="980">
      <c r="A980" s="27"/>
      <c r="B980" s="27"/>
      <c r="C980" s="31"/>
      <c r="D980" s="31"/>
    </row>
    <row r="981">
      <c r="A981" s="27"/>
      <c r="B981" s="27"/>
      <c r="C981" s="31"/>
      <c r="D981" s="31"/>
    </row>
    <row r="982">
      <c r="A982" s="27"/>
      <c r="B982" s="27"/>
      <c r="C982" s="31"/>
      <c r="D982" s="31"/>
    </row>
    <row r="983">
      <c r="A983" s="27"/>
      <c r="B983" s="27"/>
      <c r="C983" s="31"/>
      <c r="D983" s="31"/>
    </row>
    <row r="984">
      <c r="A984" s="27"/>
      <c r="B984" s="27"/>
      <c r="C984" s="31"/>
      <c r="D984" s="31"/>
    </row>
    <row r="985">
      <c r="A985" s="27"/>
      <c r="B985" s="27"/>
      <c r="C985" s="31"/>
      <c r="D985" s="31"/>
    </row>
    <row r="986">
      <c r="A986" s="27"/>
      <c r="B986" s="27"/>
      <c r="C986" s="31"/>
      <c r="D986" s="31"/>
    </row>
    <row r="987">
      <c r="A987" s="27"/>
      <c r="B987" s="27"/>
      <c r="C987" s="31"/>
      <c r="D987" s="31"/>
    </row>
    <row r="988">
      <c r="A988" s="27"/>
      <c r="B988" s="27"/>
      <c r="C988" s="31"/>
      <c r="D988" s="31"/>
    </row>
    <row r="989">
      <c r="A989" s="27"/>
      <c r="B989" s="27"/>
      <c r="C989" s="31"/>
      <c r="D989" s="31"/>
    </row>
    <row r="990">
      <c r="A990" s="27"/>
      <c r="B990" s="27"/>
      <c r="C990" s="31"/>
      <c r="D990" s="31"/>
    </row>
    <row r="991">
      <c r="A991" s="27"/>
      <c r="B991" s="27"/>
      <c r="C991" s="31"/>
      <c r="D991" s="31"/>
    </row>
    <row r="992">
      <c r="A992" s="27"/>
      <c r="B992" s="27"/>
      <c r="C992" s="31"/>
      <c r="D992" s="31"/>
    </row>
    <row r="993">
      <c r="A993" s="27"/>
      <c r="B993" s="27"/>
      <c r="C993" s="31"/>
      <c r="D993" s="31"/>
    </row>
    <row r="994">
      <c r="A994" s="27"/>
      <c r="B994" s="27"/>
      <c r="C994" s="31"/>
      <c r="D994" s="31"/>
    </row>
    <row r="995">
      <c r="A995" s="27"/>
      <c r="B995" s="27"/>
      <c r="C995" s="31"/>
      <c r="D995" s="31"/>
    </row>
    <row r="996">
      <c r="A996" s="27"/>
      <c r="B996" s="27"/>
      <c r="C996" s="31"/>
      <c r="D996" s="31"/>
    </row>
    <row r="997">
      <c r="A997" s="27"/>
      <c r="B997" s="27"/>
      <c r="C997" s="31"/>
      <c r="D997" s="31"/>
    </row>
    <row r="998">
      <c r="A998" s="27"/>
      <c r="B998" s="27"/>
      <c r="C998" s="31"/>
      <c r="D998" s="31"/>
    </row>
    <row r="999">
      <c r="A999" s="27"/>
      <c r="B999" s="27"/>
      <c r="C999" s="31"/>
      <c r="D999" s="31"/>
    </row>
    <row r="1000">
      <c r="A1000" s="27"/>
      <c r="B1000" s="27"/>
      <c r="C1000" s="31"/>
      <c r="D1000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57"/>
  </cols>
  <sheetData>
    <row r="1">
      <c r="A1" s="34"/>
      <c r="B1" s="35"/>
      <c r="C1" s="35"/>
      <c r="D1" s="35"/>
      <c r="E1" s="36"/>
    </row>
    <row r="2">
      <c r="A2" s="37" t="s">
        <v>13</v>
      </c>
      <c r="B2" s="38" t="s">
        <v>35</v>
      </c>
      <c r="C2" s="38" t="s">
        <v>37</v>
      </c>
      <c r="D2" s="38" t="s">
        <v>38</v>
      </c>
      <c r="E2" s="38" t="s">
        <v>39</v>
      </c>
    </row>
    <row r="3">
      <c r="A3" s="39" t="s">
        <v>21</v>
      </c>
      <c r="B3" s="18">
        <f>'Dados com e sem ABAP'!G9</f>
        <v>13.40058352</v>
      </c>
      <c r="C3" s="40">
        <f t="shared" ref="C3:C14" si="1">1/B3</f>
        <v>0.07462361607</v>
      </c>
      <c r="D3" s="40"/>
      <c r="E3" s="40"/>
      <c r="F3" s="1">
        <v>0.0583</v>
      </c>
    </row>
    <row r="4">
      <c r="A4" s="39" t="s">
        <v>22</v>
      </c>
      <c r="B4" s="18">
        <v>2.2138235028528432E47</v>
      </c>
      <c r="C4" s="40">
        <f t="shared" si="1"/>
        <v>0</v>
      </c>
      <c r="D4" s="40"/>
      <c r="E4" s="40"/>
      <c r="F4" s="1">
        <v>0.0371</v>
      </c>
    </row>
    <row r="5">
      <c r="A5" s="39" t="s">
        <v>23</v>
      </c>
      <c r="B5" s="41">
        <f>'Dados com e sem ABAP'!G25</f>
        <v>14.5921812</v>
      </c>
      <c r="C5" s="40">
        <f t="shared" si="1"/>
        <v>0.06852985077</v>
      </c>
      <c r="D5" s="40"/>
      <c r="E5" s="40"/>
      <c r="F5" s="1">
        <v>0.0473</v>
      </c>
    </row>
    <row r="6">
      <c r="A6" s="39" t="s">
        <v>24</v>
      </c>
      <c r="B6" s="41">
        <f>'Dados com e sem ABAP'!G33</f>
        <v>12.10964649</v>
      </c>
      <c r="C6" s="40">
        <f t="shared" si="1"/>
        <v>0.08257879379</v>
      </c>
      <c r="D6" s="40"/>
      <c r="E6" s="40"/>
      <c r="F6" s="1">
        <v>0.0632</v>
      </c>
    </row>
    <row r="7">
      <c r="A7" s="39" t="s">
        <v>25</v>
      </c>
      <c r="B7" s="41">
        <f>'Dados com e sem ABAP'!G41</f>
        <v>16.60722683</v>
      </c>
      <c r="C7" s="40">
        <f t="shared" si="1"/>
        <v>0.06021474929</v>
      </c>
      <c r="D7" s="40"/>
      <c r="E7" s="40"/>
      <c r="F7" s="1">
        <v>0.0447</v>
      </c>
    </row>
    <row r="8">
      <c r="A8" s="42" t="s">
        <v>26</v>
      </c>
      <c r="B8" s="43">
        <f>'Dados com e sem ABAP'!G49</f>
        <v>8.967926721</v>
      </c>
      <c r="C8" s="44">
        <f t="shared" si="1"/>
        <v>0.1115084937</v>
      </c>
      <c r="D8" s="44">
        <f>AVERAGE(C3:C8)</f>
        <v>0.06624258393</v>
      </c>
      <c r="E8" s="44">
        <f>STDEV(C3:C8)/SQRT(5)</f>
        <v>0.01651152609</v>
      </c>
      <c r="F8" s="1">
        <v>0.0319</v>
      </c>
    </row>
    <row r="9">
      <c r="A9" s="39" t="s">
        <v>27</v>
      </c>
      <c r="B9" s="41">
        <f>'Dados com e sem ABAP'!G57</f>
        <v>19.95759918</v>
      </c>
      <c r="C9" s="40">
        <f t="shared" si="1"/>
        <v>0.05010622727</v>
      </c>
      <c r="D9" s="40"/>
      <c r="E9" s="40"/>
    </row>
    <row r="10">
      <c r="A10" s="39" t="s">
        <v>28</v>
      </c>
      <c r="B10" s="41">
        <f>'Dados com e sem ABAP'!G65</f>
        <v>12.86318274</v>
      </c>
      <c r="C10" s="40">
        <f t="shared" si="1"/>
        <v>0.07774125737</v>
      </c>
      <c r="D10" s="40"/>
      <c r="E10" s="40"/>
    </row>
    <row r="11">
      <c r="A11" s="39" t="s">
        <v>29</v>
      </c>
      <c r="B11" s="41">
        <f>'Dados com e sem ABAP'!G73</f>
        <v>6.514493379</v>
      </c>
      <c r="C11" s="40">
        <f t="shared" si="1"/>
        <v>0.1535038785</v>
      </c>
      <c r="D11" s="40"/>
      <c r="E11" s="40"/>
    </row>
    <row r="12">
      <c r="A12" s="39" t="s">
        <v>30</v>
      </c>
      <c r="B12" s="41">
        <f>'Dados com e sem ABAP'!G81</f>
        <v>8.727518143</v>
      </c>
      <c r="C12" s="40">
        <f t="shared" si="1"/>
        <v>0.1145801113</v>
      </c>
      <c r="D12" s="40"/>
      <c r="E12" s="40"/>
    </row>
    <row r="13">
      <c r="A13" s="39" t="s">
        <v>31</v>
      </c>
      <c r="B13" s="41">
        <f>'Dados com e sem ABAP'!G89</f>
        <v>19.50932196</v>
      </c>
      <c r="C13" s="40">
        <f t="shared" si="1"/>
        <v>0.05125754765</v>
      </c>
      <c r="D13" s="40"/>
      <c r="E13" s="40"/>
    </row>
    <row r="14">
      <c r="A14" s="42" t="s">
        <v>32</v>
      </c>
      <c r="B14" s="43">
        <f>'Dados com e sem ABAP'!G97</f>
        <v>13.40701421</v>
      </c>
      <c r="C14" s="44">
        <f t="shared" si="1"/>
        <v>0.0745878228</v>
      </c>
      <c r="D14" s="44">
        <f>AVERAGE(C9:C14)</f>
        <v>0.08696280747</v>
      </c>
      <c r="E14" s="44">
        <f>STDEV(C9:C14)/SQRT(5)</f>
        <v>0.0179575944</v>
      </c>
    </row>
    <row r="15">
      <c r="A15" s="15"/>
      <c r="B15" s="45"/>
      <c r="C15" s="45"/>
      <c r="D15" s="45"/>
      <c r="E15" s="45"/>
    </row>
    <row r="16">
      <c r="A16" s="15"/>
      <c r="B16" s="45"/>
      <c r="C16" s="45"/>
      <c r="D16" s="45"/>
      <c r="E16" s="45"/>
    </row>
    <row r="17">
      <c r="A17" s="15"/>
      <c r="B17" s="45"/>
      <c r="C17" s="45"/>
      <c r="D17" s="45"/>
      <c r="E17" s="45"/>
    </row>
    <row r="18">
      <c r="A18" s="15"/>
      <c r="B18" s="45"/>
      <c r="C18" s="45"/>
      <c r="D18" s="45"/>
      <c r="E18" s="45"/>
    </row>
    <row r="19">
      <c r="A19" s="15"/>
      <c r="B19" s="45"/>
      <c r="C19" s="45"/>
      <c r="D19" s="45"/>
      <c r="E19" s="45"/>
    </row>
    <row r="20">
      <c r="A20" s="15"/>
      <c r="B20" s="45"/>
      <c r="C20" s="45"/>
      <c r="D20" s="45"/>
      <c r="E20" s="45"/>
    </row>
    <row r="21">
      <c r="A21" s="15"/>
      <c r="B21" s="45"/>
      <c r="C21" s="45"/>
      <c r="D21" s="45"/>
      <c r="E21" s="45"/>
    </row>
    <row r="22">
      <c r="A22" s="15"/>
      <c r="B22" s="45"/>
      <c r="C22" s="45"/>
      <c r="D22" s="45"/>
      <c r="E22" s="45"/>
    </row>
    <row r="23">
      <c r="A23" s="15"/>
      <c r="B23" s="45"/>
      <c r="C23" s="45"/>
      <c r="D23" s="45"/>
      <c r="E23" s="45"/>
    </row>
    <row r="24">
      <c r="A24" s="15"/>
      <c r="B24" s="45"/>
      <c r="C24" s="45"/>
      <c r="D24" s="45"/>
      <c r="E24" s="45"/>
    </row>
    <row r="25">
      <c r="A25" s="15"/>
      <c r="B25" s="45"/>
      <c r="C25" s="45"/>
      <c r="D25" s="45"/>
      <c r="E25" s="45"/>
    </row>
    <row r="26">
      <c r="A26" s="15"/>
      <c r="B26" s="45"/>
      <c r="C26" s="45"/>
      <c r="D26" s="45"/>
      <c r="E26" s="45"/>
    </row>
    <row r="27">
      <c r="A27" s="15"/>
      <c r="B27" s="45"/>
      <c r="C27" s="45"/>
      <c r="D27" s="45"/>
      <c r="E27" s="45"/>
    </row>
    <row r="28">
      <c r="A28" s="15"/>
      <c r="B28" s="45"/>
      <c r="C28" s="45"/>
      <c r="D28" s="45"/>
      <c r="E28" s="45"/>
    </row>
    <row r="29">
      <c r="A29" s="15"/>
      <c r="B29" s="45"/>
      <c r="C29" s="45"/>
      <c r="D29" s="45"/>
      <c r="E29" s="45"/>
    </row>
    <row r="30">
      <c r="A30" s="15"/>
      <c r="B30" s="45"/>
      <c r="C30" s="45"/>
      <c r="D30" s="45"/>
      <c r="E30" s="45"/>
    </row>
    <row r="31">
      <c r="A31" s="15"/>
      <c r="B31" s="45"/>
      <c r="C31" s="45"/>
      <c r="D31" s="45"/>
      <c r="E31" s="45"/>
    </row>
    <row r="32">
      <c r="A32" s="15"/>
      <c r="B32" s="45"/>
      <c r="C32" s="45"/>
      <c r="D32" s="45"/>
      <c r="E32" s="45"/>
    </row>
    <row r="33">
      <c r="A33" s="15"/>
      <c r="B33" s="45"/>
      <c r="C33" s="45"/>
      <c r="D33" s="45"/>
      <c r="E33" s="45"/>
    </row>
    <row r="34">
      <c r="A34" s="15"/>
      <c r="B34" s="45"/>
      <c r="C34" s="45"/>
      <c r="D34" s="45"/>
      <c r="E34" s="45"/>
    </row>
    <row r="35">
      <c r="A35" s="15"/>
      <c r="B35" s="45"/>
      <c r="C35" s="45"/>
      <c r="D35" s="45"/>
      <c r="E35" s="45"/>
    </row>
    <row r="36">
      <c r="A36" s="15"/>
      <c r="B36" s="45"/>
      <c r="C36" s="45"/>
      <c r="D36" s="45"/>
      <c r="E36" s="45"/>
    </row>
    <row r="37">
      <c r="A37" s="15"/>
      <c r="B37" s="45"/>
      <c r="C37" s="45"/>
      <c r="D37" s="45"/>
      <c r="E37" s="45"/>
    </row>
    <row r="38">
      <c r="A38" s="15"/>
      <c r="B38" s="45"/>
      <c r="C38" s="45"/>
      <c r="D38" s="45"/>
      <c r="E38" s="45"/>
    </row>
    <row r="39">
      <c r="A39" s="15"/>
      <c r="B39" s="45"/>
      <c r="C39" s="45"/>
      <c r="D39" s="45"/>
      <c r="E39" s="45"/>
    </row>
    <row r="40">
      <c r="A40" s="15"/>
      <c r="B40" s="45"/>
      <c r="C40" s="45"/>
      <c r="D40" s="45"/>
      <c r="E40" s="45"/>
    </row>
    <row r="41">
      <c r="A41" s="15"/>
      <c r="B41" s="45"/>
      <c r="C41" s="45"/>
      <c r="D41" s="45"/>
      <c r="E41" s="45"/>
    </row>
    <row r="42">
      <c r="A42" s="15"/>
      <c r="B42" s="45"/>
      <c r="C42" s="45"/>
      <c r="D42" s="45"/>
      <c r="E42" s="45"/>
    </row>
    <row r="43">
      <c r="A43" s="15"/>
      <c r="B43" s="45"/>
      <c r="C43" s="45"/>
      <c r="D43" s="45"/>
      <c r="E43" s="45"/>
    </row>
    <row r="44">
      <c r="A44" s="15"/>
      <c r="B44" s="45"/>
      <c r="C44" s="45"/>
      <c r="D44" s="45"/>
      <c r="E44" s="45"/>
    </row>
    <row r="45">
      <c r="A45" s="15"/>
      <c r="B45" s="45"/>
      <c r="C45" s="45"/>
      <c r="D45" s="45"/>
      <c r="E45" s="45"/>
    </row>
    <row r="46">
      <c r="A46" s="15"/>
      <c r="B46" s="45"/>
      <c r="C46" s="45"/>
      <c r="D46" s="45"/>
      <c r="E46" s="45"/>
    </row>
    <row r="47">
      <c r="A47" s="15"/>
      <c r="B47" s="45"/>
      <c r="C47" s="45"/>
      <c r="D47" s="45"/>
      <c r="E47" s="45"/>
    </row>
    <row r="48">
      <c r="A48" s="15"/>
      <c r="B48" s="45"/>
      <c r="C48" s="45"/>
      <c r="D48" s="45"/>
      <c r="E48" s="45"/>
    </row>
    <row r="49">
      <c r="A49" s="15"/>
      <c r="B49" s="45"/>
      <c r="C49" s="45"/>
      <c r="D49" s="45"/>
      <c r="E49" s="45"/>
    </row>
    <row r="50">
      <c r="A50" s="15"/>
      <c r="B50" s="45"/>
      <c r="C50" s="45"/>
      <c r="D50" s="45"/>
      <c r="E50" s="45"/>
    </row>
    <row r="51">
      <c r="A51" s="15"/>
      <c r="B51" s="45"/>
      <c r="C51" s="45"/>
      <c r="D51" s="45"/>
      <c r="E51" s="45"/>
    </row>
    <row r="52">
      <c r="A52" s="15"/>
      <c r="B52" s="45"/>
      <c r="C52" s="45"/>
      <c r="D52" s="45"/>
      <c r="E52" s="45"/>
    </row>
    <row r="53">
      <c r="A53" s="15"/>
      <c r="B53" s="45"/>
      <c r="C53" s="45"/>
      <c r="D53" s="45"/>
      <c r="E53" s="45"/>
    </row>
    <row r="54">
      <c r="A54" s="15"/>
      <c r="B54" s="45"/>
      <c r="C54" s="45"/>
      <c r="D54" s="45"/>
      <c r="E54" s="45"/>
    </row>
    <row r="55">
      <c r="A55" s="15"/>
      <c r="B55" s="45"/>
      <c r="C55" s="45"/>
      <c r="D55" s="45"/>
      <c r="E55" s="45"/>
    </row>
    <row r="56">
      <c r="A56" s="15"/>
      <c r="B56" s="45"/>
      <c r="C56" s="45"/>
      <c r="D56" s="45"/>
      <c r="E56" s="45"/>
    </row>
    <row r="57">
      <c r="A57" s="15"/>
      <c r="B57" s="45"/>
      <c r="C57" s="45"/>
      <c r="D57" s="45"/>
      <c r="E57" s="45"/>
    </row>
    <row r="58">
      <c r="A58" s="15"/>
      <c r="B58" s="45"/>
      <c r="C58" s="45"/>
      <c r="D58" s="45"/>
      <c r="E58" s="45"/>
    </row>
    <row r="59">
      <c r="A59" s="15"/>
      <c r="B59" s="45"/>
      <c r="C59" s="45"/>
      <c r="D59" s="45"/>
      <c r="E59" s="45"/>
    </row>
    <row r="60">
      <c r="A60" s="15"/>
      <c r="B60" s="45"/>
      <c r="C60" s="45"/>
      <c r="D60" s="45"/>
      <c r="E60" s="45"/>
    </row>
    <row r="61">
      <c r="A61" s="15"/>
      <c r="B61" s="45"/>
      <c r="C61" s="45"/>
      <c r="D61" s="45"/>
      <c r="E61" s="45"/>
    </row>
    <row r="62">
      <c r="A62" s="15"/>
      <c r="B62" s="45"/>
      <c r="C62" s="45"/>
      <c r="D62" s="45"/>
      <c r="E62" s="45"/>
    </row>
    <row r="63">
      <c r="A63" s="15"/>
      <c r="B63" s="45"/>
      <c r="C63" s="45"/>
      <c r="D63" s="45"/>
      <c r="E63" s="45"/>
    </row>
    <row r="64">
      <c r="A64" s="15"/>
      <c r="B64" s="45"/>
      <c r="C64" s="45"/>
      <c r="D64" s="45"/>
      <c r="E64" s="45"/>
    </row>
    <row r="65">
      <c r="A65" s="15"/>
      <c r="B65" s="45"/>
      <c r="C65" s="45"/>
      <c r="D65" s="45"/>
      <c r="E65" s="45"/>
    </row>
    <row r="66">
      <c r="A66" s="15"/>
      <c r="B66" s="45"/>
      <c r="C66" s="45"/>
      <c r="D66" s="45"/>
      <c r="E66" s="45"/>
    </row>
    <row r="67">
      <c r="A67" s="15"/>
      <c r="B67" s="45"/>
      <c r="C67" s="45"/>
      <c r="D67" s="45"/>
      <c r="E67" s="45"/>
    </row>
    <row r="68">
      <c r="A68" s="15"/>
      <c r="B68" s="45"/>
      <c r="C68" s="45"/>
      <c r="D68" s="45"/>
      <c r="E68" s="45"/>
    </row>
    <row r="69">
      <c r="A69" s="15"/>
      <c r="B69" s="45"/>
      <c r="C69" s="45"/>
      <c r="D69" s="45"/>
      <c r="E69" s="45"/>
    </row>
    <row r="70">
      <c r="A70" s="15"/>
      <c r="B70" s="45"/>
      <c r="C70" s="45"/>
      <c r="D70" s="45"/>
      <c r="E70" s="45"/>
    </row>
    <row r="71">
      <c r="A71" s="15"/>
      <c r="B71" s="45"/>
      <c r="C71" s="45"/>
      <c r="D71" s="45"/>
      <c r="E71" s="45"/>
    </row>
    <row r="72">
      <c r="A72" s="15"/>
      <c r="B72" s="45"/>
      <c r="C72" s="45"/>
      <c r="D72" s="45"/>
      <c r="E72" s="45"/>
    </row>
    <row r="73">
      <c r="A73" s="15"/>
      <c r="B73" s="45"/>
      <c r="C73" s="45"/>
      <c r="D73" s="45"/>
      <c r="E73" s="45"/>
    </row>
    <row r="74">
      <c r="A74" s="15"/>
      <c r="B74" s="45"/>
      <c r="C74" s="45"/>
      <c r="D74" s="45"/>
      <c r="E74" s="45"/>
    </row>
    <row r="75">
      <c r="A75" s="15"/>
      <c r="B75" s="45"/>
      <c r="C75" s="45"/>
      <c r="D75" s="45"/>
      <c r="E75" s="45"/>
    </row>
    <row r="76">
      <c r="A76" s="15"/>
      <c r="B76" s="45"/>
      <c r="C76" s="45"/>
      <c r="D76" s="45"/>
      <c r="E76" s="45"/>
    </row>
    <row r="77">
      <c r="A77" s="15"/>
      <c r="B77" s="45"/>
      <c r="C77" s="45"/>
      <c r="D77" s="45"/>
      <c r="E77" s="45"/>
    </row>
    <row r="78">
      <c r="A78" s="15"/>
      <c r="B78" s="45"/>
      <c r="C78" s="45"/>
      <c r="D78" s="45"/>
      <c r="E78" s="45"/>
    </row>
    <row r="79">
      <c r="A79" s="15"/>
      <c r="B79" s="45"/>
      <c r="C79" s="45"/>
      <c r="D79" s="45"/>
      <c r="E79" s="45"/>
    </row>
    <row r="80">
      <c r="A80" s="15"/>
      <c r="B80" s="45"/>
      <c r="C80" s="45"/>
      <c r="D80" s="45"/>
      <c r="E80" s="45"/>
    </row>
    <row r="81">
      <c r="A81" s="15"/>
      <c r="B81" s="45"/>
      <c r="C81" s="45"/>
      <c r="D81" s="45"/>
      <c r="E81" s="45"/>
    </row>
    <row r="82">
      <c r="A82" s="15"/>
      <c r="B82" s="45"/>
      <c r="C82" s="45"/>
      <c r="D82" s="45"/>
      <c r="E82" s="45"/>
    </row>
    <row r="83">
      <c r="A83" s="15"/>
      <c r="B83" s="45"/>
      <c r="C83" s="45"/>
      <c r="D83" s="45"/>
      <c r="E83" s="45"/>
    </row>
    <row r="84">
      <c r="A84" s="15"/>
      <c r="B84" s="45"/>
      <c r="C84" s="45"/>
      <c r="D84" s="45"/>
      <c r="E84" s="45"/>
    </row>
    <row r="85">
      <c r="A85" s="15"/>
      <c r="B85" s="45"/>
      <c r="C85" s="45"/>
      <c r="D85" s="45"/>
      <c r="E85" s="45"/>
    </row>
    <row r="86">
      <c r="A86" s="15"/>
      <c r="B86" s="45"/>
      <c r="C86" s="45"/>
      <c r="D86" s="45"/>
      <c r="E86" s="45"/>
    </row>
    <row r="87">
      <c r="A87" s="15"/>
      <c r="B87" s="45"/>
      <c r="C87" s="45"/>
      <c r="D87" s="45"/>
      <c r="E87" s="45"/>
    </row>
    <row r="88">
      <c r="A88" s="15"/>
      <c r="B88" s="45"/>
      <c r="C88" s="45"/>
      <c r="D88" s="45"/>
      <c r="E88" s="45"/>
    </row>
    <row r="89">
      <c r="A89" s="15"/>
      <c r="B89" s="45"/>
      <c r="C89" s="45"/>
      <c r="D89" s="45"/>
      <c r="E89" s="45"/>
    </row>
    <row r="90">
      <c r="A90" s="15"/>
      <c r="B90" s="45"/>
      <c r="C90" s="45"/>
      <c r="D90" s="45"/>
      <c r="E90" s="45"/>
    </row>
    <row r="91">
      <c r="A91" s="15"/>
      <c r="B91" s="45"/>
      <c r="C91" s="45"/>
      <c r="D91" s="45"/>
      <c r="E91" s="45"/>
    </row>
    <row r="92">
      <c r="A92" s="15"/>
      <c r="B92" s="45"/>
      <c r="C92" s="45"/>
      <c r="D92" s="45"/>
      <c r="E92" s="45"/>
    </row>
    <row r="93">
      <c r="A93" s="15"/>
      <c r="B93" s="45"/>
      <c r="C93" s="45"/>
      <c r="D93" s="45"/>
      <c r="E93" s="45"/>
    </row>
    <row r="94">
      <c r="A94" s="15"/>
      <c r="B94" s="45"/>
      <c r="C94" s="45"/>
      <c r="D94" s="45"/>
      <c r="E94" s="45"/>
    </row>
    <row r="95">
      <c r="A95" s="15"/>
      <c r="B95" s="45"/>
      <c r="C95" s="45"/>
      <c r="D95" s="45"/>
      <c r="E95" s="45"/>
    </row>
    <row r="96">
      <c r="A96" s="15"/>
      <c r="B96" s="45"/>
      <c r="C96" s="45"/>
      <c r="D96" s="45"/>
      <c r="E96" s="45"/>
    </row>
    <row r="97">
      <c r="A97" s="15"/>
      <c r="B97" s="45"/>
      <c r="C97" s="45"/>
      <c r="D97" s="45"/>
      <c r="E97" s="45"/>
    </row>
    <row r="98">
      <c r="A98" s="15"/>
      <c r="B98" s="45"/>
      <c r="C98" s="45"/>
      <c r="D98" s="45"/>
      <c r="E98" s="45"/>
    </row>
    <row r="99">
      <c r="A99" s="15"/>
      <c r="B99" s="45"/>
      <c r="C99" s="45"/>
      <c r="D99" s="45"/>
      <c r="E99" s="45"/>
    </row>
    <row r="100">
      <c r="A100" s="15"/>
      <c r="B100" s="45"/>
      <c r="C100" s="45"/>
      <c r="D100" s="45"/>
      <c r="E100" s="45"/>
    </row>
    <row r="101">
      <c r="A101" s="15"/>
      <c r="B101" s="45"/>
      <c r="C101" s="45"/>
      <c r="D101" s="45"/>
      <c r="E101" s="45"/>
    </row>
    <row r="102">
      <c r="A102" s="15"/>
      <c r="B102" s="45"/>
      <c r="C102" s="45"/>
      <c r="D102" s="45"/>
      <c r="E102" s="45"/>
    </row>
    <row r="103">
      <c r="A103" s="15"/>
      <c r="B103" s="45"/>
      <c r="C103" s="45"/>
      <c r="D103" s="45"/>
      <c r="E103" s="45"/>
    </row>
    <row r="104">
      <c r="A104" s="15"/>
      <c r="B104" s="45"/>
      <c r="C104" s="45"/>
      <c r="D104" s="45"/>
      <c r="E104" s="45"/>
    </row>
    <row r="105">
      <c r="A105" s="15"/>
      <c r="B105" s="45"/>
      <c r="C105" s="45"/>
      <c r="D105" s="45"/>
      <c r="E105" s="45"/>
    </row>
    <row r="106">
      <c r="A106" s="15"/>
      <c r="B106" s="45"/>
      <c r="C106" s="45"/>
      <c r="D106" s="45"/>
      <c r="E106" s="45"/>
    </row>
    <row r="107">
      <c r="A107" s="15"/>
      <c r="B107" s="45"/>
      <c r="C107" s="45"/>
      <c r="D107" s="45"/>
      <c r="E107" s="45"/>
    </row>
    <row r="108">
      <c r="A108" s="15"/>
      <c r="B108" s="45"/>
      <c r="C108" s="45"/>
      <c r="D108" s="45"/>
      <c r="E108" s="45"/>
    </row>
    <row r="109">
      <c r="A109" s="15"/>
      <c r="B109" s="45"/>
      <c r="C109" s="45"/>
      <c r="D109" s="45"/>
      <c r="E109" s="45"/>
    </row>
    <row r="110">
      <c r="A110" s="15"/>
      <c r="B110" s="45"/>
      <c r="C110" s="45"/>
      <c r="D110" s="45"/>
      <c r="E110" s="45"/>
    </row>
    <row r="111">
      <c r="A111" s="15"/>
      <c r="B111" s="45"/>
      <c r="C111" s="45"/>
      <c r="D111" s="45"/>
      <c r="E111" s="45"/>
    </row>
    <row r="112">
      <c r="A112" s="15"/>
      <c r="B112" s="45"/>
      <c r="C112" s="45"/>
      <c r="D112" s="45"/>
      <c r="E112" s="45"/>
    </row>
    <row r="113">
      <c r="A113" s="15"/>
      <c r="B113" s="45"/>
      <c r="C113" s="45"/>
      <c r="D113" s="45"/>
      <c r="E113" s="45"/>
    </row>
    <row r="114">
      <c r="A114" s="15"/>
      <c r="B114" s="45"/>
      <c r="C114" s="45"/>
      <c r="D114" s="45"/>
      <c r="E114" s="45"/>
    </row>
    <row r="115">
      <c r="A115" s="15"/>
      <c r="B115" s="45"/>
      <c r="C115" s="45"/>
      <c r="D115" s="45"/>
      <c r="E115" s="45"/>
    </row>
    <row r="116">
      <c r="A116" s="15"/>
      <c r="B116" s="45"/>
      <c r="C116" s="45"/>
      <c r="D116" s="45"/>
      <c r="E116" s="45"/>
    </row>
    <row r="117">
      <c r="A117" s="15"/>
      <c r="B117" s="45"/>
      <c r="C117" s="45"/>
      <c r="D117" s="45"/>
      <c r="E117" s="45"/>
    </row>
    <row r="118">
      <c r="A118" s="15"/>
      <c r="B118" s="45"/>
      <c r="C118" s="45"/>
      <c r="D118" s="45"/>
      <c r="E118" s="45"/>
    </row>
    <row r="119">
      <c r="A119" s="15"/>
      <c r="B119" s="45"/>
      <c r="C119" s="45"/>
      <c r="D119" s="45"/>
      <c r="E119" s="45"/>
    </row>
    <row r="120">
      <c r="A120" s="15"/>
      <c r="B120" s="45"/>
      <c r="C120" s="45"/>
      <c r="D120" s="45"/>
      <c r="E120" s="45"/>
    </row>
    <row r="121">
      <c r="A121" s="15"/>
      <c r="B121" s="45"/>
      <c r="C121" s="45"/>
      <c r="D121" s="45"/>
      <c r="E121" s="45"/>
    </row>
    <row r="122">
      <c r="A122" s="15"/>
      <c r="B122" s="45"/>
      <c r="C122" s="45"/>
      <c r="D122" s="45"/>
      <c r="E122" s="45"/>
    </row>
    <row r="123">
      <c r="A123" s="15"/>
      <c r="B123" s="45"/>
      <c r="C123" s="45"/>
      <c r="D123" s="45"/>
      <c r="E123" s="45"/>
    </row>
    <row r="124">
      <c r="A124" s="15"/>
      <c r="B124" s="45"/>
      <c r="C124" s="45"/>
      <c r="D124" s="45"/>
      <c r="E124" s="45"/>
    </row>
    <row r="125">
      <c r="A125" s="15"/>
      <c r="B125" s="45"/>
      <c r="C125" s="45"/>
      <c r="D125" s="45"/>
      <c r="E125" s="45"/>
    </row>
    <row r="126">
      <c r="A126" s="15"/>
      <c r="B126" s="45"/>
      <c r="C126" s="45"/>
      <c r="D126" s="45"/>
      <c r="E126" s="45"/>
    </row>
    <row r="127">
      <c r="A127" s="15"/>
      <c r="B127" s="45"/>
      <c r="C127" s="45"/>
      <c r="D127" s="45"/>
      <c r="E127" s="45"/>
    </row>
    <row r="128">
      <c r="A128" s="15"/>
      <c r="B128" s="45"/>
      <c r="C128" s="45"/>
      <c r="D128" s="45"/>
      <c r="E128" s="45"/>
    </row>
    <row r="129">
      <c r="A129" s="15"/>
      <c r="B129" s="45"/>
      <c r="C129" s="45"/>
      <c r="D129" s="45"/>
      <c r="E129" s="45"/>
    </row>
    <row r="130">
      <c r="A130" s="15"/>
      <c r="B130" s="45"/>
      <c r="C130" s="45"/>
      <c r="D130" s="45"/>
      <c r="E130" s="45"/>
    </row>
    <row r="131">
      <c r="A131" s="15"/>
      <c r="B131" s="45"/>
      <c r="C131" s="45"/>
      <c r="D131" s="45"/>
      <c r="E131" s="45"/>
    </row>
    <row r="132">
      <c r="A132" s="15"/>
      <c r="B132" s="45"/>
      <c r="C132" s="45"/>
      <c r="D132" s="45"/>
      <c r="E132" s="45"/>
    </row>
    <row r="133">
      <c r="A133" s="15"/>
      <c r="B133" s="45"/>
      <c r="C133" s="45"/>
      <c r="D133" s="45"/>
      <c r="E133" s="45"/>
    </row>
    <row r="134">
      <c r="A134" s="15"/>
      <c r="B134" s="45"/>
      <c r="C134" s="45"/>
      <c r="D134" s="45"/>
      <c r="E134" s="45"/>
    </row>
    <row r="135">
      <c r="A135" s="15"/>
      <c r="B135" s="45"/>
      <c r="C135" s="45"/>
      <c r="D135" s="45"/>
      <c r="E135" s="45"/>
    </row>
    <row r="136">
      <c r="A136" s="15"/>
      <c r="B136" s="45"/>
      <c r="C136" s="45"/>
      <c r="D136" s="45"/>
      <c r="E136" s="45"/>
    </row>
    <row r="137">
      <c r="A137" s="15"/>
      <c r="B137" s="45"/>
      <c r="C137" s="45"/>
      <c r="D137" s="45"/>
      <c r="E137" s="45"/>
    </row>
    <row r="138">
      <c r="A138" s="15"/>
      <c r="B138" s="45"/>
      <c r="C138" s="45"/>
      <c r="D138" s="45"/>
      <c r="E138" s="45"/>
    </row>
    <row r="139">
      <c r="A139" s="15"/>
      <c r="B139" s="45"/>
      <c r="C139" s="45"/>
      <c r="D139" s="45"/>
      <c r="E139" s="45"/>
    </row>
    <row r="140">
      <c r="A140" s="15"/>
      <c r="B140" s="45"/>
      <c r="C140" s="45"/>
      <c r="D140" s="45"/>
      <c r="E140" s="45"/>
    </row>
    <row r="141">
      <c r="A141" s="15"/>
      <c r="B141" s="45"/>
      <c r="C141" s="45"/>
      <c r="D141" s="45"/>
      <c r="E141" s="45"/>
    </row>
    <row r="142">
      <c r="A142" s="15"/>
      <c r="B142" s="45"/>
      <c r="C142" s="45"/>
      <c r="D142" s="45"/>
      <c r="E142" s="45"/>
    </row>
    <row r="143">
      <c r="A143" s="15"/>
      <c r="B143" s="45"/>
      <c r="C143" s="45"/>
      <c r="D143" s="45"/>
      <c r="E143" s="45"/>
    </row>
    <row r="144">
      <c r="A144" s="15"/>
      <c r="B144" s="45"/>
      <c r="C144" s="45"/>
      <c r="D144" s="45"/>
      <c r="E144" s="45"/>
    </row>
    <row r="145">
      <c r="A145" s="15"/>
      <c r="B145" s="45"/>
      <c r="C145" s="45"/>
      <c r="D145" s="45"/>
      <c r="E145" s="45"/>
    </row>
    <row r="146">
      <c r="A146" s="15"/>
      <c r="B146" s="45"/>
      <c r="C146" s="45"/>
      <c r="D146" s="45"/>
      <c r="E146" s="45"/>
    </row>
    <row r="147">
      <c r="A147" s="15"/>
      <c r="B147" s="45"/>
      <c r="C147" s="45"/>
      <c r="D147" s="45"/>
      <c r="E147" s="45"/>
    </row>
    <row r="148">
      <c r="A148" s="15"/>
      <c r="B148" s="45"/>
      <c r="C148" s="45"/>
      <c r="D148" s="45"/>
      <c r="E148" s="45"/>
    </row>
    <row r="149">
      <c r="A149" s="15"/>
      <c r="B149" s="45"/>
      <c r="C149" s="45"/>
      <c r="D149" s="45"/>
      <c r="E149" s="45"/>
    </row>
    <row r="150">
      <c r="A150" s="15"/>
      <c r="B150" s="45"/>
      <c r="C150" s="45"/>
      <c r="D150" s="45"/>
      <c r="E150" s="45"/>
    </row>
    <row r="151">
      <c r="A151" s="15"/>
      <c r="B151" s="45"/>
      <c r="C151" s="45"/>
      <c r="D151" s="45"/>
      <c r="E151" s="45"/>
    </row>
    <row r="152">
      <c r="A152" s="15"/>
      <c r="B152" s="45"/>
      <c r="C152" s="45"/>
      <c r="D152" s="45"/>
      <c r="E152" s="45"/>
    </row>
    <row r="153">
      <c r="A153" s="15"/>
      <c r="B153" s="45"/>
      <c r="C153" s="45"/>
      <c r="D153" s="45"/>
      <c r="E153" s="45"/>
    </row>
    <row r="154">
      <c r="A154" s="15"/>
      <c r="B154" s="45"/>
      <c r="C154" s="45"/>
      <c r="D154" s="45"/>
      <c r="E154" s="45"/>
    </row>
    <row r="155">
      <c r="A155" s="15"/>
      <c r="B155" s="45"/>
      <c r="C155" s="45"/>
      <c r="D155" s="45"/>
      <c r="E155" s="45"/>
    </row>
    <row r="156">
      <c r="A156" s="15"/>
      <c r="B156" s="45"/>
      <c r="C156" s="45"/>
      <c r="D156" s="45"/>
      <c r="E156" s="45"/>
    </row>
    <row r="157">
      <c r="A157" s="15"/>
      <c r="B157" s="45"/>
      <c r="C157" s="45"/>
      <c r="D157" s="45"/>
      <c r="E157" s="45"/>
    </row>
    <row r="158">
      <c r="A158" s="15"/>
      <c r="B158" s="45"/>
      <c r="C158" s="45"/>
      <c r="D158" s="45"/>
      <c r="E158" s="45"/>
    </row>
    <row r="159">
      <c r="A159" s="15"/>
      <c r="B159" s="45"/>
      <c r="C159" s="45"/>
      <c r="D159" s="45"/>
      <c r="E159" s="45"/>
    </row>
    <row r="160">
      <c r="A160" s="15"/>
      <c r="B160" s="45"/>
      <c r="C160" s="45"/>
      <c r="D160" s="45"/>
      <c r="E160" s="45"/>
    </row>
    <row r="161">
      <c r="A161" s="15"/>
      <c r="B161" s="45"/>
      <c r="C161" s="45"/>
      <c r="D161" s="45"/>
      <c r="E161" s="45"/>
    </row>
    <row r="162">
      <c r="A162" s="15"/>
      <c r="B162" s="45"/>
      <c r="C162" s="45"/>
      <c r="D162" s="45"/>
      <c r="E162" s="45"/>
    </row>
    <row r="163">
      <c r="A163" s="15"/>
      <c r="B163" s="45"/>
      <c r="C163" s="45"/>
      <c r="D163" s="45"/>
      <c r="E163" s="45"/>
    </row>
    <row r="164">
      <c r="A164" s="15"/>
      <c r="B164" s="45"/>
      <c r="C164" s="45"/>
      <c r="D164" s="45"/>
      <c r="E164" s="45"/>
    </row>
    <row r="165">
      <c r="A165" s="15"/>
      <c r="B165" s="45"/>
      <c r="C165" s="45"/>
      <c r="D165" s="45"/>
      <c r="E165" s="45"/>
    </row>
    <row r="166">
      <c r="A166" s="15"/>
      <c r="B166" s="45"/>
      <c r="C166" s="45"/>
      <c r="D166" s="45"/>
      <c r="E166" s="45"/>
    </row>
    <row r="167">
      <c r="A167" s="15"/>
      <c r="B167" s="45"/>
      <c r="C167" s="45"/>
      <c r="D167" s="45"/>
      <c r="E167" s="45"/>
    </row>
    <row r="168">
      <c r="A168" s="15"/>
      <c r="B168" s="45"/>
      <c r="C168" s="45"/>
      <c r="D168" s="45"/>
      <c r="E168" s="45"/>
    </row>
    <row r="169">
      <c r="A169" s="15"/>
      <c r="B169" s="45"/>
      <c r="C169" s="45"/>
      <c r="D169" s="45"/>
      <c r="E169" s="45"/>
    </row>
    <row r="170">
      <c r="A170" s="15"/>
      <c r="B170" s="45"/>
      <c r="C170" s="45"/>
      <c r="D170" s="45"/>
      <c r="E170" s="45"/>
    </row>
    <row r="171">
      <c r="A171" s="15"/>
      <c r="B171" s="45"/>
      <c r="C171" s="45"/>
      <c r="D171" s="45"/>
      <c r="E171" s="45"/>
    </row>
    <row r="172">
      <c r="A172" s="15"/>
      <c r="B172" s="45"/>
      <c r="C172" s="45"/>
      <c r="D172" s="45"/>
      <c r="E172" s="45"/>
    </row>
    <row r="173">
      <c r="A173" s="15"/>
      <c r="B173" s="45"/>
      <c r="C173" s="45"/>
      <c r="D173" s="45"/>
      <c r="E173" s="45"/>
    </row>
    <row r="174">
      <c r="A174" s="15"/>
      <c r="B174" s="45"/>
      <c r="C174" s="45"/>
      <c r="D174" s="45"/>
      <c r="E174" s="45"/>
    </row>
    <row r="175">
      <c r="A175" s="15"/>
      <c r="B175" s="45"/>
      <c r="C175" s="45"/>
      <c r="D175" s="45"/>
      <c r="E175" s="45"/>
    </row>
    <row r="176">
      <c r="A176" s="15"/>
      <c r="B176" s="45"/>
      <c r="C176" s="45"/>
      <c r="D176" s="45"/>
      <c r="E176" s="45"/>
    </row>
    <row r="177">
      <c r="A177" s="15"/>
      <c r="B177" s="45"/>
      <c r="C177" s="45"/>
      <c r="D177" s="45"/>
      <c r="E177" s="45"/>
    </row>
    <row r="178">
      <c r="A178" s="15"/>
      <c r="B178" s="45"/>
      <c r="C178" s="45"/>
      <c r="D178" s="45"/>
      <c r="E178" s="45"/>
    </row>
    <row r="179">
      <c r="A179" s="15"/>
      <c r="B179" s="45"/>
      <c r="C179" s="45"/>
      <c r="D179" s="45"/>
      <c r="E179" s="45"/>
    </row>
    <row r="180">
      <c r="A180" s="15"/>
      <c r="B180" s="45"/>
      <c r="C180" s="45"/>
      <c r="D180" s="45"/>
      <c r="E180" s="45"/>
    </row>
    <row r="181">
      <c r="A181" s="15"/>
      <c r="B181" s="45"/>
      <c r="C181" s="45"/>
      <c r="D181" s="45"/>
      <c r="E181" s="45"/>
    </row>
    <row r="182">
      <c r="A182" s="15"/>
      <c r="B182" s="45"/>
      <c r="C182" s="45"/>
      <c r="D182" s="45"/>
      <c r="E182" s="45"/>
    </row>
    <row r="183">
      <c r="A183" s="15"/>
      <c r="B183" s="45"/>
      <c r="C183" s="45"/>
      <c r="D183" s="45"/>
      <c r="E183" s="45"/>
    </row>
    <row r="184">
      <c r="A184" s="15"/>
      <c r="B184" s="45"/>
      <c r="C184" s="45"/>
      <c r="D184" s="45"/>
      <c r="E184" s="45"/>
    </row>
    <row r="185">
      <c r="A185" s="15"/>
      <c r="B185" s="45"/>
      <c r="C185" s="45"/>
      <c r="D185" s="45"/>
      <c r="E185" s="45"/>
    </row>
    <row r="186">
      <c r="A186" s="15"/>
      <c r="B186" s="45"/>
      <c r="C186" s="45"/>
      <c r="D186" s="45"/>
      <c r="E186" s="45"/>
    </row>
    <row r="187">
      <c r="A187" s="15"/>
      <c r="B187" s="45"/>
      <c r="C187" s="45"/>
      <c r="D187" s="45"/>
      <c r="E187" s="45"/>
    </row>
    <row r="188">
      <c r="A188" s="15"/>
      <c r="B188" s="45"/>
      <c r="C188" s="45"/>
      <c r="D188" s="45"/>
      <c r="E188" s="45"/>
    </row>
    <row r="189">
      <c r="A189" s="15"/>
      <c r="B189" s="45"/>
      <c r="C189" s="45"/>
      <c r="D189" s="45"/>
      <c r="E189" s="45"/>
    </row>
    <row r="190">
      <c r="A190" s="15"/>
      <c r="B190" s="45"/>
      <c r="C190" s="45"/>
      <c r="D190" s="45"/>
      <c r="E190" s="45"/>
    </row>
    <row r="191">
      <c r="A191" s="15"/>
      <c r="B191" s="45"/>
      <c r="C191" s="45"/>
      <c r="D191" s="45"/>
      <c r="E191" s="45"/>
    </row>
    <row r="192">
      <c r="A192" s="15"/>
      <c r="B192" s="45"/>
      <c r="C192" s="45"/>
      <c r="D192" s="45"/>
      <c r="E192" s="45"/>
    </row>
    <row r="193">
      <c r="A193" s="15"/>
      <c r="B193" s="45"/>
      <c r="C193" s="45"/>
      <c r="D193" s="45"/>
      <c r="E193" s="45"/>
    </row>
    <row r="194">
      <c r="A194" s="15"/>
      <c r="B194" s="45"/>
      <c r="C194" s="45"/>
      <c r="D194" s="45"/>
      <c r="E194" s="45"/>
    </row>
    <row r="195">
      <c r="A195" s="15"/>
      <c r="B195" s="45"/>
      <c r="C195" s="45"/>
      <c r="D195" s="45"/>
      <c r="E195" s="45"/>
    </row>
    <row r="196">
      <c r="A196" s="15"/>
      <c r="B196" s="45"/>
      <c r="C196" s="45"/>
      <c r="D196" s="45"/>
      <c r="E196" s="45"/>
    </row>
    <row r="197">
      <c r="A197" s="15"/>
      <c r="B197" s="45"/>
      <c r="C197" s="45"/>
      <c r="D197" s="45"/>
      <c r="E197" s="45"/>
    </row>
    <row r="198">
      <c r="A198" s="15"/>
      <c r="B198" s="45"/>
      <c r="C198" s="45"/>
      <c r="D198" s="45"/>
      <c r="E198" s="45"/>
    </row>
    <row r="199">
      <c r="A199" s="15"/>
      <c r="B199" s="45"/>
      <c r="C199" s="45"/>
      <c r="D199" s="45"/>
      <c r="E199" s="45"/>
    </row>
    <row r="200">
      <c r="A200" s="15"/>
      <c r="B200" s="45"/>
      <c r="C200" s="45"/>
      <c r="D200" s="45"/>
      <c r="E200" s="45"/>
    </row>
    <row r="201">
      <c r="A201" s="15"/>
      <c r="B201" s="45"/>
      <c r="C201" s="45"/>
      <c r="D201" s="45"/>
      <c r="E201" s="45"/>
    </row>
    <row r="202">
      <c r="A202" s="15"/>
      <c r="B202" s="45"/>
      <c r="C202" s="45"/>
      <c r="D202" s="45"/>
      <c r="E202" s="45"/>
    </row>
    <row r="203">
      <c r="A203" s="15"/>
      <c r="B203" s="45"/>
      <c r="C203" s="45"/>
      <c r="D203" s="45"/>
      <c r="E203" s="45"/>
    </row>
    <row r="204">
      <c r="A204" s="15"/>
      <c r="B204" s="45"/>
      <c r="C204" s="45"/>
      <c r="D204" s="45"/>
      <c r="E204" s="45"/>
    </row>
    <row r="205">
      <c r="A205" s="15"/>
      <c r="B205" s="45"/>
      <c r="C205" s="45"/>
      <c r="D205" s="45"/>
      <c r="E205" s="45"/>
    </row>
    <row r="206">
      <c r="A206" s="15"/>
      <c r="B206" s="45"/>
      <c r="C206" s="45"/>
      <c r="D206" s="45"/>
      <c r="E206" s="45"/>
    </row>
    <row r="207">
      <c r="A207" s="15"/>
      <c r="B207" s="45"/>
      <c r="C207" s="45"/>
      <c r="D207" s="45"/>
      <c r="E207" s="45"/>
    </row>
    <row r="208">
      <c r="A208" s="15"/>
      <c r="B208" s="45"/>
      <c r="C208" s="45"/>
      <c r="D208" s="45"/>
      <c r="E208" s="45"/>
    </row>
    <row r="209">
      <c r="A209" s="15"/>
      <c r="B209" s="45"/>
      <c r="C209" s="45"/>
      <c r="D209" s="45"/>
      <c r="E209" s="45"/>
    </row>
    <row r="210">
      <c r="A210" s="15"/>
      <c r="B210" s="45"/>
      <c r="C210" s="45"/>
      <c r="D210" s="45"/>
      <c r="E210" s="45"/>
    </row>
    <row r="211">
      <c r="A211" s="15"/>
      <c r="B211" s="45"/>
      <c r="C211" s="45"/>
      <c r="D211" s="45"/>
      <c r="E211" s="45"/>
    </row>
    <row r="212">
      <c r="A212" s="15"/>
      <c r="B212" s="45"/>
      <c r="C212" s="45"/>
      <c r="D212" s="45"/>
      <c r="E212" s="45"/>
    </row>
    <row r="213">
      <c r="A213" s="15"/>
      <c r="B213" s="45"/>
      <c r="C213" s="45"/>
      <c r="D213" s="45"/>
      <c r="E213" s="45"/>
    </row>
    <row r="214">
      <c r="A214" s="15"/>
      <c r="B214" s="45"/>
      <c r="C214" s="45"/>
      <c r="D214" s="45"/>
      <c r="E214" s="45"/>
    </row>
    <row r="215">
      <c r="A215" s="15"/>
      <c r="B215" s="45"/>
      <c r="C215" s="45"/>
      <c r="D215" s="45"/>
      <c r="E215" s="45"/>
    </row>
    <row r="216">
      <c r="A216" s="15"/>
      <c r="B216" s="45"/>
      <c r="C216" s="45"/>
      <c r="D216" s="45"/>
      <c r="E216" s="45"/>
    </row>
    <row r="217">
      <c r="A217" s="15"/>
      <c r="B217" s="45"/>
      <c r="C217" s="45"/>
      <c r="D217" s="45"/>
      <c r="E217" s="45"/>
    </row>
    <row r="218">
      <c r="A218" s="15"/>
      <c r="B218" s="45"/>
      <c r="C218" s="45"/>
      <c r="D218" s="45"/>
      <c r="E218" s="45"/>
    </row>
    <row r="219">
      <c r="A219" s="15"/>
      <c r="B219" s="45"/>
      <c r="C219" s="45"/>
      <c r="D219" s="45"/>
      <c r="E219" s="45"/>
    </row>
    <row r="220">
      <c r="A220" s="15"/>
      <c r="B220" s="45"/>
      <c r="C220" s="45"/>
      <c r="D220" s="45"/>
      <c r="E220" s="45"/>
    </row>
    <row r="221">
      <c r="A221" s="15"/>
      <c r="B221" s="45"/>
      <c r="C221" s="45"/>
      <c r="D221" s="45"/>
      <c r="E221" s="45"/>
    </row>
    <row r="222">
      <c r="A222" s="15"/>
      <c r="B222" s="45"/>
      <c r="C222" s="45"/>
      <c r="D222" s="45"/>
      <c r="E222" s="45"/>
    </row>
    <row r="223">
      <c r="A223" s="15"/>
      <c r="B223" s="45"/>
      <c r="C223" s="45"/>
      <c r="D223" s="45"/>
      <c r="E223" s="45"/>
    </row>
    <row r="224">
      <c r="A224" s="15"/>
      <c r="B224" s="45"/>
      <c r="C224" s="45"/>
      <c r="D224" s="45"/>
      <c r="E224" s="45"/>
    </row>
    <row r="225">
      <c r="A225" s="15"/>
      <c r="B225" s="45"/>
      <c r="C225" s="45"/>
      <c r="D225" s="45"/>
      <c r="E225" s="45"/>
    </row>
    <row r="226">
      <c r="A226" s="15"/>
      <c r="B226" s="45"/>
      <c r="C226" s="45"/>
      <c r="D226" s="45"/>
      <c r="E226" s="45"/>
    </row>
    <row r="227">
      <c r="A227" s="15"/>
      <c r="B227" s="45"/>
      <c r="C227" s="45"/>
      <c r="D227" s="45"/>
      <c r="E227" s="45"/>
    </row>
    <row r="228">
      <c r="A228" s="15"/>
      <c r="B228" s="45"/>
      <c r="C228" s="45"/>
      <c r="D228" s="45"/>
      <c r="E228" s="45"/>
    </row>
    <row r="229">
      <c r="A229" s="15"/>
      <c r="B229" s="45"/>
      <c r="C229" s="45"/>
      <c r="D229" s="45"/>
      <c r="E229" s="45"/>
    </row>
    <row r="230">
      <c r="A230" s="15"/>
      <c r="B230" s="45"/>
      <c r="C230" s="45"/>
      <c r="D230" s="45"/>
      <c r="E230" s="45"/>
    </row>
    <row r="231">
      <c r="A231" s="15"/>
      <c r="B231" s="45"/>
      <c r="C231" s="45"/>
      <c r="D231" s="45"/>
      <c r="E231" s="45"/>
    </row>
    <row r="232">
      <c r="A232" s="15"/>
      <c r="B232" s="45"/>
      <c r="C232" s="45"/>
      <c r="D232" s="45"/>
      <c r="E232" s="45"/>
    </row>
    <row r="233">
      <c r="A233" s="15"/>
      <c r="B233" s="45"/>
      <c r="C233" s="45"/>
      <c r="D233" s="45"/>
      <c r="E233" s="45"/>
    </row>
    <row r="234">
      <c r="A234" s="15"/>
      <c r="B234" s="45"/>
      <c r="C234" s="45"/>
      <c r="D234" s="45"/>
      <c r="E234" s="45"/>
    </row>
    <row r="235">
      <c r="A235" s="15"/>
      <c r="B235" s="45"/>
      <c r="C235" s="45"/>
      <c r="D235" s="45"/>
      <c r="E235" s="45"/>
    </row>
    <row r="236">
      <c r="A236" s="15"/>
      <c r="B236" s="45"/>
      <c r="C236" s="45"/>
      <c r="D236" s="45"/>
      <c r="E236" s="45"/>
    </row>
    <row r="237">
      <c r="A237" s="15"/>
      <c r="B237" s="45"/>
      <c r="C237" s="45"/>
      <c r="D237" s="45"/>
      <c r="E237" s="45"/>
    </row>
    <row r="238">
      <c r="A238" s="15"/>
      <c r="B238" s="45"/>
      <c r="C238" s="45"/>
      <c r="D238" s="45"/>
      <c r="E238" s="45"/>
    </row>
    <row r="239">
      <c r="A239" s="15"/>
      <c r="B239" s="45"/>
      <c r="C239" s="45"/>
      <c r="D239" s="45"/>
      <c r="E239" s="45"/>
    </row>
    <row r="240">
      <c r="A240" s="15"/>
      <c r="B240" s="45"/>
      <c r="C240" s="45"/>
      <c r="D240" s="45"/>
      <c r="E240" s="45"/>
    </row>
    <row r="241">
      <c r="A241" s="15"/>
      <c r="B241" s="45"/>
      <c r="C241" s="45"/>
      <c r="D241" s="45"/>
      <c r="E241" s="45"/>
    </row>
    <row r="242">
      <c r="A242" s="15"/>
      <c r="B242" s="45"/>
      <c r="C242" s="45"/>
      <c r="D242" s="45"/>
      <c r="E242" s="45"/>
    </row>
    <row r="243">
      <c r="A243" s="15"/>
      <c r="B243" s="45"/>
      <c r="C243" s="45"/>
      <c r="D243" s="45"/>
      <c r="E243" s="45"/>
    </row>
    <row r="244">
      <c r="A244" s="15"/>
      <c r="B244" s="45"/>
      <c r="C244" s="45"/>
      <c r="D244" s="45"/>
      <c r="E244" s="45"/>
    </row>
    <row r="245">
      <c r="A245" s="15"/>
      <c r="B245" s="45"/>
      <c r="C245" s="45"/>
      <c r="D245" s="45"/>
      <c r="E245" s="45"/>
    </row>
    <row r="246">
      <c r="A246" s="15"/>
      <c r="B246" s="45"/>
      <c r="C246" s="45"/>
      <c r="D246" s="45"/>
      <c r="E246" s="45"/>
    </row>
    <row r="247">
      <c r="A247" s="15"/>
      <c r="B247" s="45"/>
      <c r="C247" s="45"/>
      <c r="D247" s="45"/>
      <c r="E247" s="45"/>
    </row>
    <row r="248">
      <c r="A248" s="15"/>
      <c r="B248" s="45"/>
      <c r="C248" s="45"/>
      <c r="D248" s="45"/>
      <c r="E248" s="45"/>
    </row>
    <row r="249">
      <c r="A249" s="15"/>
      <c r="B249" s="45"/>
      <c r="C249" s="45"/>
      <c r="D249" s="45"/>
      <c r="E249" s="45"/>
    </row>
    <row r="250">
      <c r="A250" s="15"/>
      <c r="B250" s="45"/>
      <c r="C250" s="45"/>
      <c r="D250" s="45"/>
      <c r="E250" s="45"/>
    </row>
    <row r="251">
      <c r="A251" s="15"/>
      <c r="B251" s="45"/>
      <c r="C251" s="45"/>
      <c r="D251" s="45"/>
      <c r="E251" s="45"/>
    </row>
    <row r="252">
      <c r="A252" s="15"/>
      <c r="B252" s="45"/>
      <c r="C252" s="45"/>
      <c r="D252" s="45"/>
      <c r="E252" s="45"/>
    </row>
    <row r="253">
      <c r="A253" s="15"/>
      <c r="B253" s="45"/>
      <c r="C253" s="45"/>
      <c r="D253" s="45"/>
      <c r="E253" s="45"/>
    </row>
    <row r="254">
      <c r="A254" s="15"/>
      <c r="B254" s="45"/>
      <c r="C254" s="45"/>
      <c r="D254" s="45"/>
      <c r="E254" s="45"/>
    </row>
    <row r="255">
      <c r="A255" s="15"/>
      <c r="B255" s="45"/>
      <c r="C255" s="45"/>
      <c r="D255" s="45"/>
      <c r="E255" s="45"/>
    </row>
    <row r="256">
      <c r="A256" s="15"/>
      <c r="B256" s="45"/>
      <c r="C256" s="45"/>
      <c r="D256" s="45"/>
      <c r="E256" s="45"/>
    </row>
    <row r="257">
      <c r="A257" s="15"/>
      <c r="B257" s="45"/>
      <c r="C257" s="45"/>
      <c r="D257" s="45"/>
      <c r="E257" s="45"/>
    </row>
    <row r="258">
      <c r="A258" s="15"/>
      <c r="B258" s="45"/>
      <c r="C258" s="45"/>
      <c r="D258" s="45"/>
      <c r="E258" s="45"/>
    </row>
    <row r="259">
      <c r="A259" s="15"/>
      <c r="B259" s="45"/>
      <c r="C259" s="45"/>
      <c r="D259" s="45"/>
      <c r="E259" s="45"/>
    </row>
    <row r="260">
      <c r="A260" s="15"/>
      <c r="B260" s="45"/>
      <c r="C260" s="45"/>
      <c r="D260" s="45"/>
      <c r="E260" s="45"/>
    </row>
    <row r="261">
      <c r="A261" s="15"/>
      <c r="B261" s="45"/>
      <c r="C261" s="45"/>
      <c r="D261" s="45"/>
      <c r="E261" s="45"/>
    </row>
    <row r="262">
      <c r="A262" s="15"/>
      <c r="B262" s="45"/>
      <c r="C262" s="45"/>
      <c r="D262" s="45"/>
      <c r="E262" s="45"/>
    </row>
    <row r="263">
      <c r="A263" s="15"/>
      <c r="B263" s="45"/>
      <c r="C263" s="45"/>
      <c r="D263" s="45"/>
      <c r="E263" s="45"/>
    </row>
    <row r="264">
      <c r="A264" s="15"/>
      <c r="B264" s="45"/>
      <c r="C264" s="45"/>
      <c r="D264" s="45"/>
      <c r="E264" s="45"/>
    </row>
    <row r="265">
      <c r="A265" s="15"/>
      <c r="B265" s="45"/>
      <c r="C265" s="45"/>
      <c r="D265" s="45"/>
      <c r="E265" s="45"/>
    </row>
    <row r="266">
      <c r="A266" s="15"/>
      <c r="B266" s="45"/>
      <c r="C266" s="45"/>
      <c r="D266" s="45"/>
      <c r="E266" s="45"/>
    </row>
    <row r="267">
      <c r="A267" s="15"/>
      <c r="B267" s="45"/>
      <c r="C267" s="45"/>
      <c r="D267" s="45"/>
      <c r="E267" s="45"/>
    </row>
    <row r="268">
      <c r="A268" s="15"/>
      <c r="B268" s="45"/>
      <c r="C268" s="45"/>
      <c r="D268" s="45"/>
      <c r="E268" s="45"/>
    </row>
    <row r="269">
      <c r="A269" s="15"/>
      <c r="B269" s="45"/>
      <c r="C269" s="45"/>
      <c r="D269" s="45"/>
      <c r="E269" s="45"/>
    </row>
    <row r="270">
      <c r="A270" s="15"/>
      <c r="B270" s="45"/>
      <c r="C270" s="45"/>
      <c r="D270" s="45"/>
      <c r="E270" s="45"/>
    </row>
    <row r="271">
      <c r="A271" s="15"/>
      <c r="B271" s="45"/>
      <c r="C271" s="45"/>
      <c r="D271" s="45"/>
      <c r="E271" s="45"/>
    </row>
    <row r="272">
      <c r="A272" s="15"/>
      <c r="B272" s="45"/>
      <c r="C272" s="45"/>
      <c r="D272" s="45"/>
      <c r="E272" s="45"/>
    </row>
    <row r="273">
      <c r="A273" s="15"/>
      <c r="B273" s="45"/>
      <c r="C273" s="45"/>
      <c r="D273" s="45"/>
      <c r="E273" s="45"/>
    </row>
    <row r="274">
      <c r="A274" s="15"/>
      <c r="B274" s="45"/>
      <c r="C274" s="45"/>
      <c r="D274" s="45"/>
      <c r="E274" s="45"/>
    </row>
    <row r="275">
      <c r="A275" s="15"/>
      <c r="B275" s="45"/>
      <c r="C275" s="45"/>
      <c r="D275" s="45"/>
      <c r="E275" s="45"/>
    </row>
    <row r="276">
      <c r="A276" s="15"/>
      <c r="B276" s="45"/>
      <c r="C276" s="45"/>
      <c r="D276" s="45"/>
      <c r="E276" s="45"/>
    </row>
    <row r="277">
      <c r="A277" s="15"/>
      <c r="B277" s="45"/>
      <c r="C277" s="45"/>
      <c r="D277" s="45"/>
      <c r="E277" s="45"/>
    </row>
    <row r="278">
      <c r="A278" s="15"/>
      <c r="B278" s="45"/>
      <c r="C278" s="45"/>
      <c r="D278" s="45"/>
      <c r="E278" s="45"/>
    </row>
    <row r="279">
      <c r="A279" s="15"/>
      <c r="B279" s="45"/>
      <c r="C279" s="45"/>
      <c r="D279" s="45"/>
      <c r="E279" s="45"/>
    </row>
    <row r="280">
      <c r="A280" s="15"/>
      <c r="B280" s="45"/>
      <c r="C280" s="45"/>
      <c r="D280" s="45"/>
      <c r="E280" s="45"/>
    </row>
    <row r="281">
      <c r="A281" s="15"/>
      <c r="B281" s="45"/>
      <c r="C281" s="45"/>
      <c r="D281" s="45"/>
      <c r="E281" s="45"/>
    </row>
    <row r="282">
      <c r="A282" s="15"/>
      <c r="B282" s="45"/>
      <c r="C282" s="45"/>
      <c r="D282" s="45"/>
      <c r="E282" s="45"/>
    </row>
    <row r="283">
      <c r="A283" s="15"/>
      <c r="B283" s="45"/>
      <c r="C283" s="45"/>
      <c r="D283" s="45"/>
      <c r="E283" s="45"/>
    </row>
    <row r="284">
      <c r="A284" s="15"/>
      <c r="B284" s="45"/>
      <c r="C284" s="45"/>
      <c r="D284" s="45"/>
      <c r="E284" s="45"/>
    </row>
    <row r="285">
      <c r="A285" s="15"/>
      <c r="B285" s="45"/>
      <c r="C285" s="45"/>
      <c r="D285" s="45"/>
      <c r="E285" s="45"/>
    </row>
    <row r="286">
      <c r="A286" s="15"/>
      <c r="B286" s="45"/>
      <c r="C286" s="45"/>
      <c r="D286" s="45"/>
      <c r="E286" s="45"/>
    </row>
    <row r="287">
      <c r="A287" s="15"/>
      <c r="B287" s="45"/>
      <c r="C287" s="45"/>
      <c r="D287" s="45"/>
      <c r="E287" s="45"/>
    </row>
    <row r="288">
      <c r="A288" s="15"/>
      <c r="B288" s="45"/>
      <c r="C288" s="45"/>
      <c r="D288" s="45"/>
      <c r="E288" s="45"/>
    </row>
    <row r="289">
      <c r="A289" s="15"/>
      <c r="B289" s="45"/>
      <c r="C289" s="45"/>
      <c r="D289" s="45"/>
      <c r="E289" s="45"/>
    </row>
    <row r="290">
      <c r="A290" s="15"/>
      <c r="B290" s="45"/>
      <c r="C290" s="45"/>
      <c r="D290" s="45"/>
      <c r="E290" s="45"/>
    </row>
    <row r="291">
      <c r="A291" s="15"/>
      <c r="B291" s="45"/>
      <c r="C291" s="45"/>
      <c r="D291" s="45"/>
      <c r="E291" s="45"/>
    </row>
    <row r="292">
      <c r="A292" s="15"/>
      <c r="B292" s="45"/>
      <c r="C292" s="45"/>
      <c r="D292" s="45"/>
      <c r="E292" s="45"/>
    </row>
    <row r="293">
      <c r="A293" s="15"/>
      <c r="B293" s="45"/>
      <c r="C293" s="45"/>
      <c r="D293" s="45"/>
      <c r="E293" s="45"/>
    </row>
    <row r="294">
      <c r="A294" s="15"/>
      <c r="B294" s="45"/>
      <c r="C294" s="45"/>
      <c r="D294" s="45"/>
      <c r="E294" s="45"/>
    </row>
    <row r="295">
      <c r="A295" s="15"/>
      <c r="B295" s="45"/>
      <c r="C295" s="45"/>
      <c r="D295" s="45"/>
      <c r="E295" s="45"/>
    </row>
    <row r="296">
      <c r="A296" s="15"/>
      <c r="B296" s="45"/>
      <c r="C296" s="45"/>
      <c r="D296" s="45"/>
      <c r="E296" s="45"/>
    </row>
    <row r="297">
      <c r="A297" s="15"/>
      <c r="B297" s="45"/>
      <c r="C297" s="45"/>
      <c r="D297" s="45"/>
      <c r="E297" s="45"/>
    </row>
    <row r="298">
      <c r="A298" s="15"/>
      <c r="B298" s="45"/>
      <c r="C298" s="45"/>
      <c r="D298" s="45"/>
      <c r="E298" s="45"/>
    </row>
    <row r="299">
      <c r="A299" s="15"/>
      <c r="B299" s="45"/>
      <c r="C299" s="45"/>
      <c r="D299" s="45"/>
      <c r="E299" s="45"/>
    </row>
    <row r="300">
      <c r="A300" s="15"/>
      <c r="B300" s="45"/>
      <c r="C300" s="45"/>
      <c r="D300" s="45"/>
      <c r="E300" s="45"/>
    </row>
    <row r="301">
      <c r="A301" s="15"/>
      <c r="B301" s="45"/>
      <c r="C301" s="45"/>
      <c r="D301" s="45"/>
      <c r="E301" s="45"/>
    </row>
    <row r="302">
      <c r="A302" s="15"/>
      <c r="B302" s="45"/>
      <c r="C302" s="45"/>
      <c r="D302" s="45"/>
      <c r="E302" s="45"/>
    </row>
    <row r="303">
      <c r="A303" s="15"/>
      <c r="B303" s="45"/>
      <c r="C303" s="45"/>
      <c r="D303" s="45"/>
      <c r="E303" s="45"/>
    </row>
    <row r="304">
      <c r="A304" s="15"/>
      <c r="B304" s="45"/>
      <c r="C304" s="45"/>
      <c r="D304" s="45"/>
      <c r="E304" s="45"/>
    </row>
    <row r="305">
      <c r="A305" s="15"/>
      <c r="B305" s="45"/>
      <c r="C305" s="45"/>
      <c r="D305" s="45"/>
      <c r="E305" s="45"/>
    </row>
    <row r="306">
      <c r="A306" s="15"/>
      <c r="B306" s="45"/>
      <c r="C306" s="45"/>
      <c r="D306" s="45"/>
      <c r="E306" s="45"/>
    </row>
    <row r="307">
      <c r="A307" s="15"/>
      <c r="B307" s="45"/>
      <c r="C307" s="45"/>
      <c r="D307" s="45"/>
      <c r="E307" s="45"/>
    </row>
    <row r="308">
      <c r="A308" s="15"/>
      <c r="B308" s="45"/>
      <c r="C308" s="45"/>
      <c r="D308" s="45"/>
      <c r="E308" s="45"/>
    </row>
    <row r="309">
      <c r="A309" s="15"/>
      <c r="B309" s="45"/>
      <c r="C309" s="45"/>
      <c r="D309" s="45"/>
      <c r="E309" s="45"/>
    </row>
    <row r="310">
      <c r="A310" s="15"/>
      <c r="B310" s="45"/>
      <c r="C310" s="45"/>
      <c r="D310" s="45"/>
      <c r="E310" s="45"/>
    </row>
    <row r="311">
      <c r="A311" s="15"/>
      <c r="B311" s="45"/>
      <c r="C311" s="45"/>
      <c r="D311" s="45"/>
      <c r="E311" s="45"/>
    </row>
    <row r="312">
      <c r="A312" s="15"/>
      <c r="B312" s="45"/>
      <c r="C312" s="45"/>
      <c r="D312" s="45"/>
      <c r="E312" s="45"/>
    </row>
    <row r="313">
      <c r="A313" s="15"/>
      <c r="B313" s="45"/>
      <c r="C313" s="45"/>
      <c r="D313" s="45"/>
      <c r="E313" s="45"/>
    </row>
    <row r="314">
      <c r="A314" s="15"/>
      <c r="B314" s="45"/>
      <c r="C314" s="45"/>
      <c r="D314" s="45"/>
      <c r="E314" s="45"/>
    </row>
    <row r="315">
      <c r="A315" s="15"/>
      <c r="B315" s="45"/>
      <c r="C315" s="45"/>
      <c r="D315" s="45"/>
      <c r="E315" s="45"/>
    </row>
    <row r="316">
      <c r="A316" s="15"/>
      <c r="B316" s="45"/>
      <c r="C316" s="45"/>
      <c r="D316" s="45"/>
      <c r="E316" s="45"/>
    </row>
    <row r="317">
      <c r="A317" s="15"/>
      <c r="B317" s="45"/>
      <c r="C317" s="45"/>
      <c r="D317" s="45"/>
      <c r="E317" s="45"/>
    </row>
    <row r="318">
      <c r="A318" s="15"/>
      <c r="B318" s="45"/>
      <c r="C318" s="45"/>
      <c r="D318" s="45"/>
      <c r="E318" s="45"/>
    </row>
    <row r="319">
      <c r="A319" s="15"/>
      <c r="B319" s="45"/>
      <c r="C319" s="45"/>
      <c r="D319" s="45"/>
      <c r="E319" s="45"/>
    </row>
    <row r="320">
      <c r="A320" s="15"/>
      <c r="B320" s="45"/>
      <c r="C320" s="45"/>
      <c r="D320" s="45"/>
      <c r="E320" s="45"/>
    </row>
    <row r="321">
      <c r="A321" s="15"/>
      <c r="B321" s="45"/>
      <c r="C321" s="45"/>
      <c r="D321" s="45"/>
      <c r="E321" s="45"/>
    </row>
    <row r="322">
      <c r="A322" s="15"/>
      <c r="B322" s="45"/>
      <c r="C322" s="45"/>
      <c r="D322" s="45"/>
      <c r="E322" s="45"/>
    </row>
    <row r="323">
      <c r="A323" s="15"/>
      <c r="B323" s="45"/>
      <c r="C323" s="45"/>
      <c r="D323" s="45"/>
      <c r="E323" s="45"/>
    </row>
    <row r="324">
      <c r="A324" s="15"/>
      <c r="B324" s="45"/>
      <c r="C324" s="45"/>
      <c r="D324" s="45"/>
      <c r="E324" s="45"/>
    </row>
    <row r="325">
      <c r="A325" s="15"/>
      <c r="B325" s="45"/>
      <c r="C325" s="45"/>
      <c r="D325" s="45"/>
      <c r="E325" s="45"/>
    </row>
    <row r="326">
      <c r="A326" s="15"/>
      <c r="B326" s="45"/>
      <c r="C326" s="45"/>
      <c r="D326" s="45"/>
      <c r="E326" s="45"/>
    </row>
    <row r="327">
      <c r="A327" s="15"/>
      <c r="B327" s="45"/>
      <c r="C327" s="45"/>
      <c r="D327" s="45"/>
      <c r="E327" s="45"/>
    </row>
    <row r="328">
      <c r="A328" s="15"/>
      <c r="B328" s="45"/>
      <c r="C328" s="45"/>
      <c r="D328" s="45"/>
      <c r="E328" s="45"/>
    </row>
    <row r="329">
      <c r="A329" s="15"/>
      <c r="B329" s="45"/>
      <c r="C329" s="45"/>
      <c r="D329" s="45"/>
      <c r="E329" s="45"/>
    </row>
    <row r="330">
      <c r="A330" s="15"/>
      <c r="B330" s="45"/>
      <c r="C330" s="45"/>
      <c r="D330" s="45"/>
      <c r="E330" s="45"/>
    </row>
    <row r="331">
      <c r="A331" s="15"/>
      <c r="B331" s="45"/>
      <c r="C331" s="45"/>
      <c r="D331" s="45"/>
      <c r="E331" s="45"/>
    </row>
    <row r="332">
      <c r="A332" s="15"/>
      <c r="B332" s="45"/>
      <c r="C332" s="45"/>
      <c r="D332" s="45"/>
      <c r="E332" s="45"/>
    </row>
    <row r="333">
      <c r="A333" s="15"/>
      <c r="B333" s="45"/>
      <c r="C333" s="45"/>
      <c r="D333" s="45"/>
      <c r="E333" s="45"/>
    </row>
    <row r="334">
      <c r="A334" s="15"/>
      <c r="B334" s="45"/>
      <c r="C334" s="45"/>
      <c r="D334" s="45"/>
      <c r="E334" s="45"/>
    </row>
    <row r="335">
      <c r="A335" s="15"/>
      <c r="B335" s="45"/>
      <c r="C335" s="45"/>
      <c r="D335" s="45"/>
      <c r="E335" s="45"/>
    </row>
    <row r="336">
      <c r="A336" s="15"/>
      <c r="B336" s="45"/>
      <c r="C336" s="45"/>
      <c r="D336" s="45"/>
      <c r="E336" s="45"/>
    </row>
    <row r="337">
      <c r="A337" s="15"/>
      <c r="B337" s="45"/>
      <c r="C337" s="45"/>
      <c r="D337" s="45"/>
      <c r="E337" s="45"/>
    </row>
    <row r="338">
      <c r="A338" s="15"/>
      <c r="B338" s="45"/>
      <c r="C338" s="45"/>
      <c r="D338" s="45"/>
      <c r="E338" s="45"/>
    </row>
    <row r="339">
      <c r="A339" s="15"/>
      <c r="B339" s="45"/>
      <c r="C339" s="45"/>
      <c r="D339" s="45"/>
      <c r="E339" s="45"/>
    </row>
    <row r="340">
      <c r="A340" s="15"/>
      <c r="B340" s="45"/>
      <c r="C340" s="45"/>
      <c r="D340" s="45"/>
      <c r="E340" s="45"/>
    </row>
    <row r="341">
      <c r="A341" s="15"/>
      <c r="B341" s="45"/>
      <c r="C341" s="45"/>
      <c r="D341" s="45"/>
      <c r="E341" s="45"/>
    </row>
    <row r="342">
      <c r="A342" s="15"/>
      <c r="B342" s="45"/>
      <c r="C342" s="45"/>
      <c r="D342" s="45"/>
      <c r="E342" s="45"/>
    </row>
    <row r="343">
      <c r="A343" s="15"/>
      <c r="B343" s="45"/>
      <c r="C343" s="45"/>
      <c r="D343" s="45"/>
      <c r="E343" s="45"/>
    </row>
    <row r="344">
      <c r="A344" s="15"/>
      <c r="B344" s="45"/>
      <c r="C344" s="45"/>
      <c r="D344" s="45"/>
      <c r="E344" s="45"/>
    </row>
    <row r="345">
      <c r="A345" s="15"/>
      <c r="B345" s="45"/>
      <c r="C345" s="45"/>
      <c r="D345" s="45"/>
      <c r="E345" s="45"/>
    </row>
    <row r="346">
      <c r="A346" s="15"/>
      <c r="B346" s="45"/>
      <c r="C346" s="45"/>
      <c r="D346" s="45"/>
      <c r="E346" s="45"/>
    </row>
    <row r="347">
      <c r="A347" s="15"/>
      <c r="B347" s="45"/>
      <c r="C347" s="45"/>
      <c r="D347" s="45"/>
      <c r="E347" s="45"/>
    </row>
    <row r="348">
      <c r="A348" s="15"/>
      <c r="B348" s="45"/>
      <c r="C348" s="45"/>
      <c r="D348" s="45"/>
      <c r="E348" s="45"/>
    </row>
    <row r="349">
      <c r="A349" s="15"/>
      <c r="B349" s="45"/>
      <c r="C349" s="45"/>
      <c r="D349" s="45"/>
      <c r="E349" s="45"/>
    </row>
    <row r="350">
      <c r="A350" s="15"/>
      <c r="B350" s="45"/>
      <c r="C350" s="45"/>
      <c r="D350" s="45"/>
      <c r="E350" s="45"/>
    </row>
    <row r="351">
      <c r="A351" s="15"/>
      <c r="B351" s="45"/>
      <c r="C351" s="45"/>
      <c r="D351" s="45"/>
      <c r="E351" s="45"/>
    </row>
    <row r="352">
      <c r="A352" s="15"/>
      <c r="B352" s="45"/>
      <c r="C352" s="45"/>
      <c r="D352" s="45"/>
      <c r="E352" s="45"/>
    </row>
    <row r="353">
      <c r="A353" s="15"/>
      <c r="B353" s="45"/>
      <c r="C353" s="45"/>
      <c r="D353" s="45"/>
      <c r="E353" s="45"/>
    </row>
    <row r="354">
      <c r="A354" s="15"/>
      <c r="B354" s="45"/>
      <c r="C354" s="45"/>
      <c r="D354" s="45"/>
      <c r="E354" s="45"/>
    </row>
    <row r="355">
      <c r="A355" s="15"/>
      <c r="B355" s="45"/>
      <c r="C355" s="45"/>
      <c r="D355" s="45"/>
      <c r="E355" s="45"/>
    </row>
    <row r="356">
      <c r="A356" s="15"/>
      <c r="B356" s="45"/>
      <c r="C356" s="45"/>
      <c r="D356" s="45"/>
      <c r="E356" s="45"/>
    </row>
    <row r="357">
      <c r="A357" s="15"/>
      <c r="B357" s="45"/>
      <c r="C357" s="45"/>
      <c r="D357" s="45"/>
      <c r="E357" s="45"/>
    </row>
    <row r="358">
      <c r="A358" s="15"/>
      <c r="B358" s="45"/>
      <c r="C358" s="45"/>
      <c r="D358" s="45"/>
      <c r="E358" s="45"/>
    </row>
    <row r="359">
      <c r="A359" s="15"/>
      <c r="B359" s="45"/>
      <c r="C359" s="45"/>
      <c r="D359" s="45"/>
      <c r="E359" s="45"/>
    </row>
    <row r="360">
      <c r="A360" s="15"/>
      <c r="B360" s="45"/>
      <c r="C360" s="45"/>
      <c r="D360" s="45"/>
      <c r="E360" s="45"/>
    </row>
    <row r="361">
      <c r="A361" s="15"/>
      <c r="B361" s="45"/>
      <c r="C361" s="45"/>
      <c r="D361" s="45"/>
      <c r="E361" s="45"/>
    </row>
    <row r="362">
      <c r="A362" s="15"/>
      <c r="B362" s="45"/>
      <c r="C362" s="45"/>
      <c r="D362" s="45"/>
      <c r="E362" s="45"/>
    </row>
    <row r="363">
      <c r="A363" s="15"/>
      <c r="B363" s="45"/>
      <c r="C363" s="45"/>
      <c r="D363" s="45"/>
      <c r="E363" s="45"/>
    </row>
    <row r="364">
      <c r="A364" s="15"/>
      <c r="B364" s="45"/>
      <c r="C364" s="45"/>
      <c r="D364" s="45"/>
      <c r="E364" s="45"/>
    </row>
    <row r="365">
      <c r="A365" s="15"/>
      <c r="B365" s="45"/>
      <c r="C365" s="45"/>
      <c r="D365" s="45"/>
      <c r="E365" s="45"/>
    </row>
    <row r="366">
      <c r="A366" s="15"/>
      <c r="B366" s="45"/>
      <c r="C366" s="45"/>
      <c r="D366" s="45"/>
      <c r="E366" s="45"/>
    </row>
    <row r="367">
      <c r="A367" s="15"/>
      <c r="B367" s="45"/>
      <c r="C367" s="45"/>
      <c r="D367" s="45"/>
      <c r="E367" s="45"/>
    </row>
    <row r="368">
      <c r="A368" s="15"/>
      <c r="B368" s="45"/>
      <c r="C368" s="45"/>
      <c r="D368" s="45"/>
      <c r="E368" s="45"/>
    </row>
    <row r="369">
      <c r="A369" s="15"/>
      <c r="B369" s="45"/>
      <c r="C369" s="45"/>
      <c r="D369" s="45"/>
      <c r="E369" s="45"/>
    </row>
    <row r="370">
      <c r="A370" s="15"/>
      <c r="B370" s="45"/>
      <c r="C370" s="45"/>
      <c r="D370" s="45"/>
      <c r="E370" s="45"/>
    </row>
    <row r="371">
      <c r="A371" s="15"/>
      <c r="B371" s="45"/>
      <c r="C371" s="45"/>
      <c r="D371" s="45"/>
      <c r="E371" s="45"/>
    </row>
    <row r="372">
      <c r="A372" s="15"/>
      <c r="B372" s="45"/>
      <c r="C372" s="45"/>
      <c r="D372" s="45"/>
      <c r="E372" s="45"/>
    </row>
    <row r="373">
      <c r="A373" s="15"/>
      <c r="B373" s="45"/>
      <c r="C373" s="45"/>
      <c r="D373" s="45"/>
      <c r="E373" s="45"/>
    </row>
    <row r="374">
      <c r="A374" s="15"/>
      <c r="B374" s="45"/>
      <c r="C374" s="45"/>
      <c r="D374" s="45"/>
      <c r="E374" s="45"/>
    </row>
    <row r="375">
      <c r="A375" s="15"/>
      <c r="B375" s="45"/>
      <c r="C375" s="45"/>
      <c r="D375" s="45"/>
      <c r="E375" s="45"/>
    </row>
    <row r="376">
      <c r="A376" s="15"/>
      <c r="B376" s="45"/>
      <c r="C376" s="45"/>
      <c r="D376" s="45"/>
      <c r="E376" s="45"/>
    </row>
    <row r="377">
      <c r="A377" s="15"/>
      <c r="B377" s="45"/>
      <c r="C377" s="45"/>
      <c r="D377" s="45"/>
      <c r="E377" s="45"/>
    </row>
    <row r="378">
      <c r="A378" s="15"/>
      <c r="B378" s="45"/>
      <c r="C378" s="45"/>
      <c r="D378" s="45"/>
      <c r="E378" s="45"/>
    </row>
    <row r="379">
      <c r="A379" s="15"/>
      <c r="B379" s="45"/>
      <c r="C379" s="45"/>
      <c r="D379" s="45"/>
      <c r="E379" s="45"/>
    </row>
    <row r="380">
      <c r="A380" s="15"/>
      <c r="B380" s="45"/>
      <c r="C380" s="45"/>
      <c r="D380" s="45"/>
      <c r="E380" s="45"/>
    </row>
    <row r="381">
      <c r="A381" s="15"/>
      <c r="B381" s="45"/>
      <c r="C381" s="45"/>
      <c r="D381" s="45"/>
      <c r="E381" s="45"/>
    </row>
    <row r="382">
      <c r="A382" s="15"/>
      <c r="B382" s="45"/>
      <c r="C382" s="45"/>
      <c r="D382" s="45"/>
      <c r="E382" s="45"/>
    </row>
    <row r="383">
      <c r="A383" s="15"/>
      <c r="B383" s="45"/>
      <c r="C383" s="45"/>
      <c r="D383" s="45"/>
      <c r="E383" s="45"/>
    </row>
    <row r="384">
      <c r="A384" s="15"/>
      <c r="B384" s="45"/>
      <c r="C384" s="45"/>
      <c r="D384" s="45"/>
      <c r="E384" s="45"/>
    </row>
    <row r="385">
      <c r="A385" s="15"/>
      <c r="B385" s="45"/>
      <c r="C385" s="45"/>
      <c r="D385" s="45"/>
      <c r="E385" s="45"/>
    </row>
    <row r="386">
      <c r="A386" s="15"/>
      <c r="B386" s="45"/>
      <c r="C386" s="45"/>
      <c r="D386" s="45"/>
      <c r="E386" s="45"/>
    </row>
    <row r="387">
      <c r="A387" s="15"/>
      <c r="B387" s="45"/>
      <c r="C387" s="45"/>
      <c r="D387" s="45"/>
      <c r="E387" s="45"/>
    </row>
    <row r="388">
      <c r="A388" s="15"/>
      <c r="B388" s="45"/>
      <c r="C388" s="45"/>
      <c r="D388" s="45"/>
      <c r="E388" s="45"/>
    </row>
    <row r="389">
      <c r="A389" s="15"/>
      <c r="B389" s="45"/>
      <c r="C389" s="45"/>
      <c r="D389" s="45"/>
      <c r="E389" s="45"/>
    </row>
    <row r="390">
      <c r="A390" s="15"/>
      <c r="B390" s="45"/>
      <c r="C390" s="45"/>
      <c r="D390" s="45"/>
      <c r="E390" s="45"/>
    </row>
    <row r="391">
      <c r="A391" s="15"/>
      <c r="B391" s="45"/>
      <c r="C391" s="45"/>
      <c r="D391" s="45"/>
      <c r="E391" s="45"/>
    </row>
    <row r="392">
      <c r="A392" s="15"/>
      <c r="B392" s="45"/>
      <c r="C392" s="45"/>
      <c r="D392" s="45"/>
      <c r="E392" s="45"/>
    </row>
    <row r="393">
      <c r="A393" s="15"/>
      <c r="B393" s="45"/>
      <c r="C393" s="45"/>
      <c r="D393" s="45"/>
      <c r="E393" s="45"/>
    </row>
    <row r="394">
      <c r="A394" s="15"/>
      <c r="B394" s="45"/>
      <c r="C394" s="45"/>
      <c r="D394" s="45"/>
      <c r="E394" s="45"/>
    </row>
    <row r="395">
      <c r="A395" s="15"/>
      <c r="B395" s="45"/>
      <c r="C395" s="45"/>
      <c r="D395" s="45"/>
      <c r="E395" s="45"/>
    </row>
    <row r="396">
      <c r="A396" s="15"/>
      <c r="B396" s="45"/>
      <c r="C396" s="45"/>
      <c r="D396" s="45"/>
      <c r="E396" s="45"/>
    </row>
    <row r="397">
      <c r="A397" s="15"/>
      <c r="B397" s="45"/>
      <c r="C397" s="45"/>
      <c r="D397" s="45"/>
      <c r="E397" s="45"/>
    </row>
    <row r="398">
      <c r="A398" s="15"/>
      <c r="B398" s="45"/>
      <c r="C398" s="45"/>
      <c r="D398" s="45"/>
      <c r="E398" s="45"/>
    </row>
    <row r="399">
      <c r="A399" s="15"/>
      <c r="B399" s="45"/>
      <c r="C399" s="45"/>
      <c r="D399" s="45"/>
      <c r="E399" s="45"/>
    </row>
    <row r="400">
      <c r="A400" s="15"/>
      <c r="B400" s="45"/>
      <c r="C400" s="45"/>
      <c r="D400" s="45"/>
      <c r="E400" s="45"/>
    </row>
    <row r="401">
      <c r="A401" s="15"/>
      <c r="B401" s="45"/>
      <c r="C401" s="45"/>
      <c r="D401" s="45"/>
      <c r="E401" s="45"/>
    </row>
    <row r="402">
      <c r="A402" s="15"/>
      <c r="B402" s="45"/>
      <c r="C402" s="45"/>
      <c r="D402" s="45"/>
      <c r="E402" s="45"/>
    </row>
    <row r="403">
      <c r="A403" s="15"/>
      <c r="B403" s="45"/>
      <c r="C403" s="45"/>
      <c r="D403" s="45"/>
      <c r="E403" s="45"/>
    </row>
    <row r="404">
      <c r="A404" s="15"/>
      <c r="B404" s="45"/>
      <c r="C404" s="45"/>
      <c r="D404" s="45"/>
      <c r="E404" s="45"/>
    </row>
    <row r="405">
      <c r="A405" s="15"/>
      <c r="B405" s="45"/>
      <c r="C405" s="45"/>
      <c r="D405" s="45"/>
      <c r="E405" s="45"/>
    </row>
    <row r="406">
      <c r="A406" s="15"/>
      <c r="B406" s="45"/>
      <c r="C406" s="45"/>
      <c r="D406" s="45"/>
      <c r="E406" s="45"/>
    </row>
    <row r="407">
      <c r="A407" s="15"/>
      <c r="B407" s="45"/>
      <c r="C407" s="45"/>
      <c r="D407" s="45"/>
      <c r="E407" s="45"/>
    </row>
    <row r="408">
      <c r="A408" s="15"/>
      <c r="B408" s="45"/>
      <c r="C408" s="45"/>
      <c r="D408" s="45"/>
      <c r="E408" s="45"/>
    </row>
    <row r="409">
      <c r="A409" s="15"/>
      <c r="B409" s="45"/>
      <c r="C409" s="45"/>
      <c r="D409" s="45"/>
      <c r="E409" s="45"/>
    </row>
    <row r="410">
      <c r="A410" s="15"/>
      <c r="B410" s="45"/>
      <c r="C410" s="45"/>
      <c r="D410" s="45"/>
      <c r="E410" s="45"/>
    </row>
    <row r="411">
      <c r="A411" s="15"/>
      <c r="B411" s="45"/>
      <c r="C411" s="45"/>
      <c r="D411" s="45"/>
      <c r="E411" s="45"/>
    </row>
    <row r="412">
      <c r="A412" s="15"/>
      <c r="B412" s="45"/>
      <c r="C412" s="45"/>
      <c r="D412" s="45"/>
      <c r="E412" s="45"/>
    </row>
    <row r="413">
      <c r="A413" s="15"/>
      <c r="B413" s="45"/>
      <c r="C413" s="45"/>
      <c r="D413" s="45"/>
      <c r="E413" s="45"/>
    </row>
    <row r="414">
      <c r="A414" s="15"/>
      <c r="B414" s="45"/>
      <c r="C414" s="45"/>
      <c r="D414" s="45"/>
      <c r="E414" s="45"/>
    </row>
    <row r="415">
      <c r="A415" s="15"/>
      <c r="B415" s="45"/>
      <c r="C415" s="45"/>
      <c r="D415" s="45"/>
      <c r="E415" s="45"/>
    </row>
    <row r="416">
      <c r="A416" s="15"/>
      <c r="B416" s="45"/>
      <c r="C416" s="45"/>
      <c r="D416" s="45"/>
      <c r="E416" s="45"/>
    </row>
    <row r="417">
      <c r="A417" s="15"/>
      <c r="B417" s="45"/>
      <c r="C417" s="45"/>
      <c r="D417" s="45"/>
      <c r="E417" s="45"/>
    </row>
    <row r="418">
      <c r="A418" s="15"/>
      <c r="B418" s="45"/>
      <c r="C418" s="45"/>
      <c r="D418" s="45"/>
      <c r="E418" s="45"/>
    </row>
    <row r="419">
      <c r="A419" s="15"/>
      <c r="B419" s="45"/>
      <c r="C419" s="45"/>
      <c r="D419" s="45"/>
      <c r="E419" s="45"/>
    </row>
    <row r="420">
      <c r="A420" s="15"/>
      <c r="B420" s="45"/>
      <c r="C420" s="45"/>
      <c r="D420" s="45"/>
      <c r="E420" s="45"/>
    </row>
    <row r="421">
      <c r="A421" s="15"/>
      <c r="B421" s="45"/>
      <c r="C421" s="45"/>
      <c r="D421" s="45"/>
      <c r="E421" s="45"/>
    </row>
    <row r="422">
      <c r="A422" s="15"/>
      <c r="B422" s="45"/>
      <c r="C422" s="45"/>
      <c r="D422" s="45"/>
      <c r="E422" s="45"/>
    </row>
    <row r="423">
      <c r="A423" s="15"/>
      <c r="B423" s="45"/>
      <c r="C423" s="45"/>
      <c r="D423" s="45"/>
      <c r="E423" s="45"/>
    </row>
    <row r="424">
      <c r="A424" s="15"/>
      <c r="B424" s="45"/>
      <c r="C424" s="45"/>
      <c r="D424" s="45"/>
      <c r="E424" s="45"/>
    </row>
    <row r="425">
      <c r="A425" s="15"/>
      <c r="B425" s="45"/>
      <c r="C425" s="45"/>
      <c r="D425" s="45"/>
      <c r="E425" s="45"/>
    </row>
    <row r="426">
      <c r="A426" s="15"/>
      <c r="B426" s="45"/>
      <c r="C426" s="45"/>
      <c r="D426" s="45"/>
      <c r="E426" s="45"/>
    </row>
    <row r="427">
      <c r="A427" s="15"/>
      <c r="B427" s="45"/>
      <c r="C427" s="45"/>
      <c r="D427" s="45"/>
      <c r="E427" s="45"/>
    </row>
    <row r="428">
      <c r="A428" s="15"/>
      <c r="B428" s="45"/>
      <c r="C428" s="45"/>
      <c r="D428" s="45"/>
      <c r="E428" s="45"/>
    </row>
    <row r="429">
      <c r="A429" s="15"/>
      <c r="B429" s="45"/>
      <c r="C429" s="45"/>
      <c r="D429" s="45"/>
      <c r="E429" s="45"/>
    </row>
    <row r="430">
      <c r="A430" s="15"/>
      <c r="B430" s="45"/>
      <c r="C430" s="45"/>
      <c r="D430" s="45"/>
      <c r="E430" s="45"/>
    </row>
    <row r="431">
      <c r="A431" s="15"/>
      <c r="B431" s="45"/>
      <c r="C431" s="45"/>
      <c r="D431" s="45"/>
      <c r="E431" s="45"/>
    </row>
    <row r="432">
      <c r="A432" s="15"/>
      <c r="B432" s="45"/>
      <c r="C432" s="45"/>
      <c r="D432" s="45"/>
      <c r="E432" s="45"/>
    </row>
    <row r="433">
      <c r="A433" s="15"/>
      <c r="B433" s="45"/>
      <c r="C433" s="45"/>
      <c r="D433" s="45"/>
      <c r="E433" s="45"/>
    </row>
    <row r="434">
      <c r="A434" s="15"/>
      <c r="B434" s="45"/>
      <c r="C434" s="45"/>
      <c r="D434" s="45"/>
      <c r="E434" s="45"/>
    </row>
    <row r="435">
      <c r="A435" s="15"/>
      <c r="B435" s="45"/>
      <c r="C435" s="45"/>
      <c r="D435" s="45"/>
      <c r="E435" s="45"/>
    </row>
    <row r="436">
      <c r="A436" s="15"/>
      <c r="B436" s="45"/>
      <c r="C436" s="45"/>
      <c r="D436" s="45"/>
      <c r="E436" s="45"/>
    </row>
    <row r="437">
      <c r="A437" s="15"/>
      <c r="B437" s="45"/>
      <c r="C437" s="45"/>
      <c r="D437" s="45"/>
      <c r="E437" s="45"/>
    </row>
    <row r="438">
      <c r="A438" s="15"/>
      <c r="B438" s="45"/>
      <c r="C438" s="45"/>
      <c r="D438" s="45"/>
      <c r="E438" s="45"/>
    </row>
    <row r="439">
      <c r="A439" s="15"/>
      <c r="B439" s="45"/>
      <c r="C439" s="45"/>
      <c r="D439" s="45"/>
      <c r="E439" s="45"/>
    </row>
    <row r="440">
      <c r="A440" s="15"/>
      <c r="B440" s="45"/>
      <c r="C440" s="45"/>
      <c r="D440" s="45"/>
      <c r="E440" s="45"/>
    </row>
    <row r="441">
      <c r="A441" s="15"/>
      <c r="B441" s="45"/>
      <c r="C441" s="45"/>
      <c r="D441" s="45"/>
      <c r="E441" s="45"/>
    </row>
    <row r="442">
      <c r="A442" s="15"/>
      <c r="B442" s="45"/>
      <c r="C442" s="45"/>
      <c r="D442" s="45"/>
      <c r="E442" s="45"/>
    </row>
    <row r="443">
      <c r="A443" s="15"/>
      <c r="B443" s="45"/>
      <c r="C443" s="45"/>
      <c r="D443" s="45"/>
      <c r="E443" s="45"/>
    </row>
    <row r="444">
      <c r="A444" s="15"/>
      <c r="B444" s="45"/>
      <c r="C444" s="45"/>
      <c r="D444" s="45"/>
      <c r="E444" s="45"/>
    </row>
    <row r="445">
      <c r="A445" s="15"/>
      <c r="B445" s="45"/>
      <c r="C445" s="45"/>
      <c r="D445" s="45"/>
      <c r="E445" s="45"/>
    </row>
    <row r="446">
      <c r="A446" s="15"/>
      <c r="B446" s="45"/>
      <c r="C446" s="45"/>
      <c r="D446" s="45"/>
      <c r="E446" s="45"/>
    </row>
    <row r="447">
      <c r="A447" s="15"/>
      <c r="B447" s="45"/>
      <c r="C447" s="45"/>
      <c r="D447" s="45"/>
      <c r="E447" s="45"/>
    </row>
    <row r="448">
      <c r="A448" s="15"/>
      <c r="B448" s="45"/>
      <c r="C448" s="45"/>
      <c r="D448" s="45"/>
      <c r="E448" s="45"/>
    </row>
    <row r="449">
      <c r="A449" s="15"/>
      <c r="B449" s="45"/>
      <c r="C449" s="45"/>
      <c r="D449" s="45"/>
      <c r="E449" s="45"/>
    </row>
    <row r="450">
      <c r="A450" s="15"/>
      <c r="B450" s="45"/>
      <c r="C450" s="45"/>
      <c r="D450" s="45"/>
      <c r="E450" s="45"/>
    </row>
    <row r="451">
      <c r="A451" s="15"/>
      <c r="B451" s="45"/>
      <c r="C451" s="45"/>
      <c r="D451" s="45"/>
      <c r="E451" s="45"/>
    </row>
    <row r="452">
      <c r="A452" s="15"/>
      <c r="B452" s="45"/>
      <c r="C452" s="45"/>
      <c r="D452" s="45"/>
      <c r="E452" s="45"/>
    </row>
    <row r="453">
      <c r="A453" s="15"/>
      <c r="B453" s="45"/>
      <c r="C453" s="45"/>
      <c r="D453" s="45"/>
      <c r="E453" s="45"/>
    </row>
    <row r="454">
      <c r="A454" s="15"/>
      <c r="B454" s="45"/>
      <c r="C454" s="45"/>
      <c r="D454" s="45"/>
      <c r="E454" s="45"/>
    </row>
    <row r="455">
      <c r="A455" s="15"/>
      <c r="B455" s="45"/>
      <c r="C455" s="45"/>
      <c r="D455" s="45"/>
      <c r="E455" s="45"/>
    </row>
    <row r="456">
      <c r="A456" s="15"/>
      <c r="B456" s="45"/>
      <c r="C456" s="45"/>
      <c r="D456" s="45"/>
      <c r="E456" s="45"/>
    </row>
    <row r="457">
      <c r="A457" s="15"/>
      <c r="B457" s="45"/>
      <c r="C457" s="45"/>
      <c r="D457" s="45"/>
      <c r="E457" s="45"/>
    </row>
    <row r="458">
      <c r="A458" s="15"/>
      <c r="B458" s="45"/>
      <c r="C458" s="45"/>
      <c r="D458" s="45"/>
      <c r="E458" s="45"/>
    </row>
    <row r="459">
      <c r="A459" s="15"/>
      <c r="B459" s="45"/>
      <c r="C459" s="45"/>
      <c r="D459" s="45"/>
      <c r="E459" s="45"/>
    </row>
    <row r="460">
      <c r="A460" s="15"/>
      <c r="B460" s="45"/>
      <c r="C460" s="45"/>
      <c r="D460" s="45"/>
      <c r="E460" s="45"/>
    </row>
    <row r="461">
      <c r="A461" s="15"/>
      <c r="B461" s="45"/>
      <c r="C461" s="45"/>
      <c r="D461" s="45"/>
      <c r="E461" s="45"/>
    </row>
    <row r="462">
      <c r="A462" s="15"/>
      <c r="B462" s="45"/>
      <c r="C462" s="45"/>
      <c r="D462" s="45"/>
      <c r="E462" s="45"/>
    </row>
    <row r="463">
      <c r="A463" s="15"/>
      <c r="B463" s="45"/>
      <c r="C463" s="45"/>
      <c r="D463" s="45"/>
      <c r="E463" s="45"/>
    </row>
    <row r="464">
      <c r="A464" s="15"/>
      <c r="B464" s="45"/>
      <c r="C464" s="45"/>
      <c r="D464" s="45"/>
      <c r="E464" s="45"/>
    </row>
    <row r="465">
      <c r="A465" s="15"/>
      <c r="B465" s="45"/>
      <c r="C465" s="45"/>
      <c r="D465" s="45"/>
      <c r="E465" s="45"/>
    </row>
    <row r="466">
      <c r="A466" s="15"/>
      <c r="B466" s="45"/>
      <c r="C466" s="45"/>
      <c r="D466" s="45"/>
      <c r="E466" s="45"/>
    </row>
    <row r="467">
      <c r="A467" s="15"/>
      <c r="B467" s="45"/>
      <c r="C467" s="45"/>
      <c r="D467" s="45"/>
      <c r="E467" s="45"/>
    </row>
    <row r="468">
      <c r="A468" s="15"/>
      <c r="B468" s="45"/>
      <c r="C468" s="45"/>
      <c r="D468" s="45"/>
      <c r="E468" s="45"/>
    </row>
    <row r="469">
      <c r="A469" s="15"/>
      <c r="B469" s="45"/>
      <c r="C469" s="45"/>
      <c r="D469" s="45"/>
      <c r="E469" s="45"/>
    </row>
    <row r="470">
      <c r="A470" s="15"/>
      <c r="B470" s="45"/>
      <c r="C470" s="45"/>
      <c r="D470" s="45"/>
      <c r="E470" s="45"/>
    </row>
    <row r="471">
      <c r="A471" s="15"/>
      <c r="B471" s="45"/>
      <c r="C471" s="45"/>
      <c r="D471" s="45"/>
      <c r="E471" s="45"/>
    </row>
    <row r="472">
      <c r="A472" s="15"/>
      <c r="B472" s="45"/>
      <c r="C472" s="45"/>
      <c r="D472" s="45"/>
      <c r="E472" s="45"/>
    </row>
    <row r="473">
      <c r="A473" s="15"/>
      <c r="B473" s="45"/>
      <c r="C473" s="45"/>
      <c r="D473" s="45"/>
      <c r="E473" s="45"/>
    </row>
    <row r="474">
      <c r="A474" s="15"/>
      <c r="B474" s="45"/>
      <c r="C474" s="45"/>
      <c r="D474" s="45"/>
      <c r="E474" s="45"/>
    </row>
    <row r="475">
      <c r="A475" s="15"/>
      <c r="B475" s="45"/>
      <c r="C475" s="45"/>
      <c r="D475" s="45"/>
      <c r="E475" s="45"/>
    </row>
    <row r="476">
      <c r="A476" s="15"/>
      <c r="B476" s="45"/>
      <c r="C476" s="45"/>
      <c r="D476" s="45"/>
      <c r="E476" s="45"/>
    </row>
    <row r="477">
      <c r="A477" s="15"/>
      <c r="B477" s="45"/>
      <c r="C477" s="45"/>
      <c r="D477" s="45"/>
      <c r="E477" s="45"/>
    </row>
    <row r="478">
      <c r="A478" s="15"/>
      <c r="B478" s="45"/>
      <c r="C478" s="45"/>
      <c r="D478" s="45"/>
      <c r="E478" s="45"/>
    </row>
    <row r="479">
      <c r="A479" s="15"/>
      <c r="B479" s="45"/>
      <c r="C479" s="45"/>
      <c r="D479" s="45"/>
      <c r="E479" s="45"/>
    </row>
    <row r="480">
      <c r="A480" s="15"/>
      <c r="B480" s="45"/>
      <c r="C480" s="45"/>
      <c r="D480" s="45"/>
      <c r="E480" s="45"/>
    </row>
    <row r="481">
      <c r="A481" s="15"/>
      <c r="B481" s="45"/>
      <c r="C481" s="45"/>
      <c r="D481" s="45"/>
      <c r="E481" s="45"/>
    </row>
    <row r="482">
      <c r="A482" s="15"/>
      <c r="B482" s="45"/>
      <c r="C482" s="45"/>
      <c r="D482" s="45"/>
      <c r="E482" s="45"/>
    </row>
    <row r="483">
      <c r="A483" s="15"/>
      <c r="B483" s="45"/>
      <c r="C483" s="45"/>
      <c r="D483" s="45"/>
      <c r="E483" s="45"/>
    </row>
    <row r="484">
      <c r="A484" s="15"/>
      <c r="B484" s="45"/>
      <c r="C484" s="45"/>
      <c r="D484" s="45"/>
      <c r="E484" s="45"/>
    </row>
    <row r="485">
      <c r="A485" s="15"/>
      <c r="B485" s="45"/>
      <c r="C485" s="45"/>
      <c r="D485" s="45"/>
      <c r="E485" s="45"/>
    </row>
    <row r="486">
      <c r="A486" s="15"/>
      <c r="B486" s="45"/>
      <c r="C486" s="45"/>
      <c r="D486" s="45"/>
      <c r="E486" s="45"/>
    </row>
    <row r="487">
      <c r="A487" s="15"/>
      <c r="B487" s="45"/>
      <c r="C487" s="45"/>
      <c r="D487" s="45"/>
      <c r="E487" s="45"/>
    </row>
    <row r="488">
      <c r="A488" s="15"/>
      <c r="B488" s="45"/>
      <c r="C488" s="45"/>
      <c r="D488" s="45"/>
      <c r="E488" s="45"/>
    </row>
    <row r="489">
      <c r="A489" s="15"/>
      <c r="B489" s="45"/>
      <c r="C489" s="45"/>
      <c r="D489" s="45"/>
      <c r="E489" s="45"/>
    </row>
    <row r="490">
      <c r="A490" s="15"/>
      <c r="B490" s="45"/>
      <c r="C490" s="45"/>
      <c r="D490" s="45"/>
      <c r="E490" s="45"/>
    </row>
    <row r="491">
      <c r="A491" s="15"/>
      <c r="B491" s="45"/>
      <c r="C491" s="45"/>
      <c r="D491" s="45"/>
      <c r="E491" s="45"/>
    </row>
    <row r="492">
      <c r="A492" s="15"/>
      <c r="B492" s="45"/>
      <c r="C492" s="45"/>
      <c r="D492" s="45"/>
      <c r="E492" s="45"/>
    </row>
    <row r="493">
      <c r="A493" s="15"/>
      <c r="B493" s="45"/>
      <c r="C493" s="45"/>
      <c r="D493" s="45"/>
      <c r="E493" s="45"/>
    </row>
    <row r="494">
      <c r="A494" s="15"/>
      <c r="B494" s="45"/>
      <c r="C494" s="45"/>
      <c r="D494" s="45"/>
      <c r="E494" s="45"/>
    </row>
    <row r="495">
      <c r="A495" s="15"/>
      <c r="B495" s="45"/>
      <c r="C495" s="45"/>
      <c r="D495" s="45"/>
      <c r="E495" s="45"/>
    </row>
    <row r="496">
      <c r="A496" s="15"/>
      <c r="B496" s="45"/>
      <c r="C496" s="45"/>
      <c r="D496" s="45"/>
      <c r="E496" s="45"/>
    </row>
    <row r="497">
      <c r="A497" s="15"/>
      <c r="B497" s="45"/>
      <c r="C497" s="45"/>
      <c r="D497" s="45"/>
      <c r="E497" s="45"/>
    </row>
    <row r="498">
      <c r="A498" s="15"/>
      <c r="B498" s="45"/>
      <c r="C498" s="45"/>
      <c r="D498" s="45"/>
      <c r="E498" s="45"/>
    </row>
    <row r="499">
      <c r="A499" s="15"/>
      <c r="B499" s="45"/>
      <c r="C499" s="45"/>
      <c r="D499" s="45"/>
      <c r="E499" s="45"/>
    </row>
    <row r="500">
      <c r="A500" s="15"/>
      <c r="B500" s="45"/>
      <c r="C500" s="45"/>
      <c r="D500" s="45"/>
      <c r="E500" s="45"/>
    </row>
    <row r="501">
      <c r="A501" s="15"/>
      <c r="B501" s="45"/>
      <c r="C501" s="45"/>
      <c r="D501" s="45"/>
      <c r="E501" s="45"/>
    </row>
    <row r="502">
      <c r="A502" s="15"/>
      <c r="B502" s="45"/>
      <c r="C502" s="45"/>
      <c r="D502" s="45"/>
      <c r="E502" s="45"/>
    </row>
    <row r="503">
      <c r="A503" s="15"/>
      <c r="B503" s="45"/>
      <c r="C503" s="45"/>
      <c r="D503" s="45"/>
      <c r="E503" s="45"/>
    </row>
    <row r="504">
      <c r="A504" s="15"/>
      <c r="B504" s="45"/>
      <c r="C504" s="45"/>
      <c r="D504" s="45"/>
      <c r="E504" s="45"/>
    </row>
    <row r="505">
      <c r="A505" s="15"/>
      <c r="B505" s="45"/>
      <c r="C505" s="45"/>
      <c r="D505" s="45"/>
      <c r="E505" s="45"/>
    </row>
    <row r="506">
      <c r="A506" s="15"/>
      <c r="B506" s="45"/>
      <c r="C506" s="45"/>
      <c r="D506" s="45"/>
      <c r="E506" s="45"/>
    </row>
    <row r="507">
      <c r="A507" s="15"/>
      <c r="B507" s="45"/>
      <c r="C507" s="45"/>
      <c r="D507" s="45"/>
      <c r="E507" s="45"/>
    </row>
    <row r="508">
      <c r="A508" s="15"/>
      <c r="B508" s="45"/>
      <c r="C508" s="45"/>
      <c r="D508" s="45"/>
      <c r="E508" s="45"/>
    </row>
    <row r="509">
      <c r="A509" s="15"/>
      <c r="B509" s="45"/>
      <c r="C509" s="45"/>
      <c r="D509" s="45"/>
      <c r="E509" s="45"/>
    </row>
    <row r="510">
      <c r="A510" s="15"/>
      <c r="B510" s="45"/>
      <c r="C510" s="45"/>
      <c r="D510" s="45"/>
      <c r="E510" s="45"/>
    </row>
    <row r="511">
      <c r="A511" s="15"/>
      <c r="B511" s="45"/>
      <c r="C511" s="45"/>
      <c r="D511" s="45"/>
      <c r="E511" s="45"/>
    </row>
    <row r="512">
      <c r="A512" s="15"/>
      <c r="B512" s="45"/>
      <c r="C512" s="45"/>
      <c r="D512" s="45"/>
      <c r="E512" s="45"/>
    </row>
    <row r="513">
      <c r="A513" s="15"/>
      <c r="B513" s="45"/>
      <c r="C513" s="45"/>
      <c r="D513" s="45"/>
      <c r="E513" s="45"/>
    </row>
    <row r="514">
      <c r="A514" s="15"/>
      <c r="B514" s="45"/>
      <c r="C514" s="45"/>
      <c r="D514" s="45"/>
      <c r="E514" s="45"/>
    </row>
    <row r="515">
      <c r="A515" s="15"/>
      <c r="B515" s="45"/>
      <c r="C515" s="45"/>
      <c r="D515" s="45"/>
      <c r="E515" s="45"/>
    </row>
    <row r="516">
      <c r="A516" s="15"/>
      <c r="B516" s="45"/>
      <c r="C516" s="45"/>
      <c r="D516" s="45"/>
      <c r="E516" s="45"/>
    </row>
    <row r="517">
      <c r="A517" s="15"/>
      <c r="B517" s="45"/>
      <c r="C517" s="45"/>
      <c r="D517" s="45"/>
      <c r="E517" s="45"/>
    </row>
    <row r="518">
      <c r="A518" s="15"/>
      <c r="B518" s="45"/>
      <c r="C518" s="45"/>
      <c r="D518" s="45"/>
      <c r="E518" s="45"/>
    </row>
    <row r="519">
      <c r="A519" s="15"/>
      <c r="B519" s="45"/>
      <c r="C519" s="45"/>
      <c r="D519" s="45"/>
      <c r="E519" s="45"/>
    </row>
    <row r="520">
      <c r="A520" s="15"/>
      <c r="B520" s="45"/>
      <c r="C520" s="45"/>
      <c r="D520" s="45"/>
      <c r="E520" s="45"/>
    </row>
    <row r="521">
      <c r="A521" s="15"/>
      <c r="B521" s="45"/>
      <c r="C521" s="45"/>
      <c r="D521" s="45"/>
      <c r="E521" s="45"/>
    </row>
    <row r="522">
      <c r="A522" s="15"/>
      <c r="B522" s="45"/>
      <c r="C522" s="45"/>
      <c r="D522" s="45"/>
      <c r="E522" s="45"/>
    </row>
    <row r="523">
      <c r="A523" s="15"/>
      <c r="B523" s="45"/>
      <c r="C523" s="45"/>
      <c r="D523" s="45"/>
      <c r="E523" s="45"/>
    </row>
    <row r="524">
      <c r="A524" s="15"/>
      <c r="B524" s="45"/>
      <c r="C524" s="45"/>
      <c r="D524" s="45"/>
      <c r="E524" s="45"/>
    </row>
    <row r="525">
      <c r="A525" s="15"/>
      <c r="B525" s="45"/>
      <c r="C525" s="45"/>
      <c r="D525" s="45"/>
      <c r="E525" s="45"/>
    </row>
    <row r="526">
      <c r="A526" s="15"/>
      <c r="B526" s="45"/>
      <c r="C526" s="45"/>
      <c r="D526" s="45"/>
      <c r="E526" s="45"/>
    </row>
    <row r="527">
      <c r="A527" s="15"/>
      <c r="B527" s="45"/>
      <c r="C527" s="45"/>
      <c r="D527" s="45"/>
      <c r="E527" s="45"/>
    </row>
    <row r="528">
      <c r="A528" s="15"/>
      <c r="B528" s="45"/>
      <c r="C528" s="45"/>
      <c r="D528" s="45"/>
      <c r="E528" s="45"/>
    </row>
    <row r="529">
      <c r="A529" s="15"/>
      <c r="B529" s="45"/>
      <c r="C529" s="45"/>
      <c r="D529" s="45"/>
      <c r="E529" s="45"/>
    </row>
    <row r="530">
      <c r="A530" s="15"/>
      <c r="B530" s="45"/>
      <c r="C530" s="45"/>
      <c r="D530" s="45"/>
      <c r="E530" s="45"/>
    </row>
    <row r="531">
      <c r="A531" s="15"/>
      <c r="B531" s="45"/>
      <c r="C531" s="45"/>
      <c r="D531" s="45"/>
      <c r="E531" s="45"/>
    </row>
    <row r="532">
      <c r="A532" s="15"/>
      <c r="B532" s="45"/>
      <c r="C532" s="45"/>
      <c r="D532" s="45"/>
      <c r="E532" s="45"/>
    </row>
    <row r="533">
      <c r="A533" s="15"/>
      <c r="B533" s="45"/>
      <c r="C533" s="45"/>
      <c r="D533" s="45"/>
      <c r="E533" s="45"/>
    </row>
    <row r="534">
      <c r="A534" s="15"/>
      <c r="B534" s="45"/>
      <c r="C534" s="45"/>
      <c r="D534" s="45"/>
      <c r="E534" s="45"/>
    </row>
    <row r="535">
      <c r="A535" s="15"/>
      <c r="B535" s="45"/>
      <c r="C535" s="45"/>
      <c r="D535" s="45"/>
      <c r="E535" s="45"/>
    </row>
    <row r="536">
      <c r="A536" s="15"/>
      <c r="B536" s="45"/>
      <c r="C536" s="45"/>
      <c r="D536" s="45"/>
      <c r="E536" s="45"/>
    </row>
    <row r="537">
      <c r="A537" s="15"/>
      <c r="B537" s="45"/>
      <c r="C537" s="45"/>
      <c r="D537" s="45"/>
      <c r="E537" s="45"/>
    </row>
    <row r="538">
      <c r="A538" s="15"/>
      <c r="B538" s="45"/>
      <c r="C538" s="45"/>
      <c r="D538" s="45"/>
      <c r="E538" s="45"/>
    </row>
    <row r="539">
      <c r="A539" s="15"/>
      <c r="B539" s="45"/>
      <c r="C539" s="45"/>
      <c r="D539" s="45"/>
      <c r="E539" s="45"/>
    </row>
    <row r="540">
      <c r="A540" s="15"/>
      <c r="B540" s="45"/>
      <c r="C540" s="45"/>
      <c r="D540" s="45"/>
      <c r="E540" s="45"/>
    </row>
    <row r="541">
      <c r="A541" s="15"/>
      <c r="B541" s="45"/>
      <c r="C541" s="45"/>
      <c r="D541" s="45"/>
      <c r="E541" s="45"/>
    </row>
    <row r="542">
      <c r="A542" s="15"/>
      <c r="B542" s="45"/>
      <c r="C542" s="45"/>
      <c r="D542" s="45"/>
      <c r="E542" s="45"/>
    </row>
    <row r="543">
      <c r="A543" s="15"/>
      <c r="B543" s="45"/>
      <c r="C543" s="45"/>
      <c r="D543" s="45"/>
      <c r="E543" s="45"/>
    </row>
    <row r="544">
      <c r="A544" s="15"/>
      <c r="B544" s="45"/>
      <c r="C544" s="45"/>
      <c r="D544" s="45"/>
      <c r="E544" s="45"/>
    </row>
    <row r="545">
      <c r="A545" s="15"/>
      <c r="B545" s="45"/>
      <c r="C545" s="45"/>
      <c r="D545" s="45"/>
      <c r="E545" s="45"/>
    </row>
    <row r="546">
      <c r="A546" s="15"/>
      <c r="B546" s="45"/>
      <c r="C546" s="45"/>
      <c r="D546" s="45"/>
      <c r="E546" s="45"/>
    </row>
    <row r="547">
      <c r="A547" s="15"/>
      <c r="B547" s="45"/>
      <c r="C547" s="45"/>
      <c r="D547" s="45"/>
      <c r="E547" s="45"/>
    </row>
    <row r="548">
      <c r="A548" s="15"/>
      <c r="B548" s="45"/>
      <c r="C548" s="45"/>
      <c r="D548" s="45"/>
      <c r="E548" s="45"/>
    </row>
    <row r="549">
      <c r="A549" s="15"/>
      <c r="B549" s="45"/>
      <c r="C549" s="45"/>
      <c r="D549" s="45"/>
      <c r="E549" s="45"/>
    </row>
    <row r="550">
      <c r="A550" s="15"/>
      <c r="B550" s="45"/>
      <c r="C550" s="45"/>
      <c r="D550" s="45"/>
      <c r="E550" s="45"/>
    </row>
    <row r="551">
      <c r="A551" s="15"/>
      <c r="B551" s="45"/>
      <c r="C551" s="45"/>
      <c r="D551" s="45"/>
      <c r="E551" s="45"/>
    </row>
    <row r="552">
      <c r="A552" s="15"/>
      <c r="B552" s="45"/>
      <c r="C552" s="45"/>
      <c r="D552" s="45"/>
      <c r="E552" s="45"/>
    </row>
    <row r="553">
      <c r="A553" s="15"/>
      <c r="B553" s="45"/>
      <c r="C553" s="45"/>
      <c r="D553" s="45"/>
      <c r="E553" s="45"/>
    </row>
    <row r="554">
      <c r="A554" s="15"/>
      <c r="B554" s="45"/>
      <c r="C554" s="45"/>
      <c r="D554" s="45"/>
      <c r="E554" s="45"/>
    </row>
    <row r="555">
      <c r="A555" s="15"/>
      <c r="B555" s="45"/>
      <c r="C555" s="45"/>
      <c r="D555" s="45"/>
      <c r="E555" s="45"/>
    </row>
    <row r="556">
      <c r="A556" s="15"/>
      <c r="B556" s="45"/>
      <c r="C556" s="45"/>
      <c r="D556" s="45"/>
      <c r="E556" s="45"/>
    </row>
    <row r="557">
      <c r="A557" s="15"/>
      <c r="B557" s="45"/>
      <c r="C557" s="45"/>
      <c r="D557" s="45"/>
      <c r="E557" s="45"/>
    </row>
    <row r="558">
      <c r="A558" s="15"/>
      <c r="B558" s="45"/>
      <c r="C558" s="45"/>
      <c r="D558" s="45"/>
      <c r="E558" s="45"/>
    </row>
    <row r="559">
      <c r="A559" s="15"/>
      <c r="B559" s="45"/>
      <c r="C559" s="45"/>
      <c r="D559" s="45"/>
      <c r="E559" s="45"/>
    </row>
    <row r="560">
      <c r="A560" s="15"/>
      <c r="B560" s="45"/>
      <c r="C560" s="45"/>
      <c r="D560" s="45"/>
      <c r="E560" s="45"/>
    </row>
    <row r="561">
      <c r="A561" s="15"/>
      <c r="B561" s="45"/>
      <c r="C561" s="45"/>
      <c r="D561" s="45"/>
      <c r="E561" s="45"/>
    </row>
    <row r="562">
      <c r="A562" s="15"/>
      <c r="B562" s="45"/>
      <c r="C562" s="45"/>
      <c r="D562" s="45"/>
      <c r="E562" s="45"/>
    </row>
    <row r="563">
      <c r="A563" s="15"/>
      <c r="B563" s="45"/>
      <c r="C563" s="45"/>
      <c r="D563" s="45"/>
      <c r="E563" s="45"/>
    </row>
    <row r="564">
      <c r="A564" s="15"/>
      <c r="B564" s="45"/>
      <c r="C564" s="45"/>
      <c r="D564" s="45"/>
      <c r="E564" s="45"/>
    </row>
    <row r="565">
      <c r="A565" s="15"/>
      <c r="B565" s="45"/>
      <c r="C565" s="45"/>
      <c r="D565" s="45"/>
      <c r="E565" s="45"/>
    </row>
    <row r="566">
      <c r="A566" s="15"/>
      <c r="B566" s="45"/>
      <c r="C566" s="45"/>
      <c r="D566" s="45"/>
      <c r="E566" s="45"/>
    </row>
    <row r="567">
      <c r="A567" s="15"/>
      <c r="B567" s="45"/>
      <c r="C567" s="45"/>
      <c r="D567" s="45"/>
      <c r="E567" s="45"/>
    </row>
    <row r="568">
      <c r="A568" s="15"/>
      <c r="B568" s="45"/>
      <c r="C568" s="45"/>
      <c r="D568" s="45"/>
      <c r="E568" s="45"/>
    </row>
    <row r="569">
      <c r="A569" s="15"/>
      <c r="B569" s="45"/>
      <c r="C569" s="45"/>
      <c r="D569" s="45"/>
      <c r="E569" s="45"/>
    </row>
    <row r="570">
      <c r="A570" s="15"/>
      <c r="B570" s="45"/>
      <c r="C570" s="45"/>
      <c r="D570" s="45"/>
      <c r="E570" s="45"/>
    </row>
    <row r="571">
      <c r="A571" s="15"/>
      <c r="B571" s="45"/>
      <c r="C571" s="45"/>
      <c r="D571" s="45"/>
      <c r="E571" s="45"/>
    </row>
    <row r="572">
      <c r="A572" s="15"/>
      <c r="B572" s="45"/>
      <c r="C572" s="45"/>
      <c r="D572" s="45"/>
      <c r="E572" s="45"/>
    </row>
    <row r="573">
      <c r="A573" s="15"/>
      <c r="B573" s="45"/>
      <c r="C573" s="45"/>
      <c r="D573" s="45"/>
      <c r="E573" s="45"/>
    </row>
    <row r="574">
      <c r="A574" s="15"/>
      <c r="B574" s="45"/>
      <c r="C574" s="45"/>
      <c r="D574" s="45"/>
      <c r="E574" s="45"/>
    </row>
    <row r="575">
      <c r="A575" s="15"/>
      <c r="B575" s="45"/>
      <c r="C575" s="45"/>
      <c r="D575" s="45"/>
      <c r="E575" s="45"/>
    </row>
    <row r="576">
      <c r="A576" s="15"/>
      <c r="B576" s="45"/>
      <c r="C576" s="45"/>
      <c r="D576" s="45"/>
      <c r="E576" s="45"/>
    </row>
    <row r="577">
      <c r="A577" s="15"/>
      <c r="B577" s="45"/>
      <c r="C577" s="45"/>
      <c r="D577" s="45"/>
      <c r="E577" s="45"/>
    </row>
    <row r="578">
      <c r="A578" s="15"/>
      <c r="B578" s="45"/>
      <c r="C578" s="45"/>
      <c r="D578" s="45"/>
      <c r="E578" s="45"/>
    </row>
    <row r="579">
      <c r="A579" s="15"/>
      <c r="B579" s="45"/>
      <c r="C579" s="45"/>
      <c r="D579" s="45"/>
      <c r="E579" s="45"/>
    </row>
    <row r="580">
      <c r="A580" s="15"/>
      <c r="B580" s="45"/>
      <c r="C580" s="45"/>
      <c r="D580" s="45"/>
      <c r="E580" s="45"/>
    </row>
    <row r="581">
      <c r="A581" s="15"/>
      <c r="B581" s="45"/>
      <c r="C581" s="45"/>
      <c r="D581" s="45"/>
      <c r="E581" s="45"/>
    </row>
    <row r="582">
      <c r="A582" s="15"/>
      <c r="B582" s="45"/>
      <c r="C582" s="45"/>
      <c r="D582" s="45"/>
      <c r="E582" s="45"/>
    </row>
    <row r="583">
      <c r="A583" s="15"/>
      <c r="B583" s="45"/>
      <c r="C583" s="45"/>
      <c r="D583" s="45"/>
      <c r="E583" s="45"/>
    </row>
    <row r="584">
      <c r="A584" s="15"/>
      <c r="B584" s="45"/>
      <c r="C584" s="45"/>
      <c r="D584" s="45"/>
      <c r="E584" s="45"/>
    </row>
    <row r="585">
      <c r="A585" s="15"/>
      <c r="B585" s="45"/>
      <c r="C585" s="45"/>
      <c r="D585" s="45"/>
      <c r="E585" s="45"/>
    </row>
    <row r="586">
      <c r="A586" s="15"/>
      <c r="B586" s="45"/>
      <c r="C586" s="45"/>
      <c r="D586" s="45"/>
      <c r="E586" s="45"/>
    </row>
    <row r="587">
      <c r="A587" s="15"/>
      <c r="B587" s="45"/>
      <c r="C587" s="45"/>
      <c r="D587" s="45"/>
      <c r="E587" s="45"/>
    </row>
    <row r="588">
      <c r="A588" s="15"/>
      <c r="B588" s="45"/>
      <c r="C588" s="45"/>
      <c r="D588" s="45"/>
      <c r="E588" s="45"/>
    </row>
    <row r="589">
      <c r="A589" s="15"/>
      <c r="B589" s="45"/>
      <c r="C589" s="45"/>
      <c r="D589" s="45"/>
      <c r="E589" s="45"/>
    </row>
    <row r="590">
      <c r="A590" s="15"/>
      <c r="B590" s="45"/>
      <c r="C590" s="45"/>
      <c r="D590" s="45"/>
      <c r="E590" s="45"/>
    </row>
    <row r="591">
      <c r="A591" s="15"/>
      <c r="B591" s="45"/>
      <c r="C591" s="45"/>
      <c r="D591" s="45"/>
      <c r="E591" s="45"/>
    </row>
    <row r="592">
      <c r="A592" s="15"/>
      <c r="B592" s="45"/>
      <c r="C592" s="45"/>
      <c r="D592" s="45"/>
      <c r="E592" s="45"/>
    </row>
    <row r="593">
      <c r="A593" s="15"/>
      <c r="B593" s="45"/>
      <c r="C593" s="45"/>
      <c r="D593" s="45"/>
      <c r="E593" s="45"/>
    </row>
    <row r="594">
      <c r="A594" s="15"/>
      <c r="B594" s="45"/>
      <c r="C594" s="45"/>
      <c r="D594" s="45"/>
      <c r="E594" s="45"/>
    </row>
    <row r="595">
      <c r="A595" s="15"/>
      <c r="B595" s="45"/>
      <c r="C595" s="45"/>
      <c r="D595" s="45"/>
      <c r="E595" s="45"/>
    </row>
    <row r="596">
      <c r="A596" s="15"/>
      <c r="B596" s="45"/>
      <c r="C596" s="45"/>
      <c r="D596" s="45"/>
      <c r="E596" s="45"/>
    </row>
    <row r="597">
      <c r="A597" s="15"/>
      <c r="B597" s="45"/>
      <c r="C597" s="45"/>
      <c r="D597" s="45"/>
      <c r="E597" s="45"/>
    </row>
    <row r="598">
      <c r="A598" s="15"/>
      <c r="B598" s="45"/>
      <c r="C598" s="45"/>
      <c r="D598" s="45"/>
      <c r="E598" s="45"/>
    </row>
    <row r="599">
      <c r="A599" s="15"/>
      <c r="B599" s="45"/>
      <c r="C599" s="45"/>
      <c r="D599" s="45"/>
      <c r="E599" s="45"/>
    </row>
    <row r="600">
      <c r="A600" s="15"/>
      <c r="B600" s="45"/>
      <c r="C600" s="45"/>
      <c r="D600" s="45"/>
      <c r="E600" s="45"/>
    </row>
    <row r="601">
      <c r="A601" s="15"/>
      <c r="B601" s="45"/>
      <c r="C601" s="45"/>
      <c r="D601" s="45"/>
      <c r="E601" s="45"/>
    </row>
    <row r="602">
      <c r="A602" s="15"/>
      <c r="B602" s="45"/>
      <c r="C602" s="45"/>
      <c r="D602" s="45"/>
      <c r="E602" s="45"/>
    </row>
    <row r="603">
      <c r="A603" s="15"/>
      <c r="B603" s="45"/>
      <c r="C603" s="45"/>
      <c r="D603" s="45"/>
      <c r="E603" s="45"/>
    </row>
    <row r="604">
      <c r="A604" s="15"/>
      <c r="B604" s="45"/>
      <c r="C604" s="45"/>
      <c r="D604" s="45"/>
      <c r="E604" s="45"/>
    </row>
    <row r="605">
      <c r="A605" s="15"/>
      <c r="B605" s="45"/>
      <c r="C605" s="45"/>
      <c r="D605" s="45"/>
      <c r="E605" s="45"/>
    </row>
    <row r="606">
      <c r="A606" s="15"/>
      <c r="B606" s="45"/>
      <c r="C606" s="45"/>
      <c r="D606" s="45"/>
      <c r="E606" s="45"/>
    </row>
    <row r="607">
      <c r="A607" s="15"/>
      <c r="B607" s="45"/>
      <c r="C607" s="45"/>
      <c r="D607" s="45"/>
      <c r="E607" s="45"/>
    </row>
    <row r="608">
      <c r="A608" s="15"/>
      <c r="B608" s="45"/>
      <c r="C608" s="45"/>
      <c r="D608" s="45"/>
      <c r="E608" s="45"/>
    </row>
    <row r="609">
      <c r="A609" s="15"/>
      <c r="B609" s="45"/>
      <c r="C609" s="45"/>
      <c r="D609" s="45"/>
      <c r="E609" s="45"/>
    </row>
    <row r="610">
      <c r="A610" s="15"/>
      <c r="B610" s="45"/>
      <c r="C610" s="45"/>
      <c r="D610" s="45"/>
      <c r="E610" s="45"/>
    </row>
    <row r="611">
      <c r="A611" s="15"/>
      <c r="B611" s="45"/>
      <c r="C611" s="45"/>
      <c r="D611" s="45"/>
      <c r="E611" s="45"/>
    </row>
    <row r="612">
      <c r="A612" s="15"/>
      <c r="B612" s="45"/>
      <c r="C612" s="45"/>
      <c r="D612" s="45"/>
      <c r="E612" s="45"/>
    </row>
    <row r="613">
      <c r="A613" s="15"/>
      <c r="B613" s="45"/>
      <c r="C613" s="45"/>
      <c r="D613" s="45"/>
      <c r="E613" s="45"/>
    </row>
    <row r="614">
      <c r="A614" s="15"/>
      <c r="B614" s="45"/>
      <c r="C614" s="45"/>
      <c r="D614" s="45"/>
      <c r="E614" s="45"/>
    </row>
    <row r="615">
      <c r="A615" s="15"/>
      <c r="B615" s="45"/>
      <c r="C615" s="45"/>
      <c r="D615" s="45"/>
      <c r="E615" s="45"/>
    </row>
    <row r="616">
      <c r="A616" s="15"/>
      <c r="B616" s="45"/>
      <c r="C616" s="45"/>
      <c r="D616" s="45"/>
      <c r="E616" s="45"/>
    </row>
    <row r="617">
      <c r="A617" s="15"/>
      <c r="B617" s="45"/>
      <c r="C617" s="45"/>
      <c r="D617" s="45"/>
      <c r="E617" s="45"/>
    </row>
    <row r="618">
      <c r="A618" s="15"/>
      <c r="B618" s="45"/>
      <c r="C618" s="45"/>
      <c r="D618" s="45"/>
      <c r="E618" s="45"/>
    </row>
    <row r="619">
      <c r="A619" s="15"/>
      <c r="B619" s="45"/>
      <c r="C619" s="45"/>
      <c r="D619" s="45"/>
      <c r="E619" s="45"/>
    </row>
    <row r="620">
      <c r="A620" s="15"/>
      <c r="B620" s="45"/>
      <c r="C620" s="45"/>
      <c r="D620" s="45"/>
      <c r="E620" s="45"/>
    </row>
    <row r="621">
      <c r="A621" s="15"/>
      <c r="B621" s="45"/>
      <c r="C621" s="45"/>
      <c r="D621" s="45"/>
      <c r="E621" s="45"/>
    </row>
    <row r="622">
      <c r="A622" s="15"/>
      <c r="B622" s="45"/>
      <c r="C622" s="45"/>
      <c r="D622" s="45"/>
      <c r="E622" s="45"/>
    </row>
    <row r="623">
      <c r="A623" s="15"/>
      <c r="B623" s="45"/>
      <c r="C623" s="45"/>
      <c r="D623" s="45"/>
      <c r="E623" s="45"/>
    </row>
    <row r="624">
      <c r="A624" s="15"/>
      <c r="B624" s="45"/>
      <c r="C624" s="45"/>
      <c r="D624" s="45"/>
      <c r="E624" s="45"/>
    </row>
    <row r="625">
      <c r="A625" s="15"/>
      <c r="B625" s="45"/>
      <c r="C625" s="45"/>
      <c r="D625" s="45"/>
      <c r="E625" s="45"/>
    </row>
    <row r="626">
      <c r="A626" s="15"/>
      <c r="B626" s="45"/>
      <c r="C626" s="45"/>
      <c r="D626" s="45"/>
      <c r="E626" s="45"/>
    </row>
    <row r="627">
      <c r="A627" s="15"/>
      <c r="B627" s="45"/>
      <c r="C627" s="45"/>
      <c r="D627" s="45"/>
      <c r="E627" s="45"/>
    </row>
    <row r="628">
      <c r="A628" s="15"/>
      <c r="B628" s="45"/>
      <c r="C628" s="45"/>
      <c r="D628" s="45"/>
      <c r="E628" s="45"/>
    </row>
    <row r="629">
      <c r="A629" s="15"/>
      <c r="B629" s="45"/>
      <c r="C629" s="45"/>
      <c r="D629" s="45"/>
      <c r="E629" s="45"/>
    </row>
    <row r="630">
      <c r="A630" s="15"/>
      <c r="B630" s="45"/>
      <c r="C630" s="45"/>
      <c r="D630" s="45"/>
      <c r="E630" s="45"/>
    </row>
    <row r="631">
      <c r="A631" s="15"/>
      <c r="B631" s="45"/>
      <c r="C631" s="45"/>
      <c r="D631" s="45"/>
      <c r="E631" s="45"/>
    </row>
    <row r="632">
      <c r="A632" s="15"/>
      <c r="B632" s="45"/>
      <c r="C632" s="45"/>
      <c r="D632" s="45"/>
      <c r="E632" s="45"/>
    </row>
    <row r="633">
      <c r="A633" s="15"/>
      <c r="B633" s="45"/>
      <c r="C633" s="45"/>
      <c r="D633" s="45"/>
      <c r="E633" s="45"/>
    </row>
    <row r="634">
      <c r="A634" s="15"/>
      <c r="B634" s="45"/>
      <c r="C634" s="45"/>
      <c r="D634" s="45"/>
      <c r="E634" s="45"/>
    </row>
    <row r="635">
      <c r="A635" s="15"/>
      <c r="B635" s="45"/>
      <c r="C635" s="45"/>
      <c r="D635" s="45"/>
      <c r="E635" s="45"/>
    </row>
    <row r="636">
      <c r="A636" s="15"/>
      <c r="B636" s="45"/>
      <c r="C636" s="45"/>
      <c r="D636" s="45"/>
      <c r="E636" s="45"/>
    </row>
    <row r="637">
      <c r="A637" s="15"/>
      <c r="B637" s="45"/>
      <c r="C637" s="45"/>
      <c r="D637" s="45"/>
      <c r="E637" s="45"/>
    </row>
    <row r="638">
      <c r="A638" s="15"/>
      <c r="B638" s="45"/>
      <c r="C638" s="45"/>
      <c r="D638" s="45"/>
      <c r="E638" s="45"/>
    </row>
    <row r="639">
      <c r="A639" s="15"/>
      <c r="B639" s="45"/>
      <c r="C639" s="45"/>
      <c r="D639" s="45"/>
      <c r="E639" s="45"/>
    </row>
    <row r="640">
      <c r="A640" s="15"/>
      <c r="B640" s="45"/>
      <c r="C640" s="45"/>
      <c r="D640" s="45"/>
      <c r="E640" s="45"/>
    </row>
    <row r="641">
      <c r="A641" s="15"/>
      <c r="B641" s="45"/>
      <c r="C641" s="45"/>
      <c r="D641" s="45"/>
      <c r="E641" s="45"/>
    </row>
    <row r="642">
      <c r="A642" s="15"/>
      <c r="B642" s="45"/>
      <c r="C642" s="45"/>
      <c r="D642" s="45"/>
      <c r="E642" s="45"/>
    </row>
    <row r="643">
      <c r="A643" s="15"/>
      <c r="B643" s="45"/>
      <c r="C643" s="45"/>
      <c r="D643" s="45"/>
      <c r="E643" s="45"/>
    </row>
    <row r="644">
      <c r="A644" s="15"/>
      <c r="B644" s="45"/>
      <c r="C644" s="45"/>
      <c r="D644" s="45"/>
      <c r="E644" s="45"/>
    </row>
    <row r="645">
      <c r="A645" s="15"/>
      <c r="B645" s="45"/>
      <c r="C645" s="45"/>
      <c r="D645" s="45"/>
      <c r="E645" s="45"/>
    </row>
    <row r="646">
      <c r="A646" s="15"/>
      <c r="B646" s="45"/>
      <c r="C646" s="45"/>
      <c r="D646" s="45"/>
      <c r="E646" s="45"/>
    </row>
    <row r="647">
      <c r="A647" s="15"/>
      <c r="B647" s="45"/>
      <c r="C647" s="45"/>
      <c r="D647" s="45"/>
      <c r="E647" s="45"/>
    </row>
    <row r="648">
      <c r="A648" s="15"/>
      <c r="B648" s="45"/>
      <c r="C648" s="45"/>
      <c r="D648" s="45"/>
      <c r="E648" s="45"/>
    </row>
    <row r="649">
      <c r="A649" s="15"/>
      <c r="B649" s="45"/>
      <c r="C649" s="45"/>
      <c r="D649" s="45"/>
      <c r="E649" s="45"/>
    </row>
    <row r="650">
      <c r="A650" s="15"/>
      <c r="B650" s="45"/>
      <c r="C650" s="45"/>
      <c r="D650" s="45"/>
      <c r="E650" s="45"/>
    </row>
    <row r="651">
      <c r="A651" s="15"/>
      <c r="B651" s="45"/>
      <c r="C651" s="45"/>
      <c r="D651" s="45"/>
      <c r="E651" s="45"/>
    </row>
    <row r="652">
      <c r="A652" s="15"/>
      <c r="B652" s="45"/>
      <c r="C652" s="45"/>
      <c r="D652" s="45"/>
      <c r="E652" s="45"/>
    </row>
    <row r="653">
      <c r="A653" s="15"/>
      <c r="B653" s="45"/>
      <c r="C653" s="45"/>
      <c r="D653" s="45"/>
      <c r="E653" s="45"/>
    </row>
    <row r="654">
      <c r="A654" s="15"/>
      <c r="B654" s="45"/>
      <c r="C654" s="45"/>
      <c r="D654" s="45"/>
      <c r="E654" s="45"/>
    </row>
    <row r="655">
      <c r="A655" s="15"/>
      <c r="B655" s="45"/>
      <c r="C655" s="45"/>
      <c r="D655" s="45"/>
      <c r="E655" s="45"/>
    </row>
    <row r="656">
      <c r="A656" s="15"/>
      <c r="B656" s="45"/>
      <c r="C656" s="45"/>
      <c r="D656" s="45"/>
      <c r="E656" s="45"/>
    </row>
    <row r="657">
      <c r="A657" s="15"/>
      <c r="B657" s="45"/>
      <c r="C657" s="45"/>
      <c r="D657" s="45"/>
      <c r="E657" s="45"/>
    </row>
    <row r="658">
      <c r="A658" s="15"/>
      <c r="B658" s="45"/>
      <c r="C658" s="45"/>
      <c r="D658" s="45"/>
      <c r="E658" s="45"/>
    </row>
    <row r="659">
      <c r="A659" s="15"/>
      <c r="B659" s="45"/>
      <c r="C659" s="45"/>
      <c r="D659" s="45"/>
      <c r="E659" s="45"/>
    </row>
    <row r="660">
      <c r="A660" s="15"/>
      <c r="B660" s="45"/>
      <c r="C660" s="45"/>
      <c r="D660" s="45"/>
      <c r="E660" s="45"/>
    </row>
    <row r="661">
      <c r="A661" s="15"/>
      <c r="B661" s="45"/>
      <c r="C661" s="45"/>
      <c r="D661" s="45"/>
      <c r="E661" s="45"/>
    </row>
    <row r="662">
      <c r="A662" s="15"/>
      <c r="B662" s="45"/>
      <c r="C662" s="45"/>
      <c r="D662" s="45"/>
      <c r="E662" s="45"/>
    </row>
    <row r="663">
      <c r="A663" s="15"/>
      <c r="B663" s="45"/>
      <c r="C663" s="45"/>
      <c r="D663" s="45"/>
      <c r="E663" s="45"/>
    </row>
    <row r="664">
      <c r="A664" s="15"/>
      <c r="B664" s="45"/>
      <c r="C664" s="45"/>
      <c r="D664" s="45"/>
      <c r="E664" s="45"/>
    </row>
    <row r="665">
      <c r="A665" s="15"/>
      <c r="B665" s="45"/>
      <c r="C665" s="45"/>
      <c r="D665" s="45"/>
      <c r="E665" s="45"/>
    </row>
    <row r="666">
      <c r="A666" s="15"/>
      <c r="B666" s="45"/>
      <c r="C666" s="45"/>
      <c r="D666" s="45"/>
      <c r="E666" s="45"/>
    </row>
    <row r="667">
      <c r="A667" s="15"/>
      <c r="B667" s="45"/>
      <c r="C667" s="45"/>
      <c r="D667" s="45"/>
      <c r="E667" s="45"/>
    </row>
    <row r="668">
      <c r="A668" s="15"/>
      <c r="B668" s="45"/>
      <c r="C668" s="45"/>
      <c r="D668" s="45"/>
      <c r="E668" s="45"/>
    </row>
    <row r="669">
      <c r="A669" s="15"/>
      <c r="B669" s="45"/>
      <c r="C669" s="45"/>
      <c r="D669" s="45"/>
      <c r="E669" s="45"/>
    </row>
    <row r="670">
      <c r="A670" s="15"/>
      <c r="B670" s="45"/>
      <c r="C670" s="45"/>
      <c r="D670" s="45"/>
      <c r="E670" s="45"/>
    </row>
    <row r="671">
      <c r="A671" s="15"/>
      <c r="B671" s="45"/>
      <c r="C671" s="45"/>
      <c r="D671" s="45"/>
      <c r="E671" s="45"/>
    </row>
    <row r="672">
      <c r="A672" s="15"/>
      <c r="B672" s="45"/>
      <c r="C672" s="45"/>
      <c r="D672" s="45"/>
      <c r="E672" s="45"/>
    </row>
    <row r="673">
      <c r="A673" s="15"/>
      <c r="B673" s="45"/>
      <c r="C673" s="45"/>
      <c r="D673" s="45"/>
      <c r="E673" s="45"/>
    </row>
    <row r="674">
      <c r="A674" s="15"/>
      <c r="B674" s="45"/>
      <c r="C674" s="45"/>
      <c r="D674" s="45"/>
      <c r="E674" s="45"/>
    </row>
    <row r="675">
      <c r="A675" s="15"/>
      <c r="B675" s="45"/>
      <c r="C675" s="45"/>
      <c r="D675" s="45"/>
      <c r="E675" s="45"/>
    </row>
    <row r="676">
      <c r="A676" s="15"/>
      <c r="B676" s="45"/>
      <c r="C676" s="45"/>
      <c r="D676" s="45"/>
      <c r="E676" s="45"/>
    </row>
    <row r="677">
      <c r="A677" s="15"/>
      <c r="B677" s="45"/>
      <c r="C677" s="45"/>
      <c r="D677" s="45"/>
      <c r="E677" s="45"/>
    </row>
    <row r="678">
      <c r="A678" s="15"/>
      <c r="B678" s="45"/>
      <c r="C678" s="45"/>
      <c r="D678" s="45"/>
      <c r="E678" s="45"/>
    </row>
    <row r="679">
      <c r="A679" s="15"/>
      <c r="B679" s="45"/>
      <c r="C679" s="45"/>
      <c r="D679" s="45"/>
      <c r="E679" s="45"/>
    </row>
    <row r="680">
      <c r="A680" s="15"/>
      <c r="B680" s="45"/>
      <c r="C680" s="45"/>
      <c r="D680" s="45"/>
      <c r="E680" s="45"/>
    </row>
    <row r="681">
      <c r="A681" s="15"/>
      <c r="B681" s="45"/>
      <c r="C681" s="45"/>
      <c r="D681" s="45"/>
      <c r="E681" s="45"/>
    </row>
    <row r="682">
      <c r="A682" s="15"/>
      <c r="B682" s="45"/>
      <c r="C682" s="45"/>
      <c r="D682" s="45"/>
      <c r="E682" s="45"/>
    </row>
    <row r="683">
      <c r="A683" s="15"/>
      <c r="B683" s="45"/>
      <c r="C683" s="45"/>
      <c r="D683" s="45"/>
      <c r="E683" s="45"/>
    </row>
    <row r="684">
      <c r="A684" s="15"/>
      <c r="B684" s="45"/>
      <c r="C684" s="45"/>
      <c r="D684" s="45"/>
      <c r="E684" s="45"/>
    </row>
    <row r="685">
      <c r="A685" s="15"/>
      <c r="B685" s="45"/>
      <c r="C685" s="45"/>
      <c r="D685" s="45"/>
      <c r="E685" s="45"/>
    </row>
    <row r="686">
      <c r="A686" s="15"/>
      <c r="B686" s="45"/>
      <c r="C686" s="45"/>
      <c r="D686" s="45"/>
      <c r="E686" s="45"/>
    </row>
    <row r="687">
      <c r="A687" s="15"/>
      <c r="B687" s="45"/>
      <c r="C687" s="45"/>
      <c r="D687" s="45"/>
      <c r="E687" s="45"/>
    </row>
    <row r="688">
      <c r="A688" s="15"/>
      <c r="B688" s="45"/>
      <c r="C688" s="45"/>
      <c r="D688" s="45"/>
      <c r="E688" s="45"/>
    </row>
    <row r="689">
      <c r="A689" s="15"/>
      <c r="B689" s="45"/>
      <c r="C689" s="45"/>
      <c r="D689" s="45"/>
      <c r="E689" s="45"/>
    </row>
    <row r="690">
      <c r="A690" s="15"/>
      <c r="B690" s="45"/>
      <c r="C690" s="45"/>
      <c r="D690" s="45"/>
      <c r="E690" s="45"/>
    </row>
    <row r="691">
      <c r="A691" s="15"/>
      <c r="B691" s="45"/>
      <c r="C691" s="45"/>
      <c r="D691" s="45"/>
      <c r="E691" s="45"/>
    </row>
    <row r="692">
      <c r="A692" s="15"/>
      <c r="B692" s="45"/>
      <c r="C692" s="45"/>
      <c r="D692" s="45"/>
      <c r="E692" s="45"/>
    </row>
    <row r="693">
      <c r="A693" s="15"/>
      <c r="B693" s="45"/>
      <c r="C693" s="45"/>
      <c r="D693" s="45"/>
      <c r="E693" s="45"/>
    </row>
    <row r="694">
      <c r="A694" s="15"/>
      <c r="B694" s="45"/>
      <c r="C694" s="45"/>
      <c r="D694" s="45"/>
      <c r="E694" s="45"/>
    </row>
    <row r="695">
      <c r="A695" s="15"/>
      <c r="B695" s="45"/>
      <c r="C695" s="45"/>
      <c r="D695" s="45"/>
      <c r="E695" s="45"/>
    </row>
    <row r="696">
      <c r="A696" s="15"/>
      <c r="B696" s="45"/>
      <c r="C696" s="45"/>
      <c r="D696" s="45"/>
      <c r="E696" s="45"/>
    </row>
    <row r="697">
      <c r="A697" s="15"/>
      <c r="B697" s="45"/>
      <c r="C697" s="45"/>
      <c r="D697" s="45"/>
      <c r="E697" s="45"/>
    </row>
    <row r="698">
      <c r="A698" s="15"/>
      <c r="B698" s="45"/>
      <c r="C698" s="45"/>
      <c r="D698" s="45"/>
      <c r="E698" s="45"/>
    </row>
    <row r="699">
      <c r="A699" s="15"/>
      <c r="B699" s="45"/>
      <c r="C699" s="45"/>
      <c r="D699" s="45"/>
      <c r="E699" s="45"/>
    </row>
    <row r="700">
      <c r="A700" s="15"/>
      <c r="B700" s="45"/>
      <c r="C700" s="45"/>
      <c r="D700" s="45"/>
      <c r="E700" s="45"/>
    </row>
    <row r="701">
      <c r="A701" s="15"/>
      <c r="B701" s="45"/>
      <c r="C701" s="45"/>
      <c r="D701" s="45"/>
      <c r="E701" s="45"/>
    </row>
    <row r="702">
      <c r="A702" s="15"/>
      <c r="B702" s="45"/>
      <c r="C702" s="45"/>
      <c r="D702" s="45"/>
      <c r="E702" s="45"/>
    </row>
    <row r="703">
      <c r="A703" s="15"/>
      <c r="B703" s="45"/>
      <c r="C703" s="45"/>
      <c r="D703" s="45"/>
      <c r="E703" s="45"/>
    </row>
    <row r="704">
      <c r="A704" s="15"/>
      <c r="B704" s="45"/>
      <c r="C704" s="45"/>
      <c r="D704" s="45"/>
      <c r="E704" s="45"/>
    </row>
    <row r="705">
      <c r="A705" s="15"/>
      <c r="B705" s="45"/>
      <c r="C705" s="45"/>
      <c r="D705" s="45"/>
      <c r="E705" s="45"/>
    </row>
    <row r="706">
      <c r="A706" s="15"/>
      <c r="B706" s="45"/>
      <c r="C706" s="45"/>
      <c r="D706" s="45"/>
      <c r="E706" s="45"/>
    </row>
    <row r="707">
      <c r="A707" s="15"/>
      <c r="B707" s="45"/>
      <c r="C707" s="45"/>
      <c r="D707" s="45"/>
      <c r="E707" s="45"/>
    </row>
    <row r="708">
      <c r="A708" s="15"/>
      <c r="B708" s="45"/>
      <c r="C708" s="45"/>
      <c r="D708" s="45"/>
      <c r="E708" s="45"/>
    </row>
    <row r="709">
      <c r="A709" s="15"/>
      <c r="B709" s="45"/>
      <c r="C709" s="45"/>
      <c r="D709" s="45"/>
      <c r="E709" s="45"/>
    </row>
    <row r="710">
      <c r="A710" s="15"/>
      <c r="B710" s="45"/>
      <c r="C710" s="45"/>
      <c r="D710" s="45"/>
      <c r="E710" s="45"/>
    </row>
    <row r="711">
      <c r="A711" s="15"/>
      <c r="B711" s="45"/>
      <c r="C711" s="45"/>
      <c r="D711" s="45"/>
      <c r="E711" s="45"/>
    </row>
    <row r="712">
      <c r="A712" s="15"/>
      <c r="B712" s="45"/>
      <c r="C712" s="45"/>
      <c r="D712" s="45"/>
      <c r="E712" s="45"/>
    </row>
    <row r="713">
      <c r="A713" s="15"/>
      <c r="B713" s="45"/>
      <c r="C713" s="45"/>
      <c r="D713" s="45"/>
      <c r="E713" s="45"/>
    </row>
    <row r="714">
      <c r="A714" s="15"/>
      <c r="B714" s="45"/>
      <c r="C714" s="45"/>
      <c r="D714" s="45"/>
      <c r="E714" s="45"/>
    </row>
    <row r="715">
      <c r="A715" s="15"/>
      <c r="B715" s="45"/>
      <c r="C715" s="45"/>
      <c r="D715" s="45"/>
      <c r="E715" s="45"/>
    </row>
    <row r="716">
      <c r="A716" s="15"/>
      <c r="B716" s="45"/>
      <c r="C716" s="45"/>
      <c r="D716" s="45"/>
      <c r="E716" s="45"/>
    </row>
    <row r="717">
      <c r="A717" s="15"/>
      <c r="B717" s="45"/>
      <c r="C717" s="45"/>
      <c r="D717" s="45"/>
      <c r="E717" s="45"/>
    </row>
    <row r="718">
      <c r="A718" s="15"/>
      <c r="B718" s="45"/>
      <c r="C718" s="45"/>
      <c r="D718" s="45"/>
      <c r="E718" s="45"/>
    </row>
    <row r="719">
      <c r="A719" s="15"/>
      <c r="B719" s="45"/>
      <c r="C719" s="45"/>
      <c r="D719" s="45"/>
      <c r="E719" s="45"/>
    </row>
    <row r="720">
      <c r="A720" s="15"/>
      <c r="B720" s="45"/>
      <c r="C720" s="45"/>
      <c r="D720" s="45"/>
      <c r="E720" s="45"/>
    </row>
    <row r="721">
      <c r="A721" s="15"/>
      <c r="B721" s="45"/>
      <c r="C721" s="45"/>
      <c r="D721" s="45"/>
      <c r="E721" s="45"/>
    </row>
    <row r="722">
      <c r="A722" s="15"/>
      <c r="B722" s="45"/>
      <c r="C722" s="45"/>
      <c r="D722" s="45"/>
      <c r="E722" s="45"/>
    </row>
    <row r="723">
      <c r="A723" s="15"/>
      <c r="B723" s="45"/>
      <c r="C723" s="45"/>
      <c r="D723" s="45"/>
      <c r="E723" s="45"/>
    </row>
    <row r="724">
      <c r="A724" s="15"/>
      <c r="B724" s="45"/>
      <c r="C724" s="45"/>
      <c r="D724" s="45"/>
      <c r="E724" s="45"/>
    </row>
    <row r="725">
      <c r="A725" s="15"/>
      <c r="B725" s="45"/>
      <c r="C725" s="45"/>
      <c r="D725" s="45"/>
      <c r="E725" s="45"/>
    </row>
    <row r="726">
      <c r="A726" s="15"/>
      <c r="B726" s="45"/>
      <c r="C726" s="45"/>
      <c r="D726" s="45"/>
      <c r="E726" s="45"/>
    </row>
    <row r="727">
      <c r="A727" s="15"/>
      <c r="B727" s="45"/>
      <c r="C727" s="45"/>
      <c r="D727" s="45"/>
      <c r="E727" s="45"/>
    </row>
    <row r="728">
      <c r="A728" s="15"/>
      <c r="B728" s="45"/>
      <c r="C728" s="45"/>
      <c r="D728" s="45"/>
      <c r="E728" s="45"/>
    </row>
    <row r="729">
      <c r="A729" s="15"/>
      <c r="B729" s="45"/>
      <c r="C729" s="45"/>
      <c r="D729" s="45"/>
      <c r="E729" s="45"/>
    </row>
    <row r="730">
      <c r="A730" s="15"/>
      <c r="B730" s="45"/>
      <c r="C730" s="45"/>
      <c r="D730" s="45"/>
      <c r="E730" s="45"/>
    </row>
    <row r="731">
      <c r="A731" s="15"/>
      <c r="B731" s="45"/>
      <c r="C731" s="45"/>
      <c r="D731" s="45"/>
      <c r="E731" s="45"/>
    </row>
    <row r="732">
      <c r="A732" s="15"/>
      <c r="B732" s="45"/>
      <c r="C732" s="45"/>
      <c r="D732" s="45"/>
      <c r="E732" s="45"/>
    </row>
    <row r="733">
      <c r="A733" s="15"/>
      <c r="B733" s="45"/>
      <c r="C733" s="45"/>
      <c r="D733" s="45"/>
      <c r="E733" s="45"/>
    </row>
    <row r="734">
      <c r="A734" s="15"/>
      <c r="B734" s="45"/>
      <c r="C734" s="45"/>
      <c r="D734" s="45"/>
      <c r="E734" s="45"/>
    </row>
    <row r="735">
      <c r="A735" s="15"/>
      <c r="B735" s="45"/>
      <c r="C735" s="45"/>
      <c r="D735" s="45"/>
      <c r="E735" s="45"/>
    </row>
    <row r="736">
      <c r="A736" s="15"/>
      <c r="B736" s="45"/>
      <c r="C736" s="45"/>
      <c r="D736" s="45"/>
      <c r="E736" s="45"/>
    </row>
    <row r="737">
      <c r="A737" s="15"/>
      <c r="B737" s="45"/>
      <c r="C737" s="45"/>
      <c r="D737" s="45"/>
      <c r="E737" s="45"/>
    </row>
    <row r="738">
      <c r="A738" s="15"/>
      <c r="B738" s="45"/>
      <c r="C738" s="45"/>
      <c r="D738" s="45"/>
      <c r="E738" s="45"/>
    </row>
    <row r="739">
      <c r="A739" s="15"/>
      <c r="B739" s="45"/>
      <c r="C739" s="45"/>
      <c r="D739" s="45"/>
      <c r="E739" s="45"/>
    </row>
    <row r="740">
      <c r="A740" s="15"/>
      <c r="B740" s="45"/>
      <c r="C740" s="45"/>
      <c r="D740" s="45"/>
      <c r="E740" s="45"/>
    </row>
    <row r="741">
      <c r="A741" s="15"/>
      <c r="B741" s="45"/>
      <c r="C741" s="45"/>
      <c r="D741" s="45"/>
      <c r="E741" s="45"/>
    </row>
    <row r="742">
      <c r="A742" s="15"/>
      <c r="B742" s="45"/>
      <c r="C742" s="45"/>
      <c r="D742" s="45"/>
      <c r="E742" s="45"/>
    </row>
    <row r="743">
      <c r="A743" s="15"/>
      <c r="B743" s="45"/>
      <c r="C743" s="45"/>
      <c r="D743" s="45"/>
      <c r="E743" s="45"/>
    </row>
    <row r="744">
      <c r="A744" s="15"/>
      <c r="B744" s="45"/>
      <c r="C744" s="45"/>
      <c r="D744" s="45"/>
      <c r="E744" s="45"/>
    </row>
    <row r="745">
      <c r="A745" s="15"/>
      <c r="B745" s="45"/>
      <c r="C745" s="45"/>
      <c r="D745" s="45"/>
      <c r="E745" s="45"/>
    </row>
    <row r="746">
      <c r="A746" s="15"/>
      <c r="B746" s="45"/>
      <c r="C746" s="45"/>
      <c r="D746" s="45"/>
      <c r="E746" s="45"/>
    </row>
    <row r="747">
      <c r="A747" s="15"/>
      <c r="B747" s="45"/>
      <c r="C747" s="45"/>
      <c r="D747" s="45"/>
      <c r="E747" s="45"/>
    </row>
    <row r="748">
      <c r="A748" s="15"/>
      <c r="B748" s="45"/>
      <c r="C748" s="45"/>
      <c r="D748" s="45"/>
      <c r="E748" s="45"/>
    </row>
    <row r="749">
      <c r="A749" s="15"/>
      <c r="B749" s="45"/>
      <c r="C749" s="45"/>
      <c r="D749" s="45"/>
      <c r="E749" s="45"/>
    </row>
    <row r="750">
      <c r="A750" s="15"/>
      <c r="B750" s="45"/>
      <c r="C750" s="45"/>
      <c r="D750" s="45"/>
      <c r="E750" s="45"/>
    </row>
    <row r="751">
      <c r="A751" s="15"/>
      <c r="B751" s="45"/>
      <c r="C751" s="45"/>
      <c r="D751" s="45"/>
      <c r="E751" s="45"/>
    </row>
    <row r="752">
      <c r="A752" s="15"/>
      <c r="B752" s="45"/>
      <c r="C752" s="45"/>
      <c r="D752" s="45"/>
      <c r="E752" s="45"/>
    </row>
    <row r="753">
      <c r="A753" s="15"/>
      <c r="B753" s="45"/>
      <c r="C753" s="45"/>
      <c r="D753" s="45"/>
      <c r="E753" s="45"/>
    </row>
    <row r="754">
      <c r="A754" s="15"/>
      <c r="B754" s="45"/>
      <c r="C754" s="45"/>
      <c r="D754" s="45"/>
      <c r="E754" s="45"/>
    </row>
    <row r="755">
      <c r="A755" s="15"/>
      <c r="B755" s="45"/>
      <c r="C755" s="45"/>
      <c r="D755" s="45"/>
      <c r="E755" s="45"/>
    </row>
    <row r="756">
      <c r="A756" s="15"/>
      <c r="B756" s="45"/>
      <c r="C756" s="45"/>
      <c r="D756" s="45"/>
      <c r="E756" s="45"/>
    </row>
    <row r="757">
      <c r="A757" s="15"/>
      <c r="B757" s="45"/>
      <c r="C757" s="45"/>
      <c r="D757" s="45"/>
      <c r="E757" s="45"/>
    </row>
    <row r="758">
      <c r="A758" s="15"/>
      <c r="B758" s="45"/>
      <c r="C758" s="45"/>
      <c r="D758" s="45"/>
      <c r="E758" s="45"/>
    </row>
    <row r="759">
      <c r="A759" s="15"/>
      <c r="B759" s="45"/>
      <c r="C759" s="45"/>
      <c r="D759" s="45"/>
      <c r="E759" s="45"/>
    </row>
    <row r="760">
      <c r="A760" s="15"/>
      <c r="B760" s="45"/>
      <c r="C760" s="45"/>
      <c r="D760" s="45"/>
      <c r="E760" s="45"/>
    </row>
    <row r="761">
      <c r="A761" s="15"/>
      <c r="B761" s="45"/>
      <c r="C761" s="45"/>
      <c r="D761" s="45"/>
      <c r="E761" s="45"/>
    </row>
    <row r="762">
      <c r="A762" s="15"/>
      <c r="B762" s="45"/>
      <c r="C762" s="45"/>
      <c r="D762" s="45"/>
      <c r="E762" s="45"/>
    </row>
    <row r="763">
      <c r="A763" s="15"/>
      <c r="B763" s="45"/>
      <c r="C763" s="45"/>
      <c r="D763" s="45"/>
      <c r="E763" s="45"/>
    </row>
    <row r="764">
      <c r="A764" s="15"/>
      <c r="B764" s="45"/>
      <c r="C764" s="45"/>
      <c r="D764" s="45"/>
      <c r="E764" s="45"/>
    </row>
    <row r="765">
      <c r="A765" s="15"/>
      <c r="B765" s="45"/>
      <c r="C765" s="45"/>
      <c r="D765" s="45"/>
      <c r="E765" s="45"/>
    </row>
    <row r="766">
      <c r="A766" s="15"/>
      <c r="B766" s="45"/>
      <c r="C766" s="45"/>
      <c r="D766" s="45"/>
      <c r="E766" s="45"/>
    </row>
    <row r="767">
      <c r="A767" s="15"/>
      <c r="B767" s="45"/>
      <c r="C767" s="45"/>
      <c r="D767" s="45"/>
      <c r="E767" s="45"/>
    </row>
    <row r="768">
      <c r="A768" s="15"/>
      <c r="B768" s="45"/>
      <c r="C768" s="45"/>
      <c r="D768" s="45"/>
      <c r="E768" s="45"/>
    </row>
    <row r="769">
      <c r="A769" s="15"/>
      <c r="B769" s="45"/>
      <c r="C769" s="45"/>
      <c r="D769" s="45"/>
      <c r="E769" s="45"/>
    </row>
    <row r="770">
      <c r="A770" s="15"/>
      <c r="B770" s="45"/>
      <c r="C770" s="45"/>
      <c r="D770" s="45"/>
      <c r="E770" s="45"/>
    </row>
    <row r="771">
      <c r="A771" s="15"/>
      <c r="B771" s="45"/>
      <c r="C771" s="45"/>
      <c r="D771" s="45"/>
      <c r="E771" s="45"/>
    </row>
    <row r="772">
      <c r="A772" s="15"/>
      <c r="B772" s="45"/>
      <c r="C772" s="45"/>
      <c r="D772" s="45"/>
      <c r="E772" s="45"/>
    </row>
    <row r="773">
      <c r="A773" s="15"/>
      <c r="B773" s="45"/>
      <c r="C773" s="45"/>
      <c r="D773" s="45"/>
      <c r="E773" s="45"/>
    </row>
    <row r="774">
      <c r="A774" s="15"/>
      <c r="B774" s="45"/>
      <c r="C774" s="45"/>
      <c r="D774" s="45"/>
      <c r="E774" s="45"/>
    </row>
    <row r="775">
      <c r="A775" s="15"/>
      <c r="B775" s="45"/>
      <c r="C775" s="45"/>
      <c r="D775" s="45"/>
      <c r="E775" s="45"/>
    </row>
    <row r="776">
      <c r="A776" s="15"/>
      <c r="B776" s="45"/>
      <c r="C776" s="45"/>
      <c r="D776" s="45"/>
      <c r="E776" s="45"/>
    </row>
    <row r="777">
      <c r="A777" s="15"/>
      <c r="B777" s="45"/>
      <c r="C777" s="45"/>
      <c r="D777" s="45"/>
      <c r="E777" s="45"/>
    </row>
    <row r="778">
      <c r="A778" s="15"/>
      <c r="B778" s="45"/>
      <c r="C778" s="45"/>
      <c r="D778" s="45"/>
      <c r="E778" s="45"/>
    </row>
    <row r="779">
      <c r="A779" s="15"/>
      <c r="B779" s="45"/>
      <c r="C779" s="45"/>
      <c r="D779" s="45"/>
      <c r="E779" s="45"/>
    </row>
    <row r="780">
      <c r="A780" s="15"/>
      <c r="B780" s="45"/>
      <c r="C780" s="45"/>
      <c r="D780" s="45"/>
      <c r="E780" s="45"/>
    </row>
    <row r="781">
      <c r="A781" s="15"/>
      <c r="B781" s="45"/>
      <c r="C781" s="45"/>
      <c r="D781" s="45"/>
      <c r="E781" s="45"/>
    </row>
    <row r="782">
      <c r="A782" s="15"/>
      <c r="B782" s="45"/>
      <c r="C782" s="45"/>
      <c r="D782" s="45"/>
      <c r="E782" s="45"/>
    </row>
    <row r="783">
      <c r="A783" s="15"/>
      <c r="B783" s="45"/>
      <c r="C783" s="45"/>
      <c r="D783" s="45"/>
      <c r="E783" s="45"/>
    </row>
    <row r="784">
      <c r="A784" s="15"/>
      <c r="B784" s="45"/>
      <c r="C784" s="45"/>
      <c r="D784" s="45"/>
      <c r="E784" s="45"/>
    </row>
    <row r="785">
      <c r="A785" s="15"/>
      <c r="B785" s="45"/>
      <c r="C785" s="45"/>
      <c r="D785" s="45"/>
      <c r="E785" s="45"/>
    </row>
    <row r="786">
      <c r="A786" s="15"/>
      <c r="B786" s="45"/>
      <c r="C786" s="45"/>
      <c r="D786" s="45"/>
      <c r="E786" s="45"/>
    </row>
    <row r="787">
      <c r="A787" s="15"/>
      <c r="B787" s="45"/>
      <c r="C787" s="45"/>
      <c r="D787" s="45"/>
      <c r="E787" s="45"/>
    </row>
    <row r="788">
      <c r="A788" s="15"/>
      <c r="B788" s="45"/>
      <c r="C788" s="45"/>
      <c r="D788" s="45"/>
      <c r="E788" s="45"/>
    </row>
    <row r="789">
      <c r="A789" s="15"/>
      <c r="B789" s="45"/>
      <c r="C789" s="45"/>
      <c r="D789" s="45"/>
      <c r="E789" s="45"/>
    </row>
    <row r="790">
      <c r="A790" s="15"/>
      <c r="B790" s="45"/>
      <c r="C790" s="45"/>
      <c r="D790" s="45"/>
      <c r="E790" s="45"/>
    </row>
    <row r="791">
      <c r="A791" s="15"/>
      <c r="B791" s="45"/>
      <c r="C791" s="45"/>
      <c r="D791" s="45"/>
      <c r="E791" s="45"/>
    </row>
    <row r="792">
      <c r="A792" s="15"/>
      <c r="B792" s="45"/>
      <c r="C792" s="45"/>
      <c r="D792" s="45"/>
      <c r="E792" s="45"/>
    </row>
    <row r="793">
      <c r="A793" s="15"/>
      <c r="B793" s="45"/>
      <c r="C793" s="45"/>
      <c r="D793" s="45"/>
      <c r="E793" s="45"/>
    </row>
    <row r="794">
      <c r="A794" s="15"/>
      <c r="B794" s="45"/>
      <c r="C794" s="45"/>
      <c r="D794" s="45"/>
      <c r="E794" s="45"/>
    </row>
    <row r="795">
      <c r="A795" s="15"/>
      <c r="B795" s="45"/>
      <c r="C795" s="45"/>
      <c r="D795" s="45"/>
      <c r="E795" s="45"/>
    </row>
    <row r="796">
      <c r="A796" s="15"/>
      <c r="B796" s="45"/>
      <c r="C796" s="45"/>
      <c r="D796" s="45"/>
      <c r="E796" s="45"/>
    </row>
    <row r="797">
      <c r="A797" s="15"/>
      <c r="B797" s="45"/>
      <c r="C797" s="45"/>
      <c r="D797" s="45"/>
      <c r="E797" s="45"/>
    </row>
    <row r="798">
      <c r="A798" s="15"/>
      <c r="B798" s="45"/>
      <c r="C798" s="45"/>
      <c r="D798" s="45"/>
      <c r="E798" s="45"/>
    </row>
    <row r="799">
      <c r="A799" s="15"/>
      <c r="B799" s="45"/>
      <c r="C799" s="45"/>
      <c r="D799" s="45"/>
      <c r="E799" s="45"/>
    </row>
    <row r="800">
      <c r="A800" s="15"/>
      <c r="B800" s="45"/>
      <c r="C800" s="45"/>
      <c r="D800" s="45"/>
      <c r="E800" s="45"/>
    </row>
    <row r="801">
      <c r="A801" s="15"/>
      <c r="B801" s="45"/>
      <c r="C801" s="45"/>
      <c r="D801" s="45"/>
      <c r="E801" s="45"/>
    </row>
    <row r="802">
      <c r="A802" s="15"/>
      <c r="B802" s="45"/>
      <c r="C802" s="45"/>
      <c r="D802" s="45"/>
      <c r="E802" s="45"/>
    </row>
    <row r="803">
      <c r="A803" s="15"/>
      <c r="B803" s="45"/>
      <c r="C803" s="45"/>
      <c r="D803" s="45"/>
      <c r="E803" s="45"/>
    </row>
    <row r="804">
      <c r="A804" s="15"/>
      <c r="B804" s="45"/>
      <c r="C804" s="45"/>
      <c r="D804" s="45"/>
      <c r="E804" s="45"/>
    </row>
    <row r="805">
      <c r="A805" s="15"/>
      <c r="B805" s="45"/>
      <c r="C805" s="45"/>
      <c r="D805" s="45"/>
      <c r="E805" s="45"/>
    </row>
    <row r="806">
      <c r="A806" s="15"/>
      <c r="B806" s="45"/>
      <c r="C806" s="45"/>
      <c r="D806" s="45"/>
      <c r="E806" s="45"/>
    </row>
    <row r="807">
      <c r="A807" s="15"/>
      <c r="B807" s="45"/>
      <c r="C807" s="45"/>
      <c r="D807" s="45"/>
      <c r="E807" s="45"/>
    </row>
    <row r="808">
      <c r="A808" s="15"/>
      <c r="B808" s="45"/>
      <c r="C808" s="45"/>
      <c r="D808" s="45"/>
      <c r="E808" s="45"/>
    </row>
    <row r="809">
      <c r="A809" s="15"/>
      <c r="B809" s="45"/>
      <c r="C809" s="45"/>
      <c r="D809" s="45"/>
      <c r="E809" s="45"/>
    </row>
    <row r="810">
      <c r="A810" s="15"/>
      <c r="B810" s="45"/>
      <c r="C810" s="45"/>
      <c r="D810" s="45"/>
      <c r="E810" s="45"/>
    </row>
    <row r="811">
      <c r="A811" s="15"/>
      <c r="B811" s="45"/>
      <c r="C811" s="45"/>
      <c r="D811" s="45"/>
      <c r="E811" s="45"/>
    </row>
    <row r="812">
      <c r="A812" s="15"/>
      <c r="B812" s="45"/>
      <c r="C812" s="45"/>
      <c r="D812" s="45"/>
      <c r="E812" s="45"/>
    </row>
    <row r="813">
      <c r="A813" s="15"/>
      <c r="B813" s="45"/>
      <c r="C813" s="45"/>
      <c r="D813" s="45"/>
      <c r="E813" s="45"/>
    </row>
    <row r="814">
      <c r="A814" s="15"/>
      <c r="B814" s="45"/>
      <c r="C814" s="45"/>
      <c r="D814" s="45"/>
      <c r="E814" s="45"/>
    </row>
    <row r="815">
      <c r="A815" s="15"/>
      <c r="B815" s="45"/>
      <c r="C815" s="45"/>
      <c r="D815" s="45"/>
      <c r="E815" s="45"/>
    </row>
    <row r="816">
      <c r="A816" s="15"/>
      <c r="B816" s="45"/>
      <c r="C816" s="45"/>
      <c r="D816" s="45"/>
      <c r="E816" s="45"/>
    </row>
    <row r="817">
      <c r="A817" s="15"/>
      <c r="B817" s="45"/>
      <c r="C817" s="45"/>
      <c r="D817" s="45"/>
      <c r="E817" s="45"/>
    </row>
    <row r="818">
      <c r="A818" s="15"/>
      <c r="B818" s="45"/>
      <c r="C818" s="45"/>
      <c r="D818" s="45"/>
      <c r="E818" s="45"/>
    </row>
    <row r="819">
      <c r="A819" s="15"/>
      <c r="B819" s="45"/>
      <c r="C819" s="45"/>
      <c r="D819" s="45"/>
      <c r="E819" s="45"/>
    </row>
    <row r="820">
      <c r="A820" s="15"/>
      <c r="B820" s="45"/>
      <c r="C820" s="45"/>
      <c r="D820" s="45"/>
      <c r="E820" s="45"/>
    </row>
    <row r="821">
      <c r="A821" s="15"/>
      <c r="B821" s="45"/>
      <c r="C821" s="45"/>
      <c r="D821" s="45"/>
      <c r="E821" s="45"/>
    </row>
    <row r="822">
      <c r="A822" s="15"/>
      <c r="B822" s="45"/>
      <c r="C822" s="45"/>
      <c r="D822" s="45"/>
      <c r="E822" s="45"/>
    </row>
    <row r="823">
      <c r="A823" s="15"/>
      <c r="B823" s="45"/>
      <c r="C823" s="45"/>
      <c r="D823" s="45"/>
      <c r="E823" s="45"/>
    </row>
    <row r="824">
      <c r="A824" s="15"/>
      <c r="B824" s="45"/>
      <c r="C824" s="45"/>
      <c r="D824" s="45"/>
      <c r="E824" s="45"/>
    </row>
    <row r="825">
      <c r="A825" s="15"/>
      <c r="B825" s="45"/>
      <c r="C825" s="45"/>
      <c r="D825" s="45"/>
      <c r="E825" s="45"/>
    </row>
    <row r="826">
      <c r="A826" s="15"/>
      <c r="B826" s="45"/>
      <c r="C826" s="45"/>
      <c r="D826" s="45"/>
      <c r="E826" s="45"/>
    </row>
    <row r="827">
      <c r="A827" s="15"/>
      <c r="B827" s="45"/>
      <c r="C827" s="45"/>
      <c r="D827" s="45"/>
      <c r="E827" s="45"/>
    </row>
    <row r="828">
      <c r="A828" s="15"/>
      <c r="B828" s="45"/>
      <c r="C828" s="45"/>
      <c r="D828" s="45"/>
      <c r="E828" s="45"/>
    </row>
    <row r="829">
      <c r="A829" s="15"/>
      <c r="B829" s="45"/>
      <c r="C829" s="45"/>
      <c r="D829" s="45"/>
      <c r="E829" s="45"/>
    </row>
    <row r="830">
      <c r="A830" s="15"/>
      <c r="B830" s="45"/>
      <c r="C830" s="45"/>
      <c r="D830" s="45"/>
      <c r="E830" s="45"/>
    </row>
    <row r="831">
      <c r="A831" s="15"/>
      <c r="B831" s="45"/>
      <c r="C831" s="45"/>
      <c r="D831" s="45"/>
      <c r="E831" s="45"/>
    </row>
    <row r="832">
      <c r="A832" s="15"/>
      <c r="B832" s="45"/>
      <c r="C832" s="45"/>
      <c r="D832" s="45"/>
      <c r="E832" s="45"/>
    </row>
    <row r="833">
      <c r="A833" s="15"/>
      <c r="B833" s="45"/>
      <c r="C833" s="45"/>
      <c r="D833" s="45"/>
      <c r="E833" s="45"/>
    </row>
    <row r="834">
      <c r="A834" s="15"/>
      <c r="B834" s="45"/>
      <c r="C834" s="45"/>
      <c r="D834" s="45"/>
      <c r="E834" s="45"/>
    </row>
    <row r="835">
      <c r="A835" s="15"/>
      <c r="B835" s="45"/>
      <c r="C835" s="45"/>
      <c r="D835" s="45"/>
      <c r="E835" s="45"/>
    </row>
    <row r="836">
      <c r="A836" s="15"/>
      <c r="B836" s="45"/>
      <c r="C836" s="45"/>
      <c r="D836" s="45"/>
      <c r="E836" s="45"/>
    </row>
    <row r="837">
      <c r="A837" s="15"/>
      <c r="B837" s="45"/>
      <c r="C837" s="45"/>
      <c r="D837" s="45"/>
      <c r="E837" s="45"/>
    </row>
    <row r="838">
      <c r="A838" s="15"/>
      <c r="B838" s="45"/>
      <c r="C838" s="45"/>
      <c r="D838" s="45"/>
      <c r="E838" s="45"/>
    </row>
    <row r="839">
      <c r="A839" s="15"/>
      <c r="B839" s="45"/>
      <c r="C839" s="45"/>
      <c r="D839" s="45"/>
      <c r="E839" s="45"/>
    </row>
    <row r="840">
      <c r="A840" s="15"/>
      <c r="B840" s="45"/>
      <c r="C840" s="45"/>
      <c r="D840" s="45"/>
      <c r="E840" s="45"/>
    </row>
    <row r="841">
      <c r="A841" s="15"/>
      <c r="B841" s="45"/>
      <c r="C841" s="45"/>
      <c r="D841" s="45"/>
      <c r="E841" s="45"/>
    </row>
    <row r="842">
      <c r="A842" s="15"/>
      <c r="B842" s="45"/>
      <c r="C842" s="45"/>
      <c r="D842" s="45"/>
      <c r="E842" s="45"/>
    </row>
    <row r="843">
      <c r="A843" s="15"/>
      <c r="B843" s="45"/>
      <c r="C843" s="45"/>
      <c r="D843" s="45"/>
      <c r="E843" s="45"/>
    </row>
    <row r="844">
      <c r="A844" s="15"/>
      <c r="B844" s="45"/>
      <c r="C844" s="45"/>
      <c r="D844" s="45"/>
      <c r="E844" s="45"/>
    </row>
    <row r="845">
      <c r="A845" s="15"/>
      <c r="B845" s="45"/>
      <c r="C845" s="45"/>
      <c r="D845" s="45"/>
      <c r="E845" s="45"/>
    </row>
    <row r="846">
      <c r="A846" s="15"/>
      <c r="B846" s="45"/>
      <c r="C846" s="45"/>
      <c r="D846" s="45"/>
      <c r="E846" s="45"/>
    </row>
    <row r="847">
      <c r="A847" s="15"/>
      <c r="B847" s="45"/>
      <c r="C847" s="45"/>
      <c r="D847" s="45"/>
      <c r="E847" s="45"/>
    </row>
    <row r="848">
      <c r="A848" s="15"/>
      <c r="B848" s="45"/>
      <c r="C848" s="45"/>
      <c r="D848" s="45"/>
      <c r="E848" s="45"/>
    </row>
    <row r="849">
      <c r="A849" s="15"/>
      <c r="B849" s="45"/>
      <c r="C849" s="45"/>
      <c r="D849" s="45"/>
      <c r="E849" s="45"/>
    </row>
    <row r="850">
      <c r="A850" s="15"/>
      <c r="B850" s="45"/>
      <c r="C850" s="45"/>
      <c r="D850" s="45"/>
      <c r="E850" s="45"/>
    </row>
    <row r="851">
      <c r="A851" s="15"/>
      <c r="B851" s="45"/>
      <c r="C851" s="45"/>
      <c r="D851" s="45"/>
      <c r="E851" s="45"/>
    </row>
    <row r="852">
      <c r="A852" s="15"/>
      <c r="B852" s="45"/>
      <c r="C852" s="45"/>
      <c r="D852" s="45"/>
      <c r="E852" s="45"/>
    </row>
    <row r="853">
      <c r="A853" s="15"/>
      <c r="B853" s="45"/>
      <c r="C853" s="45"/>
      <c r="D853" s="45"/>
      <c r="E853" s="45"/>
    </row>
    <row r="854">
      <c r="A854" s="15"/>
      <c r="B854" s="45"/>
      <c r="C854" s="45"/>
      <c r="D854" s="45"/>
      <c r="E854" s="45"/>
    </row>
    <row r="855">
      <c r="A855" s="15"/>
      <c r="B855" s="45"/>
      <c r="C855" s="45"/>
      <c r="D855" s="45"/>
      <c r="E855" s="45"/>
    </row>
    <row r="856">
      <c r="A856" s="15"/>
      <c r="B856" s="45"/>
      <c r="C856" s="45"/>
      <c r="D856" s="45"/>
      <c r="E856" s="45"/>
    </row>
    <row r="857">
      <c r="A857" s="15"/>
      <c r="B857" s="45"/>
      <c r="C857" s="45"/>
      <c r="D857" s="45"/>
      <c r="E857" s="45"/>
    </row>
    <row r="858">
      <c r="A858" s="15"/>
      <c r="B858" s="45"/>
      <c r="C858" s="45"/>
      <c r="D858" s="45"/>
      <c r="E858" s="45"/>
    </row>
    <row r="859">
      <c r="A859" s="15"/>
      <c r="B859" s="45"/>
      <c r="C859" s="45"/>
      <c r="D859" s="45"/>
      <c r="E859" s="45"/>
    </row>
    <row r="860">
      <c r="A860" s="15"/>
      <c r="B860" s="45"/>
      <c r="C860" s="45"/>
      <c r="D860" s="45"/>
      <c r="E860" s="45"/>
    </row>
    <row r="861">
      <c r="A861" s="15"/>
      <c r="B861" s="45"/>
      <c r="C861" s="45"/>
      <c r="D861" s="45"/>
      <c r="E861" s="45"/>
    </row>
    <row r="862">
      <c r="A862" s="15"/>
      <c r="B862" s="45"/>
      <c r="C862" s="45"/>
      <c r="D862" s="45"/>
      <c r="E862" s="45"/>
    </row>
    <row r="863">
      <c r="A863" s="15"/>
      <c r="B863" s="45"/>
      <c r="C863" s="45"/>
      <c r="D863" s="45"/>
      <c r="E863" s="45"/>
    </row>
    <row r="864">
      <c r="A864" s="15"/>
      <c r="B864" s="45"/>
      <c r="C864" s="45"/>
      <c r="D864" s="45"/>
      <c r="E864" s="45"/>
    </row>
    <row r="865">
      <c r="A865" s="15"/>
      <c r="B865" s="45"/>
      <c r="C865" s="45"/>
      <c r="D865" s="45"/>
      <c r="E865" s="45"/>
    </row>
    <row r="866">
      <c r="A866" s="15"/>
      <c r="B866" s="45"/>
      <c r="C866" s="45"/>
      <c r="D866" s="45"/>
      <c r="E866" s="45"/>
    </row>
    <row r="867">
      <c r="A867" s="15"/>
      <c r="B867" s="45"/>
      <c r="C867" s="45"/>
      <c r="D867" s="45"/>
      <c r="E867" s="45"/>
    </row>
    <row r="868">
      <c r="A868" s="15"/>
      <c r="B868" s="45"/>
      <c r="C868" s="45"/>
      <c r="D868" s="45"/>
      <c r="E868" s="45"/>
    </row>
    <row r="869">
      <c r="A869" s="15"/>
      <c r="B869" s="45"/>
      <c r="C869" s="45"/>
      <c r="D869" s="45"/>
      <c r="E869" s="45"/>
    </row>
    <row r="870">
      <c r="A870" s="15"/>
      <c r="B870" s="45"/>
      <c r="C870" s="45"/>
      <c r="D870" s="45"/>
      <c r="E870" s="45"/>
    </row>
    <row r="871">
      <c r="A871" s="15"/>
      <c r="B871" s="45"/>
      <c r="C871" s="45"/>
      <c r="D871" s="45"/>
      <c r="E871" s="45"/>
    </row>
    <row r="872">
      <c r="A872" s="15"/>
      <c r="B872" s="45"/>
      <c r="C872" s="45"/>
      <c r="D872" s="45"/>
      <c r="E872" s="45"/>
    </row>
    <row r="873">
      <c r="A873" s="15"/>
      <c r="B873" s="45"/>
      <c r="C873" s="45"/>
      <c r="D873" s="45"/>
      <c r="E873" s="45"/>
    </row>
    <row r="874">
      <c r="A874" s="15"/>
      <c r="B874" s="45"/>
      <c r="C874" s="45"/>
      <c r="D874" s="45"/>
      <c r="E874" s="45"/>
    </row>
    <row r="875">
      <c r="A875" s="15"/>
      <c r="B875" s="45"/>
      <c r="C875" s="45"/>
      <c r="D875" s="45"/>
      <c r="E875" s="45"/>
    </row>
    <row r="876">
      <c r="A876" s="15"/>
      <c r="B876" s="45"/>
      <c r="C876" s="45"/>
      <c r="D876" s="45"/>
      <c r="E876" s="45"/>
    </row>
    <row r="877">
      <c r="A877" s="15"/>
      <c r="B877" s="45"/>
      <c r="C877" s="45"/>
      <c r="D877" s="45"/>
      <c r="E877" s="45"/>
    </row>
    <row r="878">
      <c r="A878" s="15"/>
      <c r="B878" s="45"/>
      <c r="C878" s="45"/>
      <c r="D878" s="45"/>
      <c r="E878" s="45"/>
    </row>
    <row r="879">
      <c r="A879" s="15"/>
      <c r="B879" s="45"/>
      <c r="C879" s="45"/>
      <c r="D879" s="45"/>
      <c r="E879" s="45"/>
    </row>
    <row r="880">
      <c r="A880" s="15"/>
      <c r="B880" s="45"/>
      <c r="C880" s="45"/>
      <c r="D880" s="45"/>
      <c r="E880" s="45"/>
    </row>
    <row r="881">
      <c r="A881" s="15"/>
      <c r="B881" s="45"/>
      <c r="C881" s="45"/>
      <c r="D881" s="45"/>
      <c r="E881" s="45"/>
    </row>
    <row r="882">
      <c r="A882" s="15"/>
      <c r="B882" s="45"/>
      <c r="C882" s="45"/>
      <c r="D882" s="45"/>
      <c r="E882" s="45"/>
    </row>
    <row r="883">
      <c r="A883" s="15"/>
      <c r="B883" s="45"/>
      <c r="C883" s="45"/>
      <c r="D883" s="45"/>
      <c r="E883" s="45"/>
    </row>
    <row r="884">
      <c r="A884" s="15"/>
      <c r="B884" s="45"/>
      <c r="C884" s="45"/>
      <c r="D884" s="45"/>
      <c r="E884" s="45"/>
    </row>
    <row r="885">
      <c r="A885" s="15"/>
      <c r="B885" s="45"/>
      <c r="C885" s="45"/>
      <c r="D885" s="45"/>
      <c r="E885" s="45"/>
    </row>
    <row r="886">
      <c r="A886" s="15"/>
      <c r="B886" s="45"/>
      <c r="C886" s="45"/>
      <c r="D886" s="45"/>
      <c r="E886" s="45"/>
    </row>
    <row r="887">
      <c r="A887" s="15"/>
      <c r="B887" s="45"/>
      <c r="C887" s="45"/>
      <c r="D887" s="45"/>
      <c r="E887" s="45"/>
    </row>
    <row r="888">
      <c r="A888" s="15"/>
      <c r="B888" s="45"/>
      <c r="C888" s="45"/>
      <c r="D888" s="45"/>
      <c r="E888" s="45"/>
    </row>
    <row r="889">
      <c r="A889" s="15"/>
      <c r="B889" s="45"/>
      <c r="C889" s="45"/>
      <c r="D889" s="45"/>
      <c r="E889" s="45"/>
    </row>
    <row r="890">
      <c r="A890" s="15"/>
      <c r="B890" s="45"/>
      <c r="C890" s="45"/>
      <c r="D890" s="45"/>
      <c r="E890" s="45"/>
    </row>
    <row r="891">
      <c r="A891" s="15"/>
      <c r="B891" s="45"/>
      <c r="C891" s="45"/>
      <c r="D891" s="45"/>
      <c r="E891" s="45"/>
    </row>
    <row r="892">
      <c r="A892" s="15"/>
      <c r="B892" s="45"/>
      <c r="C892" s="45"/>
      <c r="D892" s="45"/>
      <c r="E892" s="45"/>
    </row>
    <row r="893">
      <c r="A893" s="15"/>
      <c r="B893" s="45"/>
      <c r="C893" s="45"/>
      <c r="D893" s="45"/>
      <c r="E893" s="45"/>
    </row>
    <row r="894">
      <c r="A894" s="15"/>
      <c r="B894" s="45"/>
      <c r="C894" s="45"/>
      <c r="D894" s="45"/>
      <c r="E894" s="45"/>
    </row>
    <row r="895">
      <c r="A895" s="15"/>
      <c r="B895" s="45"/>
      <c r="C895" s="45"/>
      <c r="D895" s="45"/>
      <c r="E895" s="45"/>
    </row>
    <row r="896">
      <c r="A896" s="15"/>
      <c r="B896" s="45"/>
      <c r="C896" s="45"/>
      <c r="D896" s="45"/>
      <c r="E896" s="45"/>
    </row>
    <row r="897">
      <c r="A897" s="15"/>
      <c r="B897" s="45"/>
      <c r="C897" s="45"/>
      <c r="D897" s="45"/>
      <c r="E897" s="45"/>
    </row>
    <row r="898">
      <c r="A898" s="15"/>
      <c r="B898" s="45"/>
      <c r="C898" s="45"/>
      <c r="D898" s="45"/>
      <c r="E898" s="45"/>
    </row>
    <row r="899">
      <c r="A899" s="15"/>
      <c r="B899" s="45"/>
      <c r="C899" s="45"/>
      <c r="D899" s="45"/>
      <c r="E899" s="45"/>
    </row>
    <row r="900">
      <c r="A900" s="15"/>
      <c r="B900" s="45"/>
      <c r="C900" s="45"/>
      <c r="D900" s="45"/>
      <c r="E900" s="45"/>
    </row>
    <row r="901">
      <c r="A901" s="15"/>
      <c r="B901" s="45"/>
      <c r="C901" s="45"/>
      <c r="D901" s="45"/>
      <c r="E901" s="45"/>
    </row>
    <row r="902">
      <c r="A902" s="15"/>
      <c r="B902" s="45"/>
      <c r="C902" s="45"/>
      <c r="D902" s="45"/>
      <c r="E902" s="45"/>
    </row>
    <row r="903">
      <c r="A903" s="15"/>
      <c r="B903" s="45"/>
      <c r="C903" s="45"/>
      <c r="D903" s="45"/>
      <c r="E903" s="45"/>
    </row>
    <row r="904">
      <c r="A904" s="15"/>
      <c r="B904" s="45"/>
      <c r="C904" s="45"/>
      <c r="D904" s="45"/>
      <c r="E904" s="45"/>
    </row>
    <row r="905">
      <c r="A905" s="15"/>
      <c r="B905" s="45"/>
      <c r="C905" s="45"/>
      <c r="D905" s="45"/>
      <c r="E905" s="45"/>
    </row>
    <row r="906">
      <c r="A906" s="15"/>
      <c r="B906" s="45"/>
      <c r="C906" s="45"/>
      <c r="D906" s="45"/>
      <c r="E906" s="45"/>
    </row>
    <row r="907">
      <c r="A907" s="15"/>
      <c r="B907" s="45"/>
      <c r="C907" s="45"/>
      <c r="D907" s="45"/>
      <c r="E907" s="45"/>
    </row>
    <row r="908">
      <c r="A908" s="15"/>
      <c r="B908" s="45"/>
      <c r="C908" s="45"/>
      <c r="D908" s="45"/>
      <c r="E908" s="45"/>
    </row>
    <row r="909">
      <c r="A909" s="15"/>
      <c r="B909" s="45"/>
      <c r="C909" s="45"/>
      <c r="D909" s="45"/>
      <c r="E909" s="45"/>
    </row>
    <row r="910">
      <c r="A910" s="15"/>
      <c r="B910" s="45"/>
      <c r="C910" s="45"/>
      <c r="D910" s="45"/>
      <c r="E910" s="45"/>
    </row>
    <row r="911">
      <c r="A911" s="15"/>
      <c r="B911" s="45"/>
      <c r="C911" s="45"/>
      <c r="D911" s="45"/>
      <c r="E911" s="45"/>
    </row>
    <row r="912">
      <c r="A912" s="15"/>
      <c r="B912" s="45"/>
      <c r="C912" s="45"/>
      <c r="D912" s="45"/>
      <c r="E912" s="45"/>
    </row>
    <row r="913">
      <c r="A913" s="15"/>
      <c r="B913" s="45"/>
      <c r="C913" s="45"/>
      <c r="D913" s="45"/>
      <c r="E913" s="45"/>
    </row>
    <row r="914">
      <c r="A914" s="15"/>
      <c r="B914" s="45"/>
      <c r="C914" s="45"/>
      <c r="D914" s="45"/>
      <c r="E914" s="45"/>
    </row>
    <row r="915">
      <c r="A915" s="15"/>
      <c r="B915" s="45"/>
      <c r="C915" s="45"/>
      <c r="D915" s="45"/>
      <c r="E915" s="45"/>
    </row>
    <row r="916">
      <c r="A916" s="15"/>
      <c r="B916" s="45"/>
      <c r="C916" s="45"/>
      <c r="D916" s="45"/>
      <c r="E916" s="45"/>
    </row>
    <row r="917">
      <c r="A917" s="15"/>
      <c r="B917" s="45"/>
      <c r="C917" s="45"/>
      <c r="D917" s="45"/>
      <c r="E917" s="45"/>
    </row>
    <row r="918">
      <c r="A918" s="15"/>
      <c r="B918" s="45"/>
      <c r="C918" s="45"/>
      <c r="D918" s="45"/>
      <c r="E918" s="45"/>
    </row>
    <row r="919">
      <c r="A919" s="15"/>
      <c r="B919" s="45"/>
      <c r="C919" s="45"/>
      <c r="D919" s="45"/>
      <c r="E919" s="45"/>
    </row>
    <row r="920">
      <c r="A920" s="15"/>
      <c r="B920" s="45"/>
      <c r="C920" s="45"/>
      <c r="D920" s="45"/>
      <c r="E920" s="45"/>
    </row>
    <row r="921">
      <c r="A921" s="15"/>
      <c r="B921" s="45"/>
      <c r="C921" s="45"/>
      <c r="D921" s="45"/>
      <c r="E921" s="45"/>
    </row>
    <row r="922">
      <c r="A922" s="15"/>
      <c r="B922" s="45"/>
      <c r="C922" s="45"/>
      <c r="D922" s="45"/>
      <c r="E922" s="45"/>
    </row>
    <row r="923">
      <c r="A923" s="15"/>
      <c r="B923" s="45"/>
      <c r="C923" s="45"/>
      <c r="D923" s="45"/>
      <c r="E923" s="45"/>
    </row>
    <row r="924">
      <c r="A924" s="15"/>
      <c r="B924" s="45"/>
      <c r="C924" s="45"/>
      <c r="D924" s="45"/>
      <c r="E924" s="45"/>
    </row>
    <row r="925">
      <c r="A925" s="15"/>
      <c r="B925" s="45"/>
      <c r="C925" s="45"/>
      <c r="D925" s="45"/>
      <c r="E925" s="45"/>
    </row>
    <row r="926">
      <c r="A926" s="15"/>
      <c r="B926" s="45"/>
      <c r="C926" s="45"/>
      <c r="D926" s="45"/>
      <c r="E926" s="45"/>
    </row>
    <row r="927">
      <c r="A927" s="15"/>
      <c r="B927" s="45"/>
      <c r="C927" s="45"/>
      <c r="D927" s="45"/>
      <c r="E927" s="45"/>
    </row>
    <row r="928">
      <c r="A928" s="15"/>
      <c r="B928" s="45"/>
      <c r="C928" s="45"/>
      <c r="D928" s="45"/>
      <c r="E928" s="45"/>
    </row>
    <row r="929">
      <c r="A929" s="15"/>
      <c r="B929" s="45"/>
      <c r="C929" s="45"/>
      <c r="D929" s="45"/>
      <c r="E929" s="45"/>
    </row>
    <row r="930">
      <c r="A930" s="15"/>
      <c r="B930" s="45"/>
      <c r="C930" s="45"/>
      <c r="D930" s="45"/>
      <c r="E930" s="45"/>
    </row>
    <row r="931">
      <c r="A931" s="15"/>
      <c r="B931" s="45"/>
      <c r="C931" s="45"/>
      <c r="D931" s="45"/>
      <c r="E931" s="45"/>
    </row>
    <row r="932">
      <c r="A932" s="15"/>
      <c r="B932" s="45"/>
      <c r="C932" s="45"/>
      <c r="D932" s="45"/>
      <c r="E932" s="45"/>
    </row>
    <row r="933">
      <c r="A933" s="15"/>
      <c r="B933" s="45"/>
      <c r="C933" s="45"/>
      <c r="D933" s="45"/>
      <c r="E933" s="45"/>
    </row>
    <row r="934">
      <c r="A934" s="15"/>
      <c r="B934" s="45"/>
      <c r="C934" s="45"/>
      <c r="D934" s="45"/>
      <c r="E934" s="45"/>
    </row>
    <row r="935">
      <c r="A935" s="15"/>
      <c r="B935" s="45"/>
      <c r="C935" s="45"/>
      <c r="D935" s="45"/>
      <c r="E935" s="45"/>
    </row>
    <row r="936">
      <c r="A936" s="15"/>
      <c r="B936" s="45"/>
      <c r="C936" s="45"/>
      <c r="D936" s="45"/>
      <c r="E936" s="45"/>
    </row>
    <row r="937">
      <c r="A937" s="15"/>
      <c r="B937" s="45"/>
      <c r="C937" s="45"/>
      <c r="D937" s="45"/>
      <c r="E937" s="45"/>
    </row>
    <row r="938">
      <c r="A938" s="15"/>
      <c r="B938" s="45"/>
      <c r="C938" s="45"/>
      <c r="D938" s="45"/>
      <c r="E938" s="45"/>
    </row>
    <row r="939">
      <c r="A939" s="15"/>
      <c r="B939" s="45"/>
      <c r="C939" s="45"/>
      <c r="D939" s="45"/>
      <c r="E939" s="45"/>
    </row>
    <row r="940">
      <c r="A940" s="15"/>
      <c r="B940" s="45"/>
      <c r="C940" s="45"/>
      <c r="D940" s="45"/>
      <c r="E940" s="45"/>
    </row>
    <row r="941">
      <c r="A941" s="15"/>
      <c r="B941" s="45"/>
      <c r="C941" s="45"/>
      <c r="D941" s="45"/>
      <c r="E941" s="45"/>
    </row>
    <row r="942">
      <c r="A942" s="15"/>
      <c r="B942" s="45"/>
      <c r="C942" s="45"/>
      <c r="D942" s="45"/>
      <c r="E942" s="45"/>
    </row>
    <row r="943">
      <c r="A943" s="15"/>
      <c r="B943" s="45"/>
      <c r="C943" s="45"/>
      <c r="D943" s="45"/>
      <c r="E943" s="45"/>
    </row>
    <row r="944">
      <c r="A944" s="15"/>
      <c r="B944" s="45"/>
      <c r="C944" s="45"/>
      <c r="D944" s="45"/>
      <c r="E944" s="45"/>
    </row>
    <row r="945">
      <c r="A945" s="15"/>
      <c r="B945" s="45"/>
      <c r="C945" s="45"/>
      <c r="D945" s="45"/>
      <c r="E945" s="45"/>
    </row>
    <row r="946">
      <c r="A946" s="15"/>
      <c r="B946" s="45"/>
      <c r="C946" s="45"/>
      <c r="D946" s="45"/>
      <c r="E946" s="45"/>
    </row>
    <row r="947">
      <c r="A947" s="15"/>
      <c r="B947" s="45"/>
      <c r="C947" s="45"/>
      <c r="D947" s="45"/>
      <c r="E947" s="45"/>
    </row>
    <row r="948">
      <c r="A948" s="15"/>
      <c r="B948" s="45"/>
      <c r="C948" s="45"/>
      <c r="D948" s="45"/>
      <c r="E948" s="45"/>
    </row>
    <row r="949">
      <c r="A949" s="15"/>
      <c r="B949" s="45"/>
      <c r="C949" s="45"/>
      <c r="D949" s="45"/>
      <c r="E949" s="45"/>
    </row>
    <row r="950">
      <c r="A950" s="15"/>
      <c r="B950" s="45"/>
      <c r="C950" s="45"/>
      <c r="D950" s="45"/>
      <c r="E950" s="45"/>
    </row>
    <row r="951">
      <c r="A951" s="15"/>
      <c r="B951" s="45"/>
      <c r="C951" s="45"/>
      <c r="D951" s="45"/>
      <c r="E951" s="45"/>
    </row>
    <row r="952">
      <c r="A952" s="15"/>
      <c r="B952" s="45"/>
      <c r="C952" s="45"/>
      <c r="D952" s="45"/>
      <c r="E952" s="45"/>
    </row>
    <row r="953">
      <c r="A953" s="15"/>
      <c r="B953" s="45"/>
      <c r="C953" s="45"/>
      <c r="D953" s="45"/>
      <c r="E953" s="45"/>
    </row>
    <row r="954">
      <c r="A954" s="15"/>
      <c r="B954" s="45"/>
      <c r="C954" s="45"/>
      <c r="D954" s="45"/>
      <c r="E954" s="45"/>
    </row>
    <row r="955">
      <c r="A955" s="15"/>
      <c r="B955" s="45"/>
      <c r="C955" s="45"/>
      <c r="D955" s="45"/>
      <c r="E955" s="45"/>
    </row>
    <row r="956">
      <c r="A956" s="15"/>
      <c r="B956" s="45"/>
      <c r="C956" s="45"/>
      <c r="D956" s="45"/>
      <c r="E956" s="45"/>
    </row>
    <row r="957">
      <c r="A957" s="15"/>
      <c r="B957" s="45"/>
      <c r="C957" s="45"/>
      <c r="D957" s="45"/>
      <c r="E957" s="45"/>
    </row>
    <row r="958">
      <c r="A958" s="15"/>
      <c r="B958" s="45"/>
      <c r="C958" s="45"/>
      <c r="D958" s="45"/>
      <c r="E958" s="45"/>
    </row>
    <row r="959">
      <c r="A959" s="15"/>
      <c r="B959" s="45"/>
      <c r="C959" s="45"/>
      <c r="D959" s="45"/>
      <c r="E959" s="45"/>
    </row>
    <row r="960">
      <c r="A960" s="15"/>
      <c r="B960" s="45"/>
      <c r="C960" s="45"/>
      <c r="D960" s="45"/>
      <c r="E960" s="45"/>
    </row>
    <row r="961">
      <c r="A961" s="15"/>
      <c r="B961" s="45"/>
      <c r="C961" s="45"/>
      <c r="D961" s="45"/>
      <c r="E961" s="45"/>
    </row>
    <row r="962">
      <c r="A962" s="15"/>
      <c r="B962" s="45"/>
      <c r="C962" s="45"/>
      <c r="D962" s="45"/>
      <c r="E962" s="45"/>
    </row>
    <row r="963">
      <c r="A963" s="15"/>
      <c r="B963" s="45"/>
      <c r="C963" s="45"/>
      <c r="D963" s="45"/>
      <c r="E963" s="45"/>
    </row>
    <row r="964">
      <c r="A964" s="15"/>
      <c r="B964" s="45"/>
      <c r="C964" s="45"/>
      <c r="D964" s="45"/>
      <c r="E964" s="45"/>
    </row>
    <row r="965">
      <c r="A965" s="15"/>
      <c r="B965" s="45"/>
      <c r="C965" s="45"/>
      <c r="D965" s="45"/>
      <c r="E965" s="45"/>
    </row>
    <row r="966">
      <c r="A966" s="15"/>
      <c r="B966" s="45"/>
      <c r="C966" s="45"/>
      <c r="D966" s="45"/>
      <c r="E966" s="45"/>
    </row>
    <row r="967">
      <c r="A967" s="15"/>
      <c r="B967" s="45"/>
      <c r="C967" s="45"/>
      <c r="D967" s="45"/>
      <c r="E967" s="45"/>
    </row>
    <row r="968">
      <c r="A968" s="15"/>
      <c r="B968" s="45"/>
      <c r="C968" s="45"/>
      <c r="D968" s="45"/>
      <c r="E968" s="45"/>
    </row>
    <row r="969">
      <c r="A969" s="15"/>
      <c r="B969" s="45"/>
      <c r="C969" s="45"/>
      <c r="D969" s="45"/>
      <c r="E969" s="45"/>
    </row>
    <row r="970">
      <c r="A970" s="15"/>
      <c r="B970" s="45"/>
      <c r="C970" s="45"/>
      <c r="D970" s="45"/>
      <c r="E970" s="45"/>
    </row>
    <row r="971">
      <c r="A971" s="15"/>
      <c r="B971" s="45"/>
      <c r="C971" s="45"/>
      <c r="D971" s="45"/>
      <c r="E971" s="45"/>
    </row>
    <row r="972">
      <c r="A972" s="15"/>
      <c r="B972" s="45"/>
      <c r="C972" s="45"/>
      <c r="D972" s="45"/>
      <c r="E972" s="45"/>
    </row>
    <row r="973">
      <c r="A973" s="15"/>
      <c r="B973" s="45"/>
      <c r="C973" s="45"/>
      <c r="D973" s="45"/>
      <c r="E973" s="45"/>
    </row>
    <row r="974">
      <c r="A974" s="15"/>
      <c r="B974" s="45"/>
      <c r="C974" s="45"/>
      <c r="D974" s="45"/>
      <c r="E974" s="45"/>
    </row>
    <row r="975">
      <c r="A975" s="15"/>
      <c r="B975" s="45"/>
      <c r="C975" s="45"/>
      <c r="D975" s="45"/>
      <c r="E975" s="45"/>
    </row>
    <row r="976">
      <c r="A976" s="15"/>
      <c r="B976" s="45"/>
      <c r="C976" s="45"/>
      <c r="D976" s="45"/>
      <c r="E976" s="45"/>
    </row>
    <row r="977">
      <c r="A977" s="15"/>
      <c r="B977" s="45"/>
      <c r="C977" s="45"/>
      <c r="D977" s="45"/>
      <c r="E977" s="45"/>
    </row>
    <row r="978">
      <c r="A978" s="15"/>
      <c r="B978" s="45"/>
      <c r="C978" s="45"/>
      <c r="D978" s="45"/>
      <c r="E978" s="45"/>
    </row>
    <row r="979">
      <c r="A979" s="15"/>
      <c r="B979" s="45"/>
      <c r="C979" s="45"/>
      <c r="D979" s="45"/>
      <c r="E979" s="45"/>
    </row>
    <row r="980">
      <c r="A980" s="15"/>
      <c r="B980" s="45"/>
      <c r="C980" s="45"/>
      <c r="D980" s="45"/>
      <c r="E980" s="45"/>
    </row>
    <row r="981">
      <c r="A981" s="15"/>
      <c r="B981" s="45"/>
      <c r="C981" s="45"/>
      <c r="D981" s="45"/>
      <c r="E981" s="45"/>
    </row>
    <row r="982">
      <c r="A982" s="15"/>
      <c r="B982" s="45"/>
      <c r="C982" s="45"/>
      <c r="D982" s="45"/>
      <c r="E982" s="45"/>
    </row>
    <row r="983">
      <c r="A983" s="15"/>
      <c r="B983" s="45"/>
      <c r="C983" s="45"/>
      <c r="D983" s="45"/>
      <c r="E983" s="45"/>
    </row>
    <row r="984">
      <c r="A984" s="15"/>
      <c r="B984" s="45"/>
      <c r="C984" s="45"/>
      <c r="D984" s="45"/>
      <c r="E984" s="45"/>
    </row>
    <row r="985">
      <c r="A985" s="15"/>
      <c r="B985" s="45"/>
      <c r="C985" s="45"/>
      <c r="D985" s="45"/>
      <c r="E985" s="45"/>
    </row>
    <row r="986">
      <c r="A986" s="15"/>
      <c r="B986" s="45"/>
      <c r="C986" s="45"/>
      <c r="D986" s="45"/>
      <c r="E986" s="45"/>
    </row>
    <row r="987">
      <c r="A987" s="15"/>
      <c r="B987" s="45"/>
      <c r="C987" s="45"/>
      <c r="D987" s="45"/>
      <c r="E987" s="45"/>
    </row>
    <row r="988">
      <c r="A988" s="15"/>
      <c r="B988" s="45"/>
      <c r="C988" s="45"/>
      <c r="D988" s="45"/>
      <c r="E988" s="45"/>
    </row>
    <row r="989">
      <c r="A989" s="15"/>
      <c r="B989" s="45"/>
      <c r="C989" s="45"/>
      <c r="D989" s="45"/>
      <c r="E989" s="45"/>
    </row>
    <row r="990">
      <c r="A990" s="15"/>
      <c r="B990" s="45"/>
      <c r="C990" s="45"/>
      <c r="D990" s="45"/>
      <c r="E990" s="45"/>
    </row>
    <row r="991">
      <c r="A991" s="15"/>
      <c r="B991" s="45"/>
      <c r="C991" s="45"/>
      <c r="D991" s="45"/>
      <c r="E991" s="45"/>
    </row>
    <row r="992">
      <c r="A992" s="15"/>
      <c r="B992" s="45"/>
      <c r="C992" s="45"/>
      <c r="D992" s="45"/>
      <c r="E992" s="45"/>
    </row>
    <row r="993">
      <c r="A993" s="15"/>
      <c r="B993" s="45"/>
      <c r="C993" s="45"/>
      <c r="D993" s="45"/>
      <c r="E993" s="45"/>
    </row>
    <row r="994">
      <c r="A994" s="15"/>
      <c r="B994" s="45"/>
      <c r="C994" s="45"/>
      <c r="D994" s="45"/>
      <c r="E994" s="45"/>
    </row>
    <row r="995">
      <c r="A995" s="15"/>
      <c r="B995" s="45"/>
      <c r="C995" s="45"/>
      <c r="D995" s="45"/>
      <c r="E995" s="45"/>
    </row>
    <row r="996">
      <c r="A996" s="15"/>
      <c r="B996" s="45"/>
      <c r="C996" s="45"/>
      <c r="D996" s="45"/>
      <c r="E996" s="45"/>
    </row>
    <row r="997">
      <c r="A997" s="15"/>
      <c r="B997" s="45"/>
      <c r="C997" s="45"/>
      <c r="D997" s="45"/>
      <c r="E997" s="45"/>
    </row>
    <row r="998">
      <c r="A998" s="15"/>
      <c r="B998" s="45"/>
      <c r="C998" s="45"/>
      <c r="D998" s="45"/>
      <c r="E998" s="45"/>
    </row>
    <row r="999">
      <c r="A999" s="15"/>
      <c r="B999" s="45"/>
      <c r="C999" s="45"/>
      <c r="D999" s="45"/>
      <c r="E999" s="45"/>
    </row>
    <row r="1000">
      <c r="A1000" s="15"/>
      <c r="B1000" s="45"/>
      <c r="C1000" s="45"/>
      <c r="D1000" s="45"/>
      <c r="E1000" s="45"/>
    </row>
  </sheetData>
  <mergeCells count="1">
    <mergeCell ref="A1:E1"/>
  </mergeCells>
  <drawing r:id="rId1"/>
</worksheet>
</file>