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ROS GLANDULA TEMPERATURA 12-02-" sheetId="2" r:id="rId5"/>
    <sheet state="visible" name="Dados planilhados" sheetId="3" r:id="rId6"/>
    <sheet state="visible" name="Dados finais" sheetId="4" r:id="rId7"/>
    <sheet state="visible" name="pagina1" sheetId="5" r:id="rId8"/>
  </sheets>
  <definedNames>
    <definedName hidden="1" localSheetId="2" name="_xlnm._FilterDatabase">'Dados planilhados'!$A$1:$G$976</definedName>
  </definedNames>
  <calcPr/>
  <extLst>
    <ext uri="GoogleSheetsCustomDataVersion1">
      <go:sheetsCustomData xmlns:go="http://customooxmlschemas.google.com/" r:id="rId9" roundtripDataSignature="AMtx7mgCc4Lkt9aFljD17SXyCtuiyriqbA=="/>
    </ext>
  </extLst>
</workbook>
</file>

<file path=xl/sharedStrings.xml><?xml version="1.0" encoding="utf-8"?>
<sst xmlns="http://schemas.openxmlformats.org/spreadsheetml/2006/main" count="2202" uniqueCount="62">
  <si>
    <t>C20_1</t>
  </si>
  <si>
    <t>C20_2</t>
  </si>
  <si>
    <t>C20_3</t>
  </si>
  <si>
    <t>C20_4</t>
  </si>
  <si>
    <t>C20_5</t>
  </si>
  <si>
    <t>C20_6</t>
  </si>
  <si>
    <t>BP320_1</t>
  </si>
  <si>
    <t>BP320_2</t>
  </si>
  <si>
    <t>BP320_3</t>
  </si>
  <si>
    <t>BP320_4</t>
  </si>
  <si>
    <t>BP320_5</t>
  </si>
  <si>
    <t>BP320_6</t>
  </si>
  <si>
    <t>C24_1</t>
  </si>
  <si>
    <t>C24_2</t>
  </si>
  <si>
    <t>C24_3</t>
  </si>
  <si>
    <t>C24_4</t>
  </si>
  <si>
    <t>C24_5</t>
  </si>
  <si>
    <t>C24_6</t>
  </si>
  <si>
    <t>BP324_1</t>
  </si>
  <si>
    <t>BP324_2</t>
  </si>
  <si>
    <t>BP324_3</t>
  </si>
  <si>
    <t>BP324_4</t>
  </si>
  <si>
    <t>BP324_5</t>
  </si>
  <si>
    <t>BP324_6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</si>
  <si>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</si>
  <si>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</si>
  <si>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</si>
  <si>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</si>
  <si>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</si>
  <si>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</si>
  <si>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</si>
  <si>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</si>
  <si>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</si>
  <si>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</si>
  <si>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</si>
  <si>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ROS GLANDULA TEMPERATURA 12-02-21; Date Last Saved: 12/02/2021 18:47:43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</si>
  <si>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</si>
  <si>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</si>
  <si>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</si>
  <si>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</si>
  <si>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</si>
  <si>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</si>
  <si>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branco</t>
  </si>
  <si>
    <t>x</t>
  </si>
  <si>
    <t>Minuto da leitura</t>
  </si>
  <si>
    <t>flu</t>
  </si>
  <si>
    <t>T1</t>
  </si>
  <si>
    <t>T2</t>
  </si>
  <si>
    <t>f(x)</t>
  </si>
  <si>
    <t>a</t>
  </si>
  <si>
    <t>b</t>
  </si>
  <si>
    <t>c</t>
  </si>
  <si>
    <t>Area 60</t>
  </si>
  <si>
    <t>Area 0</t>
  </si>
  <si>
    <t>Area Liquida</t>
  </si>
  <si>
    <t>BP24_1</t>
  </si>
  <si>
    <t>BP24_2</t>
  </si>
  <si>
    <t>BP24_3</t>
  </si>
  <si>
    <t>BP24_4</t>
  </si>
  <si>
    <t>BP24_5</t>
  </si>
  <si>
    <t>BP24_6</t>
  </si>
  <si>
    <t xml:space="preserve">branco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</si>
</sst>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hh:mm:ss"/>
  </numFmts>
  <fonts count="9">
    <font>
      <sz val="10.0"/>
      <color rgb="FF000000"/>
      <name val="Arial"/>
    </font>
    <font>
      <color theme="1"/>
      <name val="Arial"/>
    </font>
    <font>
      <b/>
      <sz val="11.0"/>
      <color rgb="FFF48E3A"/>
      <name val="Calibri"/>
    </font>
    <font>
      <b/>
      <sz val="11.0"/>
      <color theme="1"/>
      <name val="Calibri"/>
    </font>
    <font>
      <b/>
      <sz val="11.0"/>
      <color rgb="FFA8D08D"/>
      <name val="Calibri"/>
    </font>
    <font>
      <sz val="11.0"/>
      <color theme="1"/>
      <name val="Calibri"/>
    </font>
    <font>
      <sz val="11.0"/>
      <color rgb="FF44546A"/>
      <name val="Calibri"/>
    </font>
    <font>
      <b/>
      <sz val="11.0"/>
      <color rgb="FF7030A0"/>
      <name val="Calibri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7F6000"/>
        <bgColor rgb="FF7F6000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3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5" fontId="1" numFmtId="0" xfId="0" applyAlignment="1" applyFont="1">
      <alignment horizontal="right" readingOrder="0"/>
    </xf>
    <xf borderId="0" fillId="6" fontId="1" numFmtId="0" xfId="0" applyAlignment="1" applyFont="1">
      <alignment horizontal="right" readingOrder="0"/>
    </xf>
    <xf borderId="0" fillId="8" fontId="1" numFmtId="0" xfId="0" applyAlignment="1" applyFill="1" applyFont="1">
      <alignment readingOrder="0"/>
    </xf>
    <xf borderId="0" fillId="0" fontId="3" numFmtId="0" xfId="0" applyAlignment="1" applyFon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0" fontId="1" numFmtId="0" xfId="0" applyAlignment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10" fontId="8" numFmtId="0" xfId="0" applyAlignment="1" applyFon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finais'!$B$2:$B$14</c:f>
            </c:numRef>
          </c:xVal>
          <c:yVal>
            <c:numRef>
              <c:f>'Dados finais'!$C$2:$C$14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84444"/>
        <c:axId val="1744747493"/>
      </c:scatterChart>
      <c:valAx>
        <c:axId val="20437844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747493"/>
      </c:valAx>
      <c:valAx>
        <c:axId val="1744747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784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finais'!$B$119:$B$131</c:f>
            </c:numRef>
          </c:xVal>
          <c:yVal>
            <c:numRef>
              <c:f>'Dados finais'!$C$119:$C$131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55083"/>
        <c:axId val="1650928003"/>
      </c:scatterChart>
      <c:valAx>
        <c:axId val="1721955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928003"/>
      </c:valAx>
      <c:valAx>
        <c:axId val="1650928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955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finais'!$B$132:$B$144</c:f>
            </c:numRef>
          </c:xVal>
          <c:yVal>
            <c:numRef>
              <c:f>'Dados finais'!$C$132:$C$144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87050"/>
        <c:axId val="1838537401"/>
      </c:scatterChart>
      <c:valAx>
        <c:axId val="247587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537401"/>
      </c:valAx>
      <c:valAx>
        <c:axId val="1838537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587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finais'!$B$145:$B$157</c:f>
            </c:numRef>
          </c:xVal>
          <c:yVal>
            <c:numRef>
              <c:f>'Dados finais'!$C$145:$C$157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33309"/>
        <c:axId val="1971543170"/>
      </c:scatterChart>
      <c:valAx>
        <c:axId val="8641333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543170"/>
      </c:valAx>
      <c:valAx>
        <c:axId val="197154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133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finais'!$B$158:$B$170</c:f>
            </c:numRef>
          </c:xVal>
          <c:yVal>
            <c:numRef>
              <c:f>'Dados finais'!$C$158:$C$170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20828"/>
        <c:axId val="880920539"/>
      </c:scatterChart>
      <c:valAx>
        <c:axId val="475420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920539"/>
      </c:valAx>
      <c:valAx>
        <c:axId val="880920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420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finais'!$B$171:$B$183</c:f>
            </c:numRef>
          </c:xVal>
          <c:yVal>
            <c:numRef>
              <c:f>'Dados finais'!$C$171:$C$183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96221"/>
        <c:axId val="452225868"/>
      </c:scatterChart>
      <c:valAx>
        <c:axId val="761396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225868"/>
      </c:valAx>
      <c:valAx>
        <c:axId val="452225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396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finais'!$B$184:$B$196</c:f>
            </c:numRef>
          </c:xVal>
          <c:yVal>
            <c:numRef>
              <c:f>'Dados finais'!$C$184:$C$196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64452"/>
        <c:axId val="1936591577"/>
      </c:scatterChart>
      <c:valAx>
        <c:axId val="1653564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591577"/>
      </c:valAx>
      <c:valAx>
        <c:axId val="1936591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564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finais'!$B$197:$B$209</c:f>
            </c:numRef>
          </c:xVal>
          <c:yVal>
            <c:numRef>
              <c:f>'Dados finais'!$C$197:$C$209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56207"/>
        <c:axId val="435616665"/>
      </c:scatterChart>
      <c:valAx>
        <c:axId val="732156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616665"/>
      </c:valAx>
      <c:valAx>
        <c:axId val="435616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2425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156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finais'!$B$210:$B$222</c:f>
            </c:numRef>
          </c:xVal>
          <c:yVal>
            <c:numRef>
              <c:f>'Dados finais'!$C$210:$C$222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69614"/>
        <c:axId val="1202175821"/>
      </c:scatterChart>
      <c:valAx>
        <c:axId val="1299469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175821"/>
      </c:valAx>
      <c:valAx>
        <c:axId val="1202175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469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finais'!$B$223:$B$235</c:f>
            </c:numRef>
          </c:xVal>
          <c:yVal>
            <c:numRef>
              <c:f>'Dados finais'!$C$223:$C$235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32706"/>
        <c:axId val="640502306"/>
      </c:scatterChart>
      <c:valAx>
        <c:axId val="854832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502306"/>
      </c:valAx>
      <c:valAx>
        <c:axId val="640502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83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finais'!$B$236:$B$248</c:f>
            </c:numRef>
          </c:xVal>
          <c:yVal>
            <c:numRef>
              <c:f>'Dados finais'!$C$236:$C$248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361692"/>
        <c:axId val="1195475422"/>
      </c:scatterChart>
      <c:valAx>
        <c:axId val="19513616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475422"/>
      </c:valAx>
      <c:valAx>
        <c:axId val="119547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361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finais'!$B$15:$B$27</c:f>
            </c:numRef>
          </c:xVal>
          <c:yVal>
            <c:numRef>
              <c:f>'Dados finais'!$C$15:$C$27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32513"/>
        <c:axId val="335535149"/>
      </c:scatterChart>
      <c:valAx>
        <c:axId val="1426832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535149"/>
      </c:valAx>
      <c:valAx>
        <c:axId val="33553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832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finais'!$B$249:$B$261</c:f>
            </c:numRef>
          </c:xVal>
          <c:yVal>
            <c:numRef>
              <c:f>'Dados finais'!$C$249:$C$261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218"/>
        <c:axId val="515369444"/>
      </c:scatterChart>
      <c:valAx>
        <c:axId val="143341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369444"/>
      </c:valAx>
      <c:valAx>
        <c:axId val="51536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41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finais'!$B$262:$B$274</c:f>
            </c:numRef>
          </c:xVal>
          <c:yVal>
            <c:numRef>
              <c:f>'Dados finais'!$C$262:$C$274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85427"/>
        <c:axId val="657260857"/>
      </c:scatterChart>
      <c:valAx>
        <c:axId val="1024785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260857"/>
      </c:valAx>
      <c:valAx>
        <c:axId val="657260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785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finais'!$B$275:$B$287</c:f>
            </c:numRef>
          </c:xVal>
          <c:yVal>
            <c:numRef>
              <c:f>'Dados finais'!$C$275:$C$287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99742"/>
        <c:axId val="800180522"/>
      </c:scatterChart>
      <c:valAx>
        <c:axId val="1935999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180522"/>
      </c:valAx>
      <c:valAx>
        <c:axId val="80018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999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finais'!$B$288:$B$300</c:f>
            </c:numRef>
          </c:xVal>
          <c:yVal>
            <c:numRef>
              <c:f>'Dados finais'!$C$288:$C$300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91297"/>
        <c:axId val="1792290721"/>
      </c:scatterChart>
      <c:valAx>
        <c:axId val="8377912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290721"/>
      </c:valAx>
      <c:valAx>
        <c:axId val="1792290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791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finais'!$B$301:$B$313</c:f>
            </c:numRef>
          </c:xVal>
          <c:yVal>
            <c:numRef>
              <c:f>'Dados finais'!$C$301:$C$313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65681"/>
        <c:axId val="88820211"/>
      </c:scatterChart>
      <c:valAx>
        <c:axId val="1713165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20211"/>
      </c:valAx>
      <c:valAx>
        <c:axId val="8882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165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finais'!$B$28:$B$40</c:f>
            </c:numRef>
          </c:xVal>
          <c:yVal>
            <c:numRef>
              <c:f>'Dados finais'!$C$28:$C$40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47911"/>
        <c:axId val="18672914"/>
      </c:scatterChart>
      <c:valAx>
        <c:axId val="1502547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2914"/>
      </c:valAx>
      <c:valAx>
        <c:axId val="18672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547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finais'!$B$41:$B$53</c:f>
            </c:numRef>
          </c:xVal>
          <c:yVal>
            <c:numRef>
              <c:f>'Dados finais'!$C$41:$C$53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73144"/>
        <c:axId val="1862051997"/>
      </c:scatterChart>
      <c:valAx>
        <c:axId val="305973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051997"/>
      </c:valAx>
      <c:valAx>
        <c:axId val="1862051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973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finais'!$B$54:$B$66</c:f>
            </c:numRef>
          </c:xVal>
          <c:yVal>
            <c:numRef>
              <c:f>'Dados finais'!$C$54:$C$66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5720"/>
        <c:axId val="1809949281"/>
      </c:scatterChart>
      <c:valAx>
        <c:axId val="624865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49281"/>
      </c:valAx>
      <c:valAx>
        <c:axId val="1809949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865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finais'!$B$67:$B$79</c:f>
            </c:numRef>
          </c:xVal>
          <c:yVal>
            <c:numRef>
              <c:f>'Dados finais'!$C$67:$C$79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03769"/>
        <c:axId val="707858750"/>
      </c:scatterChart>
      <c:valAx>
        <c:axId val="10672037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858750"/>
      </c:valAx>
      <c:valAx>
        <c:axId val="707858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203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finais'!$B$80:$B$92</c:f>
            </c:numRef>
          </c:xVal>
          <c:yVal>
            <c:numRef>
              <c:f>'Dados finais'!$C$80:$C$92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7599"/>
        <c:axId val="3554"/>
      </c:scatterChart>
      <c:valAx>
        <c:axId val="49137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4"/>
      </c:valAx>
      <c:valAx>
        <c:axId val="3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37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finais'!$B$93:$B$105</c:f>
            </c:numRef>
          </c:xVal>
          <c:yVal>
            <c:numRef>
              <c:f>'Dados finais'!$C$93:$C$105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79271"/>
        <c:axId val="140870862"/>
      </c:scatterChart>
      <c:valAx>
        <c:axId val="1136579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70862"/>
      </c:valAx>
      <c:valAx>
        <c:axId val="140870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579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'Dados finais'!$B$106:$B$118</c:f>
            </c:numRef>
          </c:xVal>
          <c:yVal>
            <c:numRef>
              <c:f>'Dados finais'!$C$106:$C$118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38445"/>
        <c:axId val="545024629"/>
      </c:scatterChart>
      <c:valAx>
        <c:axId val="1002438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024629"/>
      </c:valAx>
      <c:valAx>
        <c:axId val="545024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438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24" Type="http://schemas.openxmlformats.org/officeDocument/2006/relationships/chart" Target="../charts/chart24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</xdr:row>
      <xdr:rowOff>19050</xdr:rowOff>
    </xdr:from>
    <xdr:ext cx="3609975" cy="2447925"/>
    <xdr:graphicFrame>
      <xdr:nvGraphicFramePr>
        <xdr:cNvPr id="135291099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</xdr:colOff>
      <xdr:row>13</xdr:row>
      <xdr:rowOff>190500</xdr:rowOff>
    </xdr:from>
    <xdr:ext cx="3609975" cy="2447925"/>
    <xdr:graphicFrame>
      <xdr:nvGraphicFramePr>
        <xdr:cNvPr id="161368782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85725</xdr:colOff>
      <xdr:row>27</xdr:row>
      <xdr:rowOff>57150</xdr:rowOff>
    </xdr:from>
    <xdr:ext cx="3609975" cy="2257425"/>
    <xdr:graphicFrame>
      <xdr:nvGraphicFramePr>
        <xdr:cNvPr id="28365300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85725</xdr:colOff>
      <xdr:row>40</xdr:row>
      <xdr:rowOff>66675</xdr:rowOff>
    </xdr:from>
    <xdr:ext cx="3609975" cy="2219325"/>
    <xdr:graphicFrame>
      <xdr:nvGraphicFramePr>
        <xdr:cNvPr id="178653326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85725</xdr:colOff>
      <xdr:row>53</xdr:row>
      <xdr:rowOff>38100</xdr:rowOff>
    </xdr:from>
    <xdr:ext cx="3571875" cy="2219325"/>
    <xdr:graphicFrame>
      <xdr:nvGraphicFramePr>
        <xdr:cNvPr id="133195132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85725</xdr:colOff>
      <xdr:row>66</xdr:row>
      <xdr:rowOff>66675</xdr:rowOff>
    </xdr:from>
    <xdr:ext cx="3571875" cy="2219325"/>
    <xdr:graphicFrame>
      <xdr:nvGraphicFramePr>
        <xdr:cNvPr id="60889777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85725</xdr:colOff>
      <xdr:row>79</xdr:row>
      <xdr:rowOff>95250</xdr:rowOff>
    </xdr:from>
    <xdr:ext cx="3571875" cy="2219325"/>
    <xdr:graphicFrame>
      <xdr:nvGraphicFramePr>
        <xdr:cNvPr id="1473076158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85725</xdr:colOff>
      <xdr:row>92</xdr:row>
      <xdr:rowOff>66675</xdr:rowOff>
    </xdr:from>
    <xdr:ext cx="3571875" cy="2219325"/>
    <xdr:graphicFrame>
      <xdr:nvGraphicFramePr>
        <xdr:cNvPr id="603506365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85725</xdr:colOff>
      <xdr:row>105</xdr:row>
      <xdr:rowOff>38100</xdr:rowOff>
    </xdr:from>
    <xdr:ext cx="3571875" cy="2219325"/>
    <xdr:graphicFrame>
      <xdr:nvGraphicFramePr>
        <xdr:cNvPr id="1260059672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85725</xdr:colOff>
      <xdr:row>118</xdr:row>
      <xdr:rowOff>66675</xdr:rowOff>
    </xdr:from>
    <xdr:ext cx="3571875" cy="2219325"/>
    <xdr:graphicFrame>
      <xdr:nvGraphicFramePr>
        <xdr:cNvPr id="815519261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85725</xdr:colOff>
      <xdr:row>131</xdr:row>
      <xdr:rowOff>95250</xdr:rowOff>
    </xdr:from>
    <xdr:ext cx="3571875" cy="2219325"/>
    <xdr:graphicFrame>
      <xdr:nvGraphicFramePr>
        <xdr:cNvPr id="1019032957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85725</xdr:colOff>
      <xdr:row>144</xdr:row>
      <xdr:rowOff>66675</xdr:rowOff>
    </xdr:from>
    <xdr:ext cx="3571875" cy="2219325"/>
    <xdr:graphicFrame>
      <xdr:nvGraphicFramePr>
        <xdr:cNvPr id="778418334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85725</xdr:colOff>
      <xdr:row>157</xdr:row>
      <xdr:rowOff>38100</xdr:rowOff>
    </xdr:from>
    <xdr:ext cx="3571875" cy="2219325"/>
    <xdr:graphicFrame>
      <xdr:nvGraphicFramePr>
        <xdr:cNvPr id="114417532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85725</xdr:colOff>
      <xdr:row>170</xdr:row>
      <xdr:rowOff>9525</xdr:rowOff>
    </xdr:from>
    <xdr:ext cx="3571875" cy="2219325"/>
    <xdr:graphicFrame>
      <xdr:nvGraphicFramePr>
        <xdr:cNvPr id="1556991556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</xdr:col>
      <xdr:colOff>85725</xdr:colOff>
      <xdr:row>182</xdr:row>
      <xdr:rowOff>180975</xdr:rowOff>
    </xdr:from>
    <xdr:ext cx="3609975" cy="2219325"/>
    <xdr:graphicFrame>
      <xdr:nvGraphicFramePr>
        <xdr:cNvPr id="1682811573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</xdr:col>
      <xdr:colOff>85725</xdr:colOff>
      <xdr:row>196</xdr:row>
      <xdr:rowOff>0</xdr:rowOff>
    </xdr:from>
    <xdr:ext cx="3609975" cy="2219325"/>
    <xdr:graphicFrame>
      <xdr:nvGraphicFramePr>
        <xdr:cNvPr id="1998521718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85725</xdr:colOff>
      <xdr:row>209</xdr:row>
      <xdr:rowOff>9525</xdr:rowOff>
    </xdr:from>
    <xdr:ext cx="3571875" cy="2219325"/>
    <xdr:graphicFrame>
      <xdr:nvGraphicFramePr>
        <xdr:cNvPr id="1530704050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</xdr:col>
      <xdr:colOff>85725</xdr:colOff>
      <xdr:row>222</xdr:row>
      <xdr:rowOff>38100</xdr:rowOff>
    </xdr:from>
    <xdr:ext cx="3524250" cy="2219325"/>
    <xdr:graphicFrame>
      <xdr:nvGraphicFramePr>
        <xdr:cNvPr id="379153377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</xdr:col>
      <xdr:colOff>85725</xdr:colOff>
      <xdr:row>235</xdr:row>
      <xdr:rowOff>38100</xdr:rowOff>
    </xdr:from>
    <xdr:ext cx="3524250" cy="2219325"/>
    <xdr:graphicFrame>
      <xdr:nvGraphicFramePr>
        <xdr:cNvPr id="1112339137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</xdr:col>
      <xdr:colOff>85725</xdr:colOff>
      <xdr:row>248</xdr:row>
      <xdr:rowOff>9525</xdr:rowOff>
    </xdr:from>
    <xdr:ext cx="3524250" cy="2181225"/>
    <xdr:graphicFrame>
      <xdr:nvGraphicFramePr>
        <xdr:cNvPr id="855321282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3</xdr:col>
      <xdr:colOff>85725</xdr:colOff>
      <xdr:row>261</xdr:row>
      <xdr:rowOff>66675</xdr:rowOff>
    </xdr:from>
    <xdr:ext cx="3524250" cy="2181225"/>
    <xdr:graphicFrame>
      <xdr:nvGraphicFramePr>
        <xdr:cNvPr id="1292355036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85725</xdr:colOff>
      <xdr:row>274</xdr:row>
      <xdr:rowOff>9525</xdr:rowOff>
    </xdr:from>
    <xdr:ext cx="3571875" cy="2181225"/>
    <xdr:graphicFrame>
      <xdr:nvGraphicFramePr>
        <xdr:cNvPr id="1491935896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</xdr:col>
      <xdr:colOff>85725</xdr:colOff>
      <xdr:row>287</xdr:row>
      <xdr:rowOff>57150</xdr:rowOff>
    </xdr:from>
    <xdr:ext cx="3571875" cy="2219325"/>
    <xdr:graphicFrame>
      <xdr:nvGraphicFramePr>
        <xdr:cNvPr id="423472916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3</xdr:col>
      <xdr:colOff>85725</xdr:colOff>
      <xdr:row>300</xdr:row>
      <xdr:rowOff>9525</xdr:rowOff>
    </xdr:from>
    <xdr:ext cx="3571875" cy="2219325"/>
    <xdr:graphicFrame>
      <xdr:nvGraphicFramePr>
        <xdr:cNvPr id="2019440202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>'Dados finais'!I10</f>
        <v>1471912680</v>
      </c>
    </row>
    <row r="2">
      <c r="A2" s="1" t="s">
        <v>1</v>
      </c>
      <c r="B2" s="2">
        <f>'Dados finais'!I23</f>
        <v>1038813300</v>
      </c>
    </row>
    <row r="3">
      <c r="A3" s="1" t="s">
        <v>2</v>
      </c>
      <c r="B3" s="2">
        <f>'Dados finais'!I36</f>
        <v>1372387980</v>
      </c>
    </row>
    <row r="4">
      <c r="A4" s="1" t="s">
        <v>3</v>
      </c>
      <c r="B4" s="2">
        <f>'Dados finais'!I49</f>
        <v>2053445220</v>
      </c>
    </row>
    <row r="5">
      <c r="A5" s="1" t="s">
        <v>4</v>
      </c>
      <c r="B5" s="2">
        <f>'Dados finais'!I62</f>
        <v>1475379600</v>
      </c>
    </row>
    <row r="6">
      <c r="A6" s="1" t="s">
        <v>5</v>
      </c>
      <c r="B6" s="2">
        <f>'Dados finais'!I75</f>
        <v>2117400000</v>
      </c>
    </row>
    <row r="7">
      <c r="A7" s="1" t="s">
        <v>6</v>
      </c>
      <c r="B7" s="2">
        <f>'Dados finais'!I88</f>
        <v>1451056740</v>
      </c>
    </row>
    <row r="8">
      <c r="A8" s="1" t="s">
        <v>7</v>
      </c>
      <c r="B8" s="2">
        <f>'Dados finais'!I100</f>
        <v>3810696078780</v>
      </c>
    </row>
    <row r="9">
      <c r="A9" s="1" t="s">
        <v>8</v>
      </c>
      <c r="B9" s="2">
        <f>'Dados finais'!I114</f>
        <v>2961288000</v>
      </c>
    </row>
    <row r="10">
      <c r="A10" s="1" t="s">
        <v>9</v>
      </c>
      <c r="B10" s="2">
        <f>'Dados finais'!I127</f>
        <v>2538432000</v>
      </c>
    </row>
    <row r="11">
      <c r="A11" s="1" t="s">
        <v>10</v>
      </c>
      <c r="B11" s="2">
        <f>'Dados finais'!I140</f>
        <v>1312258920</v>
      </c>
    </row>
    <row r="12">
      <c r="A12" s="1" t="s">
        <v>11</v>
      </c>
      <c r="B12" s="2">
        <f>'Dados finais'!I153</f>
        <v>2312313600</v>
      </c>
    </row>
    <row r="13">
      <c r="A13" s="1" t="s">
        <v>12</v>
      </c>
      <c r="B13" s="2">
        <f>'Dados finais'!I166</f>
        <v>54300540</v>
      </c>
    </row>
    <row r="14">
      <c r="A14" s="1" t="s">
        <v>13</v>
      </c>
      <c r="B14" s="2">
        <f>'Dados finais'!I179</f>
        <v>2187624000</v>
      </c>
    </row>
    <row r="15">
      <c r="A15" s="1" t="s">
        <v>14</v>
      </c>
      <c r="B15" s="2">
        <f>'Dados finais'!I192</f>
        <v>1278499020</v>
      </c>
    </row>
    <row r="16">
      <c r="A16" s="1" t="s">
        <v>15</v>
      </c>
      <c r="B16" s="2">
        <f>'Dados finais'!I205</f>
        <v>1360132800</v>
      </c>
    </row>
    <row r="17">
      <c r="A17" s="1" t="s">
        <v>16</v>
      </c>
      <c r="B17" s="2">
        <f>'Dados finais'!I218</f>
        <v>1047840000</v>
      </c>
    </row>
    <row r="18">
      <c r="A18" s="1" t="s">
        <v>17</v>
      </c>
      <c r="B18" s="2">
        <f>'Dados finais'!I231</f>
        <v>1594224000</v>
      </c>
    </row>
    <row r="19">
      <c r="A19" s="1" t="s">
        <v>18</v>
      </c>
      <c r="B19" s="2">
        <f>'Dados finais'!I244</f>
        <v>1299235020</v>
      </c>
    </row>
    <row r="20">
      <c r="A20" s="1" t="s">
        <v>19</v>
      </c>
      <c r="B20" s="2">
        <f>'Dados finais'!I257</f>
        <v>1679208000</v>
      </c>
    </row>
    <row r="21">
      <c r="A21" s="1" t="s">
        <v>20</v>
      </c>
      <c r="B21" s="2">
        <f>'Dados finais'!I270</f>
        <v>1579657920</v>
      </c>
    </row>
    <row r="22">
      <c r="A22" s="1" t="s">
        <v>21</v>
      </c>
      <c r="B22" s="2">
        <f>'Dados finais'!I283</f>
        <v>812297040</v>
      </c>
    </row>
    <row r="23">
      <c r="A23" s="1" t="s">
        <v>22</v>
      </c>
      <c r="B23" s="2">
        <f>'Dados finais'!I296</f>
        <v>1392664800</v>
      </c>
    </row>
    <row r="24">
      <c r="A24" s="1" t="s">
        <v>23</v>
      </c>
      <c r="B24" s="2">
        <f>'Dados finais'!I309</f>
        <v>1269114420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24</v>
      </c>
    </row>
    <row r="2">
      <c r="A2" s="3" t="s">
        <v>25</v>
      </c>
      <c r="B2" s="3" t="s">
        <v>26</v>
      </c>
      <c r="C2" s="4">
        <v>44621.0</v>
      </c>
      <c r="D2" s="3" t="s">
        <v>27</v>
      </c>
      <c r="E2" s="3" t="s">
        <v>28</v>
      </c>
      <c r="F2" s="3" t="s">
        <v>29</v>
      </c>
      <c r="G2" s="3" t="b">
        <v>0</v>
      </c>
      <c r="H2" s="3" t="s">
        <v>30</v>
      </c>
      <c r="I2" s="3" t="b">
        <v>0</v>
      </c>
      <c r="J2" s="3">
        <v>13.0</v>
      </c>
      <c r="K2" s="3">
        <v>3600.0</v>
      </c>
      <c r="L2" s="3">
        <v>300.0</v>
      </c>
      <c r="P2" s="3">
        <v>1.0</v>
      </c>
      <c r="Q2" s="3">
        <v>535.0</v>
      </c>
      <c r="R2" s="3">
        <v>1.0</v>
      </c>
      <c r="S2" s="3">
        <v>12.0</v>
      </c>
      <c r="T2" s="3">
        <v>96.0</v>
      </c>
      <c r="U2" s="3">
        <v>485.0</v>
      </c>
      <c r="V2" s="3" t="s">
        <v>31</v>
      </c>
      <c r="Z2" s="3">
        <v>0.0</v>
      </c>
      <c r="AA2" s="3" t="s">
        <v>32</v>
      </c>
      <c r="AD2" s="3">
        <v>1.0</v>
      </c>
      <c r="AE2" s="3">
        <v>8.0</v>
      </c>
    </row>
    <row r="3">
      <c r="B3" s="3" t="s">
        <v>33</v>
      </c>
      <c r="C3" s="3">
        <v>1.0</v>
      </c>
      <c r="D3" s="3">
        <v>2.0</v>
      </c>
      <c r="E3" s="3">
        <v>3.0</v>
      </c>
      <c r="F3" s="3">
        <v>4.0</v>
      </c>
      <c r="G3" s="3">
        <v>5.0</v>
      </c>
      <c r="H3" s="3">
        <v>6.0</v>
      </c>
      <c r="I3" s="3">
        <v>7.0</v>
      </c>
      <c r="J3" s="3">
        <v>8.0</v>
      </c>
      <c r="K3" s="3">
        <v>9.0</v>
      </c>
      <c r="L3" s="3">
        <v>10.0</v>
      </c>
      <c r="M3" s="3">
        <v>11.0</v>
      </c>
      <c r="N3" s="3">
        <v>12.0</v>
      </c>
    </row>
    <row r="4">
      <c r="A4" s="5">
        <v>0.0</v>
      </c>
      <c r="B4" s="4">
        <v>44710.0</v>
      </c>
      <c r="C4" s="6">
        <v>4649195.0</v>
      </c>
      <c r="D4" s="6">
        <v>3974764.0</v>
      </c>
      <c r="E4" s="6">
        <v>3934133.0</v>
      </c>
      <c r="F4" s="7">
        <v>4447883.0</v>
      </c>
      <c r="G4" s="7">
        <v>4576937.0</v>
      </c>
      <c r="H4" s="7">
        <v>4404973.0</v>
      </c>
      <c r="I4" s="7">
        <v>4229178.0</v>
      </c>
      <c r="J4" s="7">
        <v>4346616.0</v>
      </c>
      <c r="K4" s="7">
        <v>4343624.0</v>
      </c>
      <c r="L4" s="7">
        <v>4778619.0</v>
      </c>
      <c r="M4" s="7">
        <v>4564299.0</v>
      </c>
      <c r="N4" s="7">
        <v>3991880.0</v>
      </c>
    </row>
    <row r="5">
      <c r="C5" s="7">
        <v>5051463.0</v>
      </c>
      <c r="D5" s="7">
        <v>4852997.0</v>
      </c>
      <c r="E5" s="7">
        <v>5058918.0</v>
      </c>
      <c r="F5" s="7">
        <v>4223899.0</v>
      </c>
      <c r="G5" s="7">
        <v>4375844.0</v>
      </c>
      <c r="H5" s="7">
        <v>4384072.0</v>
      </c>
      <c r="I5" s="7">
        <v>4331237.0</v>
      </c>
      <c r="J5" s="7">
        <v>4503627.0</v>
      </c>
      <c r="K5" s="7">
        <v>4790678.0</v>
      </c>
      <c r="L5" s="8">
        <v>4763069.0</v>
      </c>
      <c r="M5" s="8">
        <v>4947155.0</v>
      </c>
      <c r="N5" s="8">
        <v>4986352.0</v>
      </c>
    </row>
    <row r="6">
      <c r="C6" s="8">
        <v>5085910.0</v>
      </c>
      <c r="D6" s="8">
        <v>5611416.0</v>
      </c>
      <c r="E6" s="8">
        <v>3.056143E7</v>
      </c>
      <c r="F6" s="8">
        <v>4617766.0</v>
      </c>
      <c r="G6" s="8">
        <v>4592982.0</v>
      </c>
      <c r="H6" s="8">
        <v>4877233.0</v>
      </c>
      <c r="I6" s="8">
        <v>4831722.0</v>
      </c>
      <c r="J6" s="8">
        <v>4918495.0</v>
      </c>
      <c r="K6" s="8">
        <v>4846608.0</v>
      </c>
      <c r="L6" s="8">
        <v>4706529.0</v>
      </c>
      <c r="M6" s="8">
        <v>4959571.0</v>
      </c>
      <c r="N6" s="8">
        <v>5030544.0</v>
      </c>
    </row>
    <row r="7">
      <c r="C7" s="8">
        <v>5512178.0</v>
      </c>
      <c r="D7" s="8">
        <v>5208068.0</v>
      </c>
      <c r="E7" s="8">
        <v>5370252.0</v>
      </c>
      <c r="F7" s="9">
        <v>4430212.0</v>
      </c>
      <c r="G7" s="9">
        <v>4330501.0</v>
      </c>
      <c r="H7" s="9">
        <v>4412114.0</v>
      </c>
      <c r="I7" s="9">
        <v>4779949.0</v>
      </c>
      <c r="J7" s="9">
        <v>4892533.0</v>
      </c>
      <c r="K7" s="9">
        <v>4932990.0</v>
      </c>
      <c r="L7" s="9">
        <v>4516001.0</v>
      </c>
      <c r="M7" s="9">
        <v>4553892.0</v>
      </c>
      <c r="N7" s="9">
        <v>4669453.0</v>
      </c>
    </row>
    <row r="8">
      <c r="C8" s="9">
        <v>5879612.0</v>
      </c>
      <c r="D8" s="9">
        <v>3956592.0</v>
      </c>
      <c r="E8" s="9">
        <v>3932832.0</v>
      </c>
      <c r="F8" s="9">
        <v>3869070.0</v>
      </c>
      <c r="G8" s="9">
        <v>3880948.0</v>
      </c>
      <c r="H8" s="9">
        <v>3839177.0</v>
      </c>
      <c r="I8" s="9">
        <v>3707980.0</v>
      </c>
      <c r="J8" s="9">
        <v>4069037.0</v>
      </c>
      <c r="K8" s="9">
        <v>3441762.0</v>
      </c>
      <c r="L8" s="10">
        <v>4423302.0</v>
      </c>
      <c r="M8" s="10">
        <v>4300778.0</v>
      </c>
      <c r="N8" s="10">
        <v>4332846.0</v>
      </c>
    </row>
    <row r="9">
      <c r="C9" s="10">
        <v>6572677.0</v>
      </c>
      <c r="D9" s="10">
        <v>7263573.0</v>
      </c>
      <c r="E9" s="10">
        <v>4832963.0</v>
      </c>
      <c r="F9" s="10">
        <v>4813624.0</v>
      </c>
      <c r="G9" s="10">
        <v>4220550.0</v>
      </c>
      <c r="H9" s="10">
        <v>4867986.0</v>
      </c>
      <c r="I9" s="10">
        <v>4184177.0</v>
      </c>
      <c r="J9" s="10">
        <v>4311970.0</v>
      </c>
      <c r="K9" s="10">
        <v>4284596.0</v>
      </c>
      <c r="L9" s="10">
        <v>4416448.0</v>
      </c>
      <c r="M9" s="10">
        <v>6917540.0</v>
      </c>
      <c r="N9" s="10">
        <v>1.4476345E7</v>
      </c>
    </row>
    <row r="10">
      <c r="C10" s="10">
        <v>5078545.0</v>
      </c>
      <c r="D10" s="10">
        <v>4944186.0</v>
      </c>
      <c r="E10" s="10">
        <v>4911757.0</v>
      </c>
      <c r="F10" s="11">
        <v>2320980.0</v>
      </c>
      <c r="G10" s="11">
        <v>2291786.0</v>
      </c>
      <c r="H10" s="11">
        <v>2295922.0</v>
      </c>
      <c r="I10" s="11">
        <v>2298232.0</v>
      </c>
      <c r="J10" s="11">
        <v>2288970.0</v>
      </c>
      <c r="K10" s="11">
        <v>2328478.0</v>
      </c>
      <c r="L10" s="11">
        <v>2305357.0</v>
      </c>
      <c r="M10" s="11">
        <v>2359576.0</v>
      </c>
      <c r="N10" s="11">
        <v>4040452.0</v>
      </c>
    </row>
    <row r="11">
      <c r="C11" s="11">
        <v>3196088.0</v>
      </c>
      <c r="D11" s="11">
        <v>2247513.0</v>
      </c>
      <c r="E11" s="11">
        <v>2192147.0</v>
      </c>
      <c r="F11" s="11">
        <v>2242816.0</v>
      </c>
      <c r="G11" s="11">
        <v>2225713.0</v>
      </c>
      <c r="H11" s="11">
        <v>2222153.0</v>
      </c>
      <c r="I11" s="11">
        <v>2228159.0</v>
      </c>
      <c r="J11" s="11">
        <v>2231216.0</v>
      </c>
      <c r="K11" s="11">
        <v>2252472.0</v>
      </c>
      <c r="L11" s="11">
        <v>2245735.0</v>
      </c>
      <c r="M11" s="11">
        <v>2293761.0</v>
      </c>
      <c r="N11" s="11">
        <v>2292452.0</v>
      </c>
    </row>
    <row r="13">
      <c r="A13" s="5">
        <v>0.003449074074074074</v>
      </c>
      <c r="B13" s="3">
        <v>29.0</v>
      </c>
      <c r="C13" s="6">
        <v>4776391.0</v>
      </c>
      <c r="D13" s="6">
        <v>3995983.0</v>
      </c>
      <c r="E13" s="6">
        <v>3957862.0</v>
      </c>
      <c r="F13" s="7">
        <v>7083478.0</v>
      </c>
      <c r="G13" s="7">
        <v>7621987.0</v>
      </c>
      <c r="H13" s="7">
        <v>7316546.0</v>
      </c>
      <c r="I13" s="7">
        <v>6229595.0</v>
      </c>
      <c r="J13" s="7">
        <v>6622165.0</v>
      </c>
      <c r="K13" s="7">
        <v>6725823.0</v>
      </c>
      <c r="L13" s="7">
        <v>8162679.0</v>
      </c>
      <c r="M13" s="7">
        <v>7817534.0</v>
      </c>
      <c r="N13" s="7">
        <v>6670519.0</v>
      </c>
    </row>
    <row r="14">
      <c r="C14" s="7">
        <v>9637349.0</v>
      </c>
      <c r="D14" s="7">
        <v>9271899.0</v>
      </c>
      <c r="E14" s="7">
        <v>9750511.0</v>
      </c>
      <c r="F14" s="7">
        <v>6833907.0</v>
      </c>
      <c r="G14" s="7">
        <v>7437392.0</v>
      </c>
      <c r="H14" s="7">
        <v>7475054.0</v>
      </c>
      <c r="I14" s="7">
        <v>7962109.0</v>
      </c>
      <c r="J14" s="7">
        <v>8753081.0</v>
      </c>
      <c r="K14" s="7">
        <v>8696422.0</v>
      </c>
      <c r="L14" s="8">
        <v>7613230.0</v>
      </c>
      <c r="M14" s="8">
        <v>8505414.0</v>
      </c>
      <c r="N14" s="8">
        <v>8774957.0</v>
      </c>
    </row>
    <row r="15">
      <c r="C15" s="8">
        <v>1.0658607E7</v>
      </c>
      <c r="D15" s="8">
        <v>1.0714211E7</v>
      </c>
      <c r="E15" s="8">
        <v>3.6336504E7</v>
      </c>
      <c r="F15" s="8">
        <v>9141066.0</v>
      </c>
      <c r="G15" s="8">
        <v>1.0139904E7</v>
      </c>
      <c r="H15" s="8">
        <v>1.0942277E7</v>
      </c>
      <c r="I15" s="8">
        <v>9011748.0</v>
      </c>
      <c r="J15" s="8">
        <v>9432998.0</v>
      </c>
      <c r="K15" s="8">
        <v>9597492.0</v>
      </c>
      <c r="L15" s="8">
        <v>7061903.0</v>
      </c>
      <c r="M15" s="8">
        <v>7718837.0</v>
      </c>
      <c r="N15" s="8">
        <v>8020811.0</v>
      </c>
    </row>
    <row r="16">
      <c r="C16" s="8">
        <v>1.1258868E7</v>
      </c>
      <c r="D16" s="8">
        <v>1.1000988E7</v>
      </c>
      <c r="E16" s="8">
        <v>1.1450339E7</v>
      </c>
      <c r="F16" s="9">
        <v>6395577.0</v>
      </c>
      <c r="G16" s="9">
        <v>6673936.0</v>
      </c>
      <c r="H16" s="9">
        <v>6627087.0</v>
      </c>
      <c r="I16" s="9">
        <v>8960056.0</v>
      </c>
      <c r="J16" s="9">
        <v>1.0106775E7</v>
      </c>
      <c r="K16" s="9">
        <v>1.0117445E7</v>
      </c>
      <c r="L16" s="9">
        <v>7231401.0</v>
      </c>
      <c r="M16" s="9">
        <v>7342114.0</v>
      </c>
      <c r="N16" s="9">
        <v>7601562.0</v>
      </c>
    </row>
    <row r="17">
      <c r="C17" s="9">
        <v>8164160.0</v>
      </c>
      <c r="D17" s="9">
        <v>6176119.0</v>
      </c>
      <c r="E17" s="9">
        <v>6364155.0</v>
      </c>
      <c r="F17" s="9">
        <v>5622139.0</v>
      </c>
      <c r="G17" s="9">
        <v>5927866.0</v>
      </c>
      <c r="H17" s="9">
        <v>5739372.0</v>
      </c>
      <c r="I17" s="9">
        <v>6128578.0</v>
      </c>
      <c r="J17" s="9">
        <v>6894092.0</v>
      </c>
      <c r="K17" s="9">
        <v>6107949.0</v>
      </c>
      <c r="L17" s="10">
        <v>7387727.0</v>
      </c>
      <c r="M17" s="10">
        <v>7687458.0</v>
      </c>
      <c r="N17" s="10">
        <v>7811971.0</v>
      </c>
    </row>
    <row r="18">
      <c r="C18" s="10">
        <v>1.046642E7</v>
      </c>
      <c r="D18" s="10">
        <v>1.1202921E7</v>
      </c>
      <c r="E18" s="10">
        <v>8352008.0</v>
      </c>
      <c r="F18" s="10">
        <v>8498335.0</v>
      </c>
      <c r="G18" s="10">
        <v>6710781.0</v>
      </c>
      <c r="H18" s="10">
        <v>9118383.0</v>
      </c>
      <c r="I18" s="10">
        <v>5650449.0</v>
      </c>
      <c r="J18" s="10">
        <v>6037154.0</v>
      </c>
      <c r="K18" s="10">
        <v>5923649.0</v>
      </c>
      <c r="L18" s="10">
        <v>6618109.0</v>
      </c>
      <c r="M18" s="10">
        <v>9404914.0</v>
      </c>
      <c r="N18" s="10">
        <v>1.7133436E7</v>
      </c>
    </row>
    <row r="19">
      <c r="C19" s="10">
        <v>8357766.0</v>
      </c>
      <c r="D19" s="10">
        <v>8269618.0</v>
      </c>
      <c r="E19" s="10">
        <v>8190806.0</v>
      </c>
      <c r="F19" s="11">
        <v>2311535.0</v>
      </c>
      <c r="G19" s="11">
        <v>2280715.0</v>
      </c>
      <c r="H19" s="11">
        <v>2284929.0</v>
      </c>
      <c r="I19" s="11">
        <v>2289456.0</v>
      </c>
      <c r="J19" s="11">
        <v>2275703.0</v>
      </c>
      <c r="K19" s="11">
        <v>2320620.0</v>
      </c>
      <c r="L19" s="11">
        <v>2292666.0</v>
      </c>
      <c r="M19" s="11">
        <v>2349678.0</v>
      </c>
      <c r="N19" s="11">
        <v>4037858.0</v>
      </c>
    </row>
    <row r="20">
      <c r="C20" s="11">
        <v>3188502.0</v>
      </c>
      <c r="D20" s="11">
        <v>2244139.0</v>
      </c>
      <c r="E20" s="11">
        <v>2184160.0</v>
      </c>
      <c r="F20" s="11">
        <v>2237841.0</v>
      </c>
      <c r="G20" s="11">
        <v>2215218.0</v>
      </c>
      <c r="H20" s="11">
        <v>2214175.0</v>
      </c>
      <c r="I20" s="11">
        <v>2215976.0</v>
      </c>
      <c r="J20" s="11">
        <v>2224358.0</v>
      </c>
      <c r="K20" s="11">
        <v>2246452.0</v>
      </c>
      <c r="L20" s="11">
        <v>2239754.0</v>
      </c>
      <c r="M20" s="11">
        <v>2293986.0</v>
      </c>
      <c r="N20" s="11">
        <v>2291930.0</v>
      </c>
    </row>
    <row r="22">
      <c r="A22" s="5">
        <v>0.006944444444444444</v>
      </c>
      <c r="B22" s="3">
        <v>29.0</v>
      </c>
      <c r="C22" s="6">
        <v>4831025.0</v>
      </c>
      <c r="D22" s="6">
        <v>4047588.0</v>
      </c>
      <c r="E22" s="6">
        <v>3993057.0</v>
      </c>
      <c r="F22" s="7">
        <v>1.049767E7</v>
      </c>
      <c r="G22" s="7">
        <v>1.1726213E7</v>
      </c>
      <c r="H22" s="7">
        <v>1.106092E7</v>
      </c>
      <c r="I22" s="7">
        <v>8649776.0</v>
      </c>
      <c r="J22" s="7">
        <v>9386276.0</v>
      </c>
      <c r="K22" s="7">
        <v>9564989.0</v>
      </c>
      <c r="L22" s="7">
        <v>1.244391E7</v>
      </c>
      <c r="M22" s="7">
        <v>1.1807985E7</v>
      </c>
      <c r="N22" s="7">
        <v>1.0001582E7</v>
      </c>
    </row>
    <row r="23">
      <c r="C23" s="7">
        <v>1.579348E7</v>
      </c>
      <c r="D23" s="7">
        <v>1.5330873E7</v>
      </c>
      <c r="E23" s="7">
        <v>1.6147915E7</v>
      </c>
      <c r="F23" s="7">
        <v>1.0343759E7</v>
      </c>
      <c r="G23" s="7">
        <v>1.1690678E7</v>
      </c>
      <c r="H23" s="7">
        <v>1.1835192E7</v>
      </c>
      <c r="I23" s="7">
        <v>1.4371845E7</v>
      </c>
      <c r="J23" s="7">
        <v>1.6191554E7</v>
      </c>
      <c r="K23" s="7">
        <v>1.5652591E7</v>
      </c>
      <c r="L23" s="8">
        <v>1.1155083E7</v>
      </c>
      <c r="M23" s="8">
        <v>1.2934077E7</v>
      </c>
      <c r="N23" s="8">
        <v>1.3474366E7</v>
      </c>
    </row>
    <row r="24">
      <c r="C24" s="8">
        <v>1.8251066E7</v>
      </c>
      <c r="D24" s="8">
        <v>1.7853922E7</v>
      </c>
      <c r="E24" s="8">
        <v>4.3722908E7</v>
      </c>
      <c r="F24" s="8">
        <v>1.7230552E7</v>
      </c>
      <c r="G24" s="8">
        <v>2.0114724E7</v>
      </c>
      <c r="H24" s="8">
        <v>2.1963444E7</v>
      </c>
      <c r="I24" s="8">
        <v>1.5947693E7</v>
      </c>
      <c r="J24" s="8">
        <v>1.6969446E7</v>
      </c>
      <c r="K24" s="8">
        <v>1.7620888E7</v>
      </c>
      <c r="L24" s="8">
        <v>1.0180308E7</v>
      </c>
      <c r="M24" s="8">
        <v>1.1383803E7</v>
      </c>
      <c r="N24" s="8">
        <v>1.1784574E7</v>
      </c>
    </row>
    <row r="25">
      <c r="C25" s="8">
        <v>1.8451308E7</v>
      </c>
      <c r="D25" s="8">
        <v>1.853253E7</v>
      </c>
      <c r="E25" s="8">
        <v>1.93114E7</v>
      </c>
      <c r="F25" s="9">
        <v>8820678.0</v>
      </c>
      <c r="G25" s="9">
        <v>9591921.0</v>
      </c>
      <c r="H25" s="9">
        <v>9396768.0</v>
      </c>
      <c r="I25" s="9">
        <v>1.5038722E7</v>
      </c>
      <c r="J25" s="9">
        <v>1.7710188E7</v>
      </c>
      <c r="K25" s="9">
        <v>1.7692256E7</v>
      </c>
      <c r="L25" s="9">
        <v>1.0671162E7</v>
      </c>
      <c r="M25" s="9">
        <v>1.0814972E7</v>
      </c>
      <c r="N25" s="9">
        <v>1.1289102E7</v>
      </c>
    </row>
    <row r="26">
      <c r="C26" s="9">
        <v>1.1688325E7</v>
      </c>
      <c r="D26" s="9">
        <v>9643881.0</v>
      </c>
      <c r="E26" s="9">
        <v>1.0160056E7</v>
      </c>
      <c r="F26" s="9">
        <v>8051951.0</v>
      </c>
      <c r="G26" s="9">
        <v>8751295.0</v>
      </c>
      <c r="H26" s="9">
        <v>8362715.0</v>
      </c>
      <c r="I26" s="9">
        <v>9940774.0</v>
      </c>
      <c r="J26" s="9">
        <v>1.1434244E7</v>
      </c>
      <c r="K26" s="9">
        <v>1.0959954E7</v>
      </c>
      <c r="L26" s="10">
        <v>1.1180608E7</v>
      </c>
      <c r="M26" s="10">
        <v>1.1741937E7</v>
      </c>
      <c r="N26" s="10">
        <v>1.1821544E7</v>
      </c>
    </row>
    <row r="27">
      <c r="C27" s="10">
        <v>1.5131813E7</v>
      </c>
      <c r="D27" s="10">
        <v>1.6001019E7</v>
      </c>
      <c r="E27" s="10">
        <v>1.2913653E7</v>
      </c>
      <c r="F27" s="10">
        <v>1.295049E7</v>
      </c>
      <c r="G27" s="10">
        <v>9768426.0</v>
      </c>
      <c r="H27" s="10">
        <v>1.4119132E7</v>
      </c>
      <c r="I27" s="10">
        <v>7391130.0</v>
      </c>
      <c r="J27" s="10">
        <v>8074524.0</v>
      </c>
      <c r="K27" s="10">
        <v>7948107.0</v>
      </c>
      <c r="L27" s="10">
        <v>9409003.0</v>
      </c>
      <c r="M27" s="10">
        <v>1.2666604E7</v>
      </c>
      <c r="N27" s="10">
        <v>2.0585512E7</v>
      </c>
    </row>
    <row r="28">
      <c r="C28" s="10">
        <v>1.2082055E7</v>
      </c>
      <c r="D28" s="10">
        <v>1.2208252E7</v>
      </c>
      <c r="E28" s="10">
        <v>1.1959009E7</v>
      </c>
      <c r="F28" s="11">
        <v>2299820.0</v>
      </c>
      <c r="G28" s="11">
        <v>2269259.0</v>
      </c>
      <c r="H28" s="11">
        <v>2273685.0</v>
      </c>
      <c r="I28" s="11">
        <v>2287092.0</v>
      </c>
      <c r="J28" s="11">
        <v>2275778.0</v>
      </c>
      <c r="K28" s="11">
        <v>2310834.0</v>
      </c>
      <c r="L28" s="11">
        <v>2289792.0</v>
      </c>
      <c r="M28" s="11">
        <v>2344294.0</v>
      </c>
      <c r="N28" s="11">
        <v>4033486.0</v>
      </c>
    </row>
    <row r="29">
      <c r="C29" s="11">
        <v>3184728.0</v>
      </c>
      <c r="D29" s="11">
        <v>2236474.0</v>
      </c>
      <c r="E29" s="11">
        <v>2176739.0</v>
      </c>
      <c r="F29" s="11">
        <v>2231678.0</v>
      </c>
      <c r="G29" s="11">
        <v>2211731.0</v>
      </c>
      <c r="H29" s="11">
        <v>2210213.0</v>
      </c>
      <c r="I29" s="11">
        <v>2213472.0</v>
      </c>
      <c r="J29" s="11">
        <v>2221760.0</v>
      </c>
      <c r="K29" s="11">
        <v>2244798.0</v>
      </c>
      <c r="L29" s="11">
        <v>2238533.0</v>
      </c>
      <c r="M29" s="11">
        <v>2295649.0</v>
      </c>
      <c r="N29" s="11">
        <v>2290883.0</v>
      </c>
    </row>
    <row r="31">
      <c r="A31" s="5">
        <v>0.010416666666666666</v>
      </c>
      <c r="B31" s="3">
        <v>29.0</v>
      </c>
      <c r="C31" s="6">
        <v>4897543.0</v>
      </c>
      <c r="D31" s="6">
        <v>4089296.0</v>
      </c>
      <c r="E31" s="6">
        <v>4048403.0</v>
      </c>
      <c r="F31" s="7">
        <v>1.4588734E7</v>
      </c>
      <c r="G31" s="7">
        <v>1.6546636E7</v>
      </c>
      <c r="H31" s="7">
        <v>1.5500072E7</v>
      </c>
      <c r="I31" s="7">
        <v>1.1485262E7</v>
      </c>
      <c r="J31" s="7">
        <v>1.2660673E7</v>
      </c>
      <c r="K31" s="7">
        <v>1.2907352E7</v>
      </c>
      <c r="L31" s="7">
        <v>1.706762E7</v>
      </c>
      <c r="M31" s="7">
        <v>1.6190753E7</v>
      </c>
      <c r="N31" s="7">
        <v>1.3659784E7</v>
      </c>
    </row>
    <row r="32">
      <c r="C32" s="7">
        <v>2.244263E7</v>
      </c>
      <c r="D32" s="7">
        <v>2.1876802E7</v>
      </c>
      <c r="E32" s="7">
        <v>2.2969894E7</v>
      </c>
      <c r="F32" s="7">
        <v>1.4538136E7</v>
      </c>
      <c r="G32" s="7">
        <v>1.6838746E7</v>
      </c>
      <c r="H32" s="7">
        <v>1.7022324E7</v>
      </c>
      <c r="I32" s="7">
        <v>2.194696E7</v>
      </c>
      <c r="J32" s="7">
        <v>2.4458682E7</v>
      </c>
      <c r="K32" s="7">
        <v>2.3716686E7</v>
      </c>
      <c r="L32" s="8">
        <v>1.5042156E7</v>
      </c>
      <c r="M32" s="8">
        <v>1.7666048E7</v>
      </c>
      <c r="N32" s="8">
        <v>1.8256888E7</v>
      </c>
    </row>
    <row r="33">
      <c r="C33" s="8">
        <v>2.5812446E7</v>
      </c>
      <c r="D33" s="8">
        <v>2.5029004E7</v>
      </c>
      <c r="E33" s="8">
        <v>5.1215388E7</v>
      </c>
      <c r="F33" s="8">
        <v>2.712481E7</v>
      </c>
      <c r="G33" s="8">
        <v>3.1810868E7</v>
      </c>
      <c r="H33" s="8">
        <v>3.473208E7</v>
      </c>
      <c r="I33" s="8">
        <v>2.4302682E7</v>
      </c>
      <c r="J33" s="8">
        <v>2.6036238E7</v>
      </c>
      <c r="K33" s="8">
        <v>2.715684E7</v>
      </c>
      <c r="L33" s="8">
        <v>1.3655183E7</v>
      </c>
      <c r="M33" s="8">
        <v>1.5403913E7</v>
      </c>
      <c r="N33" s="8">
        <v>1.5832577E7</v>
      </c>
    </row>
    <row r="34">
      <c r="C34" s="8">
        <v>2.5697278E7</v>
      </c>
      <c r="D34" s="8">
        <v>2.600686E7</v>
      </c>
      <c r="E34" s="8">
        <v>2.6988542E7</v>
      </c>
      <c r="F34" s="9">
        <v>1.1483578E7</v>
      </c>
      <c r="G34" s="9">
        <v>1.2852137E7</v>
      </c>
      <c r="H34" s="9">
        <v>1.2545116E7</v>
      </c>
      <c r="I34" s="9">
        <v>2.1620124E7</v>
      </c>
      <c r="J34" s="9">
        <v>2.5558984E7</v>
      </c>
      <c r="K34" s="9">
        <v>2.561979E7</v>
      </c>
      <c r="L34" s="9">
        <v>1.4375694E7</v>
      </c>
      <c r="M34" s="9">
        <v>1.4545878E7</v>
      </c>
      <c r="N34" s="9">
        <v>1.5182856E7</v>
      </c>
    </row>
    <row r="35">
      <c r="C35" s="9">
        <v>1.5880699E7</v>
      </c>
      <c r="D35" s="9">
        <v>1.3835064E7</v>
      </c>
      <c r="E35" s="9">
        <v>1.4728872E7</v>
      </c>
      <c r="F35" s="9">
        <v>1.0984882E7</v>
      </c>
      <c r="G35" s="9">
        <v>1.2144054E7</v>
      </c>
      <c r="H35" s="9">
        <v>1.1560163E7</v>
      </c>
      <c r="I35" s="9">
        <v>1.4673559E7</v>
      </c>
      <c r="J35" s="9">
        <v>1.6987708E7</v>
      </c>
      <c r="K35" s="9">
        <v>1.7059054E7</v>
      </c>
      <c r="L35" s="10">
        <v>1.5114313E7</v>
      </c>
      <c r="M35" s="10">
        <v>1.6012272E7</v>
      </c>
      <c r="N35" s="10">
        <v>1.6054787E7</v>
      </c>
    </row>
    <row r="36">
      <c r="C36" s="10">
        <v>1.990305E7</v>
      </c>
      <c r="D36" s="10">
        <v>2.1147008E7</v>
      </c>
      <c r="E36" s="10">
        <v>1.7746896E7</v>
      </c>
      <c r="F36" s="10">
        <v>1.7586658E7</v>
      </c>
      <c r="G36" s="10">
        <v>1.3128325E7</v>
      </c>
      <c r="H36" s="10">
        <v>1.9275978E7</v>
      </c>
      <c r="I36" s="10">
        <v>9351170.0</v>
      </c>
      <c r="J36" s="10">
        <v>1.0418689E7</v>
      </c>
      <c r="K36" s="10">
        <v>1.0213087E7</v>
      </c>
      <c r="L36" s="10">
        <v>1.2690491E7</v>
      </c>
      <c r="M36" s="10">
        <v>1.6410535E7</v>
      </c>
      <c r="N36" s="10">
        <v>2.4349582E7</v>
      </c>
    </row>
    <row r="37">
      <c r="C37" s="10">
        <v>1.5965366E7</v>
      </c>
      <c r="D37" s="10">
        <v>1.6247472E7</v>
      </c>
      <c r="E37" s="10">
        <v>1.5907976E7</v>
      </c>
      <c r="F37" s="11">
        <v>2275653.0</v>
      </c>
      <c r="G37" s="11">
        <v>2254977.0</v>
      </c>
      <c r="H37" s="11">
        <v>2263722.0</v>
      </c>
      <c r="I37" s="11">
        <v>2277329.0</v>
      </c>
      <c r="J37" s="11">
        <v>2269173.0</v>
      </c>
      <c r="K37" s="11">
        <v>2307027.0</v>
      </c>
      <c r="L37" s="11">
        <v>2285493.0</v>
      </c>
      <c r="M37" s="11">
        <v>2346049.0</v>
      </c>
      <c r="N37" s="11">
        <v>4029505.0</v>
      </c>
    </row>
    <row r="38">
      <c r="C38" s="11">
        <v>3183086.0</v>
      </c>
      <c r="D38" s="11">
        <v>2238648.0</v>
      </c>
      <c r="E38" s="11">
        <v>2174452.0</v>
      </c>
      <c r="F38" s="11">
        <v>2230932.0</v>
      </c>
      <c r="G38" s="11">
        <v>2209802.0</v>
      </c>
      <c r="H38" s="11">
        <v>2211811.0</v>
      </c>
      <c r="I38" s="11">
        <v>2207445.0</v>
      </c>
      <c r="J38" s="11">
        <v>2217606.0</v>
      </c>
      <c r="K38" s="11">
        <v>2237604.0</v>
      </c>
      <c r="L38" s="11">
        <v>2241200.0</v>
      </c>
      <c r="M38" s="11">
        <v>2292339.0</v>
      </c>
      <c r="N38" s="11">
        <v>2289879.0</v>
      </c>
    </row>
    <row r="40">
      <c r="A40" s="5">
        <v>0.013888888888888888</v>
      </c>
      <c r="B40" s="3">
        <v>29.0</v>
      </c>
      <c r="C40" s="6">
        <v>4973003.0</v>
      </c>
      <c r="D40" s="6">
        <v>4148689.0</v>
      </c>
      <c r="E40" s="6">
        <v>4119573.0</v>
      </c>
      <c r="F40" s="7">
        <v>1.90298E7</v>
      </c>
      <c r="G40" s="7">
        <v>2.1654962E7</v>
      </c>
      <c r="H40" s="7">
        <v>2.0372884E7</v>
      </c>
      <c r="I40" s="7">
        <v>1.4716646E7</v>
      </c>
      <c r="J40" s="7">
        <v>1.5936114E7</v>
      </c>
      <c r="K40" s="7">
        <v>1.654809E7</v>
      </c>
      <c r="L40" s="7">
        <v>2.1648606E7</v>
      </c>
      <c r="M40" s="7">
        <v>2.0578174E7</v>
      </c>
      <c r="N40" s="7">
        <v>1.7470818E7</v>
      </c>
    </row>
    <row r="41">
      <c r="C41" s="7">
        <v>2.8993676E7</v>
      </c>
      <c r="D41" s="7">
        <v>2.8483938E7</v>
      </c>
      <c r="E41" s="7">
        <v>2.967448E7</v>
      </c>
      <c r="F41" s="7">
        <v>1.9053528E7</v>
      </c>
      <c r="G41" s="7">
        <v>2.183322E7</v>
      </c>
      <c r="H41" s="7">
        <v>2.2162088E7</v>
      </c>
      <c r="I41" s="7">
        <v>2.9294836E7</v>
      </c>
      <c r="J41" s="7">
        <v>3.2225376E7</v>
      </c>
      <c r="K41" s="7">
        <v>3.1245288E7</v>
      </c>
      <c r="L41" s="8">
        <v>1.91157E7</v>
      </c>
      <c r="M41" s="8">
        <v>2.236197E7</v>
      </c>
      <c r="N41" s="8">
        <v>2.3042616E7</v>
      </c>
    </row>
    <row r="42">
      <c r="C42" s="8">
        <v>3.2560176E7</v>
      </c>
      <c r="D42" s="8">
        <v>3.1578774E7</v>
      </c>
      <c r="E42" s="8">
        <v>5.8147744E7</v>
      </c>
      <c r="F42" s="8">
        <v>3.7013504E7</v>
      </c>
      <c r="G42" s="8">
        <v>4.2944984E7</v>
      </c>
      <c r="H42" s="8">
        <v>4.6721224E7</v>
      </c>
      <c r="I42" s="8">
        <v>3.3039478E7</v>
      </c>
      <c r="J42" s="8">
        <v>3.5247328E7</v>
      </c>
      <c r="K42" s="8">
        <v>3.6730044E7</v>
      </c>
      <c r="L42" s="8">
        <v>1.7314572E7</v>
      </c>
      <c r="M42" s="8">
        <v>1.9645298E7</v>
      </c>
      <c r="N42" s="8">
        <v>2.0048032E7</v>
      </c>
    </row>
    <row r="43">
      <c r="C43" s="8">
        <v>3.2409746E7</v>
      </c>
      <c r="D43" s="8">
        <v>3.289306E7</v>
      </c>
      <c r="E43" s="8">
        <v>3.4151604E7</v>
      </c>
      <c r="F43" s="9">
        <v>1.4471891E7</v>
      </c>
      <c r="G43" s="9">
        <v>1.6468014E7</v>
      </c>
      <c r="H43" s="9">
        <v>1.591393E7</v>
      </c>
      <c r="I43" s="9">
        <v>2.8453472E7</v>
      </c>
      <c r="J43" s="9">
        <v>3.304782E7</v>
      </c>
      <c r="K43" s="9">
        <v>3.3128736E7</v>
      </c>
      <c r="L43" s="9">
        <v>1.8338758E7</v>
      </c>
      <c r="M43" s="9">
        <v>1.8451228E7</v>
      </c>
      <c r="N43" s="9">
        <v>1.9397486E7</v>
      </c>
    </row>
    <row r="44">
      <c r="C44" s="9">
        <v>2.0363292E7</v>
      </c>
      <c r="D44" s="9">
        <v>1.8413852E7</v>
      </c>
      <c r="E44" s="9">
        <v>1.949777E7</v>
      </c>
      <c r="F44" s="9">
        <v>1.4232038E7</v>
      </c>
      <c r="G44" s="9">
        <v>1.5801817E7</v>
      </c>
      <c r="H44" s="9">
        <v>1.5103011E7</v>
      </c>
      <c r="I44" s="9">
        <v>1.9776766E7</v>
      </c>
      <c r="J44" s="9">
        <v>2.274575E7</v>
      </c>
      <c r="K44" s="9">
        <v>2.325268E7</v>
      </c>
      <c r="L44" s="10">
        <v>1.9066448E7</v>
      </c>
      <c r="M44" s="10">
        <v>2.0111392E7</v>
      </c>
      <c r="N44" s="10">
        <v>2.0008868E7</v>
      </c>
    </row>
    <row r="45">
      <c r="C45" s="10">
        <v>2.4728738E7</v>
      </c>
      <c r="D45" s="10">
        <v>2.6164216E7</v>
      </c>
      <c r="E45" s="10">
        <v>2.2798378E7</v>
      </c>
      <c r="F45" s="10">
        <v>2.2150724E7</v>
      </c>
      <c r="G45" s="10">
        <v>1.6642772E7</v>
      </c>
      <c r="H45" s="10">
        <v>2.430859E7</v>
      </c>
      <c r="I45" s="10">
        <v>1.1586331E7</v>
      </c>
      <c r="J45" s="10">
        <v>1.2988632E7</v>
      </c>
      <c r="K45" s="10">
        <v>1.2800772E7</v>
      </c>
      <c r="L45" s="10">
        <v>1.6068187E7</v>
      </c>
      <c r="M45" s="10">
        <v>2.0268062E7</v>
      </c>
      <c r="N45" s="10">
        <v>2.8258266E7</v>
      </c>
    </row>
    <row r="46">
      <c r="C46" s="10">
        <v>1.9590122E7</v>
      </c>
      <c r="D46" s="10">
        <v>2.0048264E7</v>
      </c>
      <c r="E46" s="10">
        <v>1.9705274E7</v>
      </c>
      <c r="F46" s="11">
        <v>2275546.0</v>
      </c>
      <c r="G46" s="11">
        <v>2254633.0</v>
      </c>
      <c r="H46" s="11">
        <v>2265968.0</v>
      </c>
      <c r="I46" s="11">
        <v>2272470.0</v>
      </c>
      <c r="J46" s="11">
        <v>2270979.0</v>
      </c>
      <c r="K46" s="11">
        <v>2304326.0</v>
      </c>
      <c r="L46" s="11">
        <v>2282165.0</v>
      </c>
      <c r="M46" s="11">
        <v>2339987.0</v>
      </c>
      <c r="N46" s="11">
        <v>4031998.0</v>
      </c>
    </row>
    <row r="47">
      <c r="C47" s="11">
        <v>3191668.0</v>
      </c>
      <c r="D47" s="11">
        <v>2237808.0</v>
      </c>
      <c r="E47" s="11">
        <v>2182422.0</v>
      </c>
      <c r="F47" s="11">
        <v>2232785.0</v>
      </c>
      <c r="G47" s="11">
        <v>2210592.0</v>
      </c>
      <c r="H47" s="11">
        <v>2208458.0</v>
      </c>
      <c r="I47" s="11">
        <v>2211593.0</v>
      </c>
      <c r="J47" s="11">
        <v>2222376.0</v>
      </c>
      <c r="K47" s="11">
        <v>2237286.0</v>
      </c>
      <c r="L47" s="11">
        <v>2239717.0</v>
      </c>
      <c r="M47" s="11">
        <v>2291337.0</v>
      </c>
      <c r="N47" s="11">
        <v>2295417.0</v>
      </c>
    </row>
    <row r="49">
      <c r="A49" s="5">
        <v>0.017361111111111112</v>
      </c>
      <c r="B49" s="3">
        <v>29.0</v>
      </c>
      <c r="C49" s="6">
        <v>5063551.0</v>
      </c>
      <c r="D49" s="6">
        <v>4245926.0</v>
      </c>
      <c r="E49" s="6">
        <v>4167961.0</v>
      </c>
      <c r="F49" s="7">
        <v>2.318508E7</v>
      </c>
      <c r="G49" s="7">
        <v>2.6400812E7</v>
      </c>
      <c r="H49" s="7">
        <v>2.5012944E7</v>
      </c>
      <c r="I49" s="7">
        <v>1.782525E7</v>
      </c>
      <c r="J49" s="7">
        <v>1.9335294E7</v>
      </c>
      <c r="K49" s="7">
        <v>1.9974524E7</v>
      </c>
      <c r="L49" s="7">
        <v>2.6130084E7</v>
      </c>
      <c r="M49" s="7">
        <v>2.48887E7</v>
      </c>
      <c r="N49" s="7">
        <v>2.0999058E7</v>
      </c>
    </row>
    <row r="50">
      <c r="C50" s="7">
        <v>3.4668872E7</v>
      </c>
      <c r="D50" s="7">
        <v>3.5575664E7</v>
      </c>
      <c r="E50" s="7">
        <v>3.6370892E7</v>
      </c>
      <c r="F50" s="7">
        <v>2.4334824E7</v>
      </c>
      <c r="G50" s="7">
        <v>2.667185E7</v>
      </c>
      <c r="H50" s="7">
        <v>2.7067886E7</v>
      </c>
      <c r="I50" s="7">
        <v>3.6099964E7</v>
      </c>
      <c r="J50" s="7">
        <v>3.9105336E7</v>
      </c>
      <c r="K50" s="7">
        <v>3.8015064E7</v>
      </c>
      <c r="L50" s="8">
        <v>2.3336628E7</v>
      </c>
      <c r="M50" s="8">
        <v>2.7065786E7</v>
      </c>
      <c r="N50" s="8">
        <v>2.7645232E7</v>
      </c>
    </row>
    <row r="51">
      <c r="C51" s="8">
        <v>3.8578764E7</v>
      </c>
      <c r="D51" s="8">
        <v>3.7917428E7</v>
      </c>
      <c r="E51" s="8">
        <v>6.4364016E7</v>
      </c>
      <c r="F51" s="8">
        <v>4.5847868E7</v>
      </c>
      <c r="G51" s="8">
        <v>5.2658916E7</v>
      </c>
      <c r="H51" s="8">
        <v>5.6975396E7</v>
      </c>
      <c r="I51" s="8">
        <v>4.1367376E7</v>
      </c>
      <c r="J51" s="8">
        <v>4.3805164E7</v>
      </c>
      <c r="K51" s="8">
        <v>4.5203116E7</v>
      </c>
      <c r="L51" s="8">
        <v>2.125815E7</v>
      </c>
      <c r="M51" s="8">
        <v>2.3694138E7</v>
      </c>
      <c r="N51" s="8">
        <v>2.426111E7</v>
      </c>
    </row>
    <row r="52">
      <c r="C52" s="8">
        <v>3.8774152E7</v>
      </c>
      <c r="D52" s="8">
        <v>3.9464428E7</v>
      </c>
      <c r="E52" s="8">
        <v>4.1201824E7</v>
      </c>
      <c r="F52" s="9">
        <v>1.7639196E7</v>
      </c>
      <c r="G52" s="9">
        <v>2.0054406E7</v>
      </c>
      <c r="H52" s="9">
        <v>1.9343438E7</v>
      </c>
      <c r="I52" s="9">
        <v>3.4485264E7</v>
      </c>
      <c r="J52" s="9">
        <v>4.0047784E7</v>
      </c>
      <c r="K52" s="9">
        <v>4.0256744E7</v>
      </c>
      <c r="L52" s="9">
        <v>2.240005E7</v>
      </c>
      <c r="M52" s="9">
        <v>2.2529036E7</v>
      </c>
      <c r="N52" s="9">
        <v>2.3343654E7</v>
      </c>
    </row>
    <row r="53">
      <c r="C53" s="9">
        <v>2.4858776E7</v>
      </c>
      <c r="D53" s="9">
        <v>2.2906638E7</v>
      </c>
      <c r="E53" s="9">
        <v>2.4266112E7</v>
      </c>
      <c r="F53" s="9">
        <v>1.7664864E7</v>
      </c>
      <c r="G53" s="9">
        <v>1.9734698E7</v>
      </c>
      <c r="H53" s="9">
        <v>1.8702894E7</v>
      </c>
      <c r="I53" s="9">
        <v>2.480874E7</v>
      </c>
      <c r="J53" s="9">
        <v>2.8396756E7</v>
      </c>
      <c r="K53" s="9">
        <v>2.9135328E7</v>
      </c>
      <c r="L53" s="10">
        <v>2.2968132E7</v>
      </c>
      <c r="M53" s="10">
        <v>2.4011458E7</v>
      </c>
      <c r="N53" s="10">
        <v>2.395146E7</v>
      </c>
    </row>
    <row r="54">
      <c r="C54" s="10">
        <v>2.9826958E7</v>
      </c>
      <c r="D54" s="10">
        <v>3.1345516E7</v>
      </c>
      <c r="E54" s="10">
        <v>2.7339624E7</v>
      </c>
      <c r="F54" s="10">
        <v>2.6576948E7</v>
      </c>
      <c r="G54" s="10">
        <v>2.0446226E7</v>
      </c>
      <c r="H54" s="10">
        <v>2.9178714E7</v>
      </c>
      <c r="I54" s="10">
        <v>1.4220554E7</v>
      </c>
      <c r="J54" s="10">
        <v>1.5738962E7</v>
      </c>
      <c r="K54" s="10">
        <v>1.5660176E7</v>
      </c>
      <c r="L54" s="10">
        <v>1.9890738E7</v>
      </c>
      <c r="M54" s="10">
        <v>2.4508418E7</v>
      </c>
      <c r="N54" s="10">
        <v>3.2196648E7</v>
      </c>
    </row>
    <row r="55">
      <c r="C55" s="10">
        <v>2.306317E7</v>
      </c>
      <c r="D55" s="10">
        <v>2.3696318E7</v>
      </c>
      <c r="E55" s="10">
        <v>2.3136164E7</v>
      </c>
      <c r="F55" s="11">
        <v>2272100.0</v>
      </c>
      <c r="G55" s="11">
        <v>2258599.0</v>
      </c>
      <c r="H55" s="11">
        <v>2265094.0</v>
      </c>
      <c r="I55" s="11">
        <v>2272185.0</v>
      </c>
      <c r="J55" s="11">
        <v>2269657.0</v>
      </c>
      <c r="K55" s="11">
        <v>2300449.0</v>
      </c>
      <c r="L55" s="11">
        <v>2286379.0</v>
      </c>
      <c r="M55" s="11">
        <v>2341584.0</v>
      </c>
      <c r="N55" s="11">
        <v>4038390.0</v>
      </c>
    </row>
    <row r="56">
      <c r="C56" s="11">
        <v>3195978.0</v>
      </c>
      <c r="D56" s="11">
        <v>2248501.0</v>
      </c>
      <c r="E56" s="11">
        <v>2175323.0</v>
      </c>
      <c r="F56" s="11">
        <v>2233602.0</v>
      </c>
      <c r="G56" s="11">
        <v>2217400.0</v>
      </c>
      <c r="H56" s="11">
        <v>2215052.0</v>
      </c>
      <c r="I56" s="11">
        <v>2215548.0</v>
      </c>
      <c r="J56" s="11">
        <v>2217341.0</v>
      </c>
      <c r="K56" s="11">
        <v>2244844.0</v>
      </c>
      <c r="L56" s="11">
        <v>2243407.0</v>
      </c>
      <c r="M56" s="11">
        <v>2290449.0</v>
      </c>
      <c r="N56" s="11">
        <v>2297074.0</v>
      </c>
    </row>
    <row r="58">
      <c r="A58" s="5">
        <v>0.020833333333333332</v>
      </c>
      <c r="B58" s="4">
        <v>44710.0</v>
      </c>
      <c r="C58" s="6">
        <v>5109831.0</v>
      </c>
      <c r="D58" s="6">
        <v>4298546.0</v>
      </c>
      <c r="E58" s="6">
        <v>4218521.0</v>
      </c>
      <c r="F58" s="7">
        <v>2.742813E7</v>
      </c>
      <c r="G58" s="7">
        <v>3.103465E7</v>
      </c>
      <c r="H58" s="7">
        <v>2.956376E7</v>
      </c>
      <c r="I58" s="7">
        <v>2.0740142E7</v>
      </c>
      <c r="J58" s="7">
        <v>2.2541792E7</v>
      </c>
      <c r="K58" s="7">
        <v>2.3170048E7</v>
      </c>
      <c r="L58" s="7">
        <v>3.0334074E7</v>
      </c>
      <c r="M58" s="7">
        <v>2.8923168E7</v>
      </c>
      <c r="N58" s="7">
        <v>2.4472306E7</v>
      </c>
    </row>
    <row r="59">
      <c r="C59" s="7">
        <v>3.9981528E7</v>
      </c>
      <c r="D59" s="7">
        <v>4.0566664E7</v>
      </c>
      <c r="E59" s="7">
        <v>4.2888704E7</v>
      </c>
      <c r="F59" s="7">
        <v>2.7749542E7</v>
      </c>
      <c r="G59" s="7">
        <v>3.1128826E7</v>
      </c>
      <c r="H59" s="7">
        <v>3.1717514E7</v>
      </c>
      <c r="I59" s="7">
        <v>4.1719788E7</v>
      </c>
      <c r="J59" s="7">
        <v>4.498706E7</v>
      </c>
      <c r="K59" s="7">
        <v>4.372738E7</v>
      </c>
      <c r="L59" s="8">
        <v>2.6946588E7</v>
      </c>
      <c r="M59" s="8">
        <v>3.124011E7</v>
      </c>
      <c r="N59" s="8">
        <v>3.1723604E7</v>
      </c>
    </row>
    <row r="60">
      <c r="C60" s="8">
        <v>4.3679008E7</v>
      </c>
      <c r="D60" s="8">
        <v>4.3101276E7</v>
      </c>
      <c r="E60" s="8">
        <v>6.9772224E7</v>
      </c>
      <c r="F60" s="8">
        <v>5.3364988E7</v>
      </c>
      <c r="G60" s="8">
        <v>6.0750284E7</v>
      </c>
      <c r="H60" s="8">
        <v>6.5301272E7</v>
      </c>
      <c r="I60" s="8">
        <v>4.8471348E7</v>
      </c>
      <c r="J60" s="8">
        <v>5.1663456E7</v>
      </c>
      <c r="K60" s="8">
        <v>5.341738E7</v>
      </c>
      <c r="L60" s="8">
        <v>2.5255236E7</v>
      </c>
      <c r="M60" s="8">
        <v>2.747863E7</v>
      </c>
      <c r="N60" s="8">
        <v>2.8200162E7</v>
      </c>
    </row>
    <row r="61">
      <c r="C61" s="8">
        <v>4.4515148E7</v>
      </c>
      <c r="D61" s="8">
        <v>4.5495132E7</v>
      </c>
      <c r="E61" s="8">
        <v>4.7013084E7</v>
      </c>
      <c r="F61" s="9">
        <v>2.059739E7</v>
      </c>
      <c r="G61" s="9">
        <v>2.3477282E7</v>
      </c>
      <c r="H61" s="9">
        <v>2.274187E7</v>
      </c>
      <c r="I61" s="9">
        <v>3.9932108E7</v>
      </c>
      <c r="J61" s="9">
        <v>4.5976356E7</v>
      </c>
      <c r="K61" s="9">
        <v>4.6892104E7</v>
      </c>
      <c r="L61" s="9">
        <v>2.6119408E7</v>
      </c>
      <c r="M61" s="9">
        <v>2.634677E7</v>
      </c>
      <c r="N61" s="9">
        <v>2.7117324E7</v>
      </c>
    </row>
    <row r="62">
      <c r="C62" s="9">
        <v>2.898908E7</v>
      </c>
      <c r="D62" s="9">
        <v>2.7520922E7</v>
      </c>
      <c r="E62" s="9">
        <v>2.8645838E7</v>
      </c>
      <c r="F62" s="9">
        <v>2.1041808E7</v>
      </c>
      <c r="G62" s="9">
        <v>2.3541028E7</v>
      </c>
      <c r="H62" s="9">
        <v>2.2170828E7</v>
      </c>
      <c r="I62" s="9">
        <v>2.9478056E7</v>
      </c>
      <c r="J62" s="9">
        <v>3.3463764E7</v>
      </c>
      <c r="K62" s="9">
        <v>3.4391528E7</v>
      </c>
      <c r="L62" s="10">
        <v>2.6696704E7</v>
      </c>
      <c r="M62" s="10">
        <v>2.7617126E7</v>
      </c>
      <c r="N62" s="10">
        <v>2.7487132E7</v>
      </c>
    </row>
    <row r="63">
      <c r="C63" s="10">
        <v>3.3903496E7</v>
      </c>
      <c r="D63" s="10">
        <v>3.5762904E7</v>
      </c>
      <c r="E63" s="10">
        <v>3.1666654E7</v>
      </c>
      <c r="F63" s="10">
        <v>3.166606E7</v>
      </c>
      <c r="G63" s="10">
        <v>2.399309E7</v>
      </c>
      <c r="H63" s="10">
        <v>3.3556652E7</v>
      </c>
      <c r="I63" s="10">
        <v>1.6602422E7</v>
      </c>
      <c r="J63" s="10">
        <v>1.87421E7</v>
      </c>
      <c r="K63" s="10">
        <v>1.825118E7</v>
      </c>
      <c r="L63" s="10">
        <v>2.3789108E7</v>
      </c>
      <c r="M63" s="10">
        <v>2.8203724E7</v>
      </c>
      <c r="N63" s="10">
        <v>3.5900496E7</v>
      </c>
    </row>
    <row r="64">
      <c r="C64" s="10">
        <v>2.6269228E7</v>
      </c>
      <c r="D64" s="10">
        <v>2.7100786E7</v>
      </c>
      <c r="E64" s="10">
        <v>2.6409412E7</v>
      </c>
      <c r="F64" s="11">
        <v>2273143.0</v>
      </c>
      <c r="G64" s="11">
        <v>2256233.0</v>
      </c>
      <c r="H64" s="11">
        <v>2272833.0</v>
      </c>
      <c r="I64" s="11">
        <v>2275320.0</v>
      </c>
      <c r="J64" s="11">
        <v>2269693.0</v>
      </c>
      <c r="K64" s="11">
        <v>2307133.0</v>
      </c>
      <c r="L64" s="11">
        <v>2288685.0</v>
      </c>
      <c r="M64" s="11">
        <v>2344547.0</v>
      </c>
      <c r="N64" s="11">
        <v>4039769.0</v>
      </c>
    </row>
    <row r="65">
      <c r="C65" s="11">
        <v>3207216.0</v>
      </c>
      <c r="D65" s="11">
        <v>2247695.0</v>
      </c>
      <c r="E65" s="11">
        <v>2181675.0</v>
      </c>
      <c r="F65" s="11">
        <v>2239503.0</v>
      </c>
      <c r="G65" s="11">
        <v>2212214.0</v>
      </c>
      <c r="H65" s="11">
        <v>2210217.0</v>
      </c>
      <c r="I65" s="11">
        <v>2215939.0</v>
      </c>
      <c r="J65" s="11">
        <v>2218268.0</v>
      </c>
      <c r="K65" s="11">
        <v>2244215.0</v>
      </c>
      <c r="L65" s="11">
        <v>2239973.0</v>
      </c>
      <c r="M65" s="11">
        <v>2289458.0</v>
      </c>
      <c r="N65" s="11">
        <v>2295366.0</v>
      </c>
    </row>
    <row r="67">
      <c r="A67" s="5">
        <v>0.024305555555555556</v>
      </c>
      <c r="B67" s="4">
        <v>44710.0</v>
      </c>
      <c r="C67" s="6">
        <v>5171895.0</v>
      </c>
      <c r="D67" s="6">
        <v>4357892.0</v>
      </c>
      <c r="E67" s="6">
        <v>4260772.0</v>
      </c>
      <c r="F67" s="7">
        <v>3.1633392E7</v>
      </c>
      <c r="G67" s="7">
        <v>3.5598516E7</v>
      </c>
      <c r="H67" s="7">
        <v>3.39725E7</v>
      </c>
      <c r="I67" s="7">
        <v>2.372698E7</v>
      </c>
      <c r="J67" s="7">
        <v>2.559355E7</v>
      </c>
      <c r="K67" s="7">
        <v>2.626594E7</v>
      </c>
      <c r="L67" s="7">
        <v>3.4233816E7</v>
      </c>
      <c r="M67" s="7">
        <v>3.2827546E7</v>
      </c>
      <c r="N67" s="7">
        <v>2.769466E7</v>
      </c>
    </row>
    <row r="68">
      <c r="C68" s="7">
        <v>4.476932E7</v>
      </c>
      <c r="D68" s="7">
        <v>4.553302E7</v>
      </c>
      <c r="E68" s="7">
        <v>4.7191236E7</v>
      </c>
      <c r="F68" s="7">
        <v>3.1675972E7</v>
      </c>
      <c r="G68" s="7">
        <v>3.5404876E7</v>
      </c>
      <c r="H68" s="7">
        <v>3.5935968E7</v>
      </c>
      <c r="I68" s="7">
        <v>4.6492824E7</v>
      </c>
      <c r="J68" s="7">
        <v>4.9869984E7</v>
      </c>
      <c r="K68" s="7">
        <v>4.8719424E7</v>
      </c>
      <c r="L68" s="8">
        <v>3.0502232E7</v>
      </c>
      <c r="M68" s="8">
        <v>3.5029056E7</v>
      </c>
      <c r="N68" s="8">
        <v>3.5337788E7</v>
      </c>
    </row>
    <row r="69">
      <c r="C69" s="8">
        <v>4.8149056E7</v>
      </c>
      <c r="D69" s="8">
        <v>4.7584684E7</v>
      </c>
      <c r="E69" s="8">
        <v>7.491968E7</v>
      </c>
      <c r="F69" s="8">
        <v>5.9556196E7</v>
      </c>
      <c r="G69" s="8">
        <v>6.7324928E7</v>
      </c>
      <c r="H69" s="8">
        <v>7.1810544E7</v>
      </c>
      <c r="I69" s="8">
        <v>5.4638512E7</v>
      </c>
      <c r="J69" s="8">
        <v>5.776992E7</v>
      </c>
      <c r="K69" s="8">
        <v>5.9810272E7</v>
      </c>
      <c r="L69" s="8">
        <v>2.8593762E7</v>
      </c>
      <c r="M69" s="8">
        <v>3.1155036E7</v>
      </c>
      <c r="N69" s="8">
        <v>3.1848312E7</v>
      </c>
    </row>
    <row r="70">
      <c r="C70" s="8">
        <v>4.9552608E7</v>
      </c>
      <c r="D70" s="8">
        <v>5.0873276E7</v>
      </c>
      <c r="E70" s="8">
        <v>5.2388424E7</v>
      </c>
      <c r="F70" s="9">
        <v>2.3461588E7</v>
      </c>
      <c r="G70" s="9">
        <v>2.6740768E7</v>
      </c>
      <c r="H70" s="9">
        <v>2.5919694E7</v>
      </c>
      <c r="I70" s="9">
        <v>4.468792E7</v>
      </c>
      <c r="J70" s="9">
        <v>5.1116212E7</v>
      </c>
      <c r="K70" s="9">
        <v>5.1925072E7</v>
      </c>
      <c r="L70" s="9">
        <v>2.9659908E7</v>
      </c>
      <c r="M70" s="9">
        <v>2.9783914E7</v>
      </c>
      <c r="N70" s="9">
        <v>3.059473E7</v>
      </c>
    </row>
    <row r="71">
      <c r="C71" s="9">
        <v>3.3062618E7</v>
      </c>
      <c r="D71" s="9">
        <v>3.1326102E7</v>
      </c>
      <c r="E71" s="9">
        <v>3.2504276E7</v>
      </c>
      <c r="F71" s="9">
        <v>2.4580944E7</v>
      </c>
      <c r="G71" s="9">
        <v>2.6949274E7</v>
      </c>
      <c r="H71" s="9">
        <v>2.5675418E7</v>
      </c>
      <c r="I71" s="9">
        <v>3.3835544E7</v>
      </c>
      <c r="J71" s="9">
        <v>3.8196396E7</v>
      </c>
      <c r="K71" s="9">
        <v>3.9117512E7</v>
      </c>
      <c r="L71" s="10">
        <v>3.0545348E7</v>
      </c>
      <c r="M71" s="10">
        <v>3.1008884E7</v>
      </c>
      <c r="N71" s="10">
        <v>3.1062408E7</v>
      </c>
    </row>
    <row r="72">
      <c r="C72" s="10">
        <v>3.7839928E7</v>
      </c>
      <c r="D72" s="10">
        <v>3.9683076E7</v>
      </c>
      <c r="E72" s="10">
        <v>3.5579104E7</v>
      </c>
      <c r="F72" s="10">
        <v>3.51396E7</v>
      </c>
      <c r="G72" s="10">
        <v>2.7183042E7</v>
      </c>
      <c r="H72" s="10">
        <v>3.7529624E7</v>
      </c>
      <c r="I72" s="10">
        <v>1.898751E7</v>
      </c>
      <c r="J72" s="10">
        <v>2.1614372E7</v>
      </c>
      <c r="K72" s="10">
        <v>2.088433E7</v>
      </c>
      <c r="L72" s="10">
        <v>2.6978232E7</v>
      </c>
      <c r="M72" s="10">
        <v>3.1740068E7</v>
      </c>
      <c r="N72" s="10">
        <v>3.9385128E7</v>
      </c>
    </row>
    <row r="73">
      <c r="C73" s="10">
        <v>2.9353486E7</v>
      </c>
      <c r="D73" s="10">
        <v>3.0129772E7</v>
      </c>
      <c r="E73" s="10">
        <v>2.9425904E7</v>
      </c>
      <c r="F73" s="11">
        <v>2259768.0</v>
      </c>
      <c r="G73" s="11">
        <v>2250035.0</v>
      </c>
      <c r="H73" s="11">
        <v>2258489.0</v>
      </c>
      <c r="I73" s="11">
        <v>2271881.0</v>
      </c>
      <c r="J73" s="11">
        <v>2265270.0</v>
      </c>
      <c r="K73" s="11">
        <v>2303786.0</v>
      </c>
      <c r="L73" s="11">
        <v>2281724.0</v>
      </c>
      <c r="M73" s="11">
        <v>2341271.0</v>
      </c>
      <c r="N73" s="11">
        <v>4033266.0</v>
      </c>
    </row>
    <row r="74">
      <c r="C74" s="11">
        <v>3202857.0</v>
      </c>
      <c r="D74" s="11">
        <v>2242470.0</v>
      </c>
      <c r="E74" s="11">
        <v>2176195.0</v>
      </c>
      <c r="F74" s="11">
        <v>2236938.0</v>
      </c>
      <c r="G74" s="11">
        <v>2212641.0</v>
      </c>
      <c r="H74" s="11">
        <v>2211264.0</v>
      </c>
      <c r="I74" s="11">
        <v>2211393.0</v>
      </c>
      <c r="J74" s="11">
        <v>2216920.0</v>
      </c>
      <c r="K74" s="11">
        <v>2245457.0</v>
      </c>
      <c r="L74" s="11">
        <v>2238128.0</v>
      </c>
      <c r="M74" s="11">
        <v>2293247.0</v>
      </c>
      <c r="N74" s="11">
        <v>2290284.0</v>
      </c>
    </row>
    <row r="76">
      <c r="A76" s="5">
        <v>0.027777777777777776</v>
      </c>
      <c r="B76" s="4">
        <v>44710.0</v>
      </c>
      <c r="C76" s="6">
        <v>5241431.0</v>
      </c>
      <c r="D76" s="6">
        <v>4403948.0</v>
      </c>
      <c r="E76" s="6">
        <v>4312013.0</v>
      </c>
      <c r="F76" s="7">
        <v>3.5585264E7</v>
      </c>
      <c r="G76" s="7">
        <v>4.0052092E7</v>
      </c>
      <c r="H76" s="7">
        <v>3.8358812E7</v>
      </c>
      <c r="I76" s="7">
        <v>2.650828E7</v>
      </c>
      <c r="J76" s="7">
        <v>2.8512054E7</v>
      </c>
      <c r="K76" s="7">
        <v>2.9370186E7</v>
      </c>
      <c r="L76" s="7">
        <v>3.795104E7</v>
      </c>
      <c r="M76" s="7">
        <v>3.644066E7</v>
      </c>
      <c r="N76" s="7">
        <v>3.0976638E7</v>
      </c>
    </row>
    <row r="77">
      <c r="C77" s="7">
        <v>4.911256E7</v>
      </c>
      <c r="D77" s="7">
        <v>5.0154808E7</v>
      </c>
      <c r="E77" s="7">
        <v>5.206758E7</v>
      </c>
      <c r="F77" s="7">
        <v>3.5205256E7</v>
      </c>
      <c r="G77" s="7">
        <v>3.9246388E7</v>
      </c>
      <c r="H77" s="7">
        <v>3.9921388E7</v>
      </c>
      <c r="I77" s="7">
        <v>5.0693648E7</v>
      </c>
      <c r="J77" s="7">
        <v>5.4110152E7</v>
      </c>
      <c r="K77" s="7">
        <v>5.2739648E7</v>
      </c>
      <c r="L77" s="8">
        <v>3.3778208E7</v>
      </c>
      <c r="M77" s="8">
        <v>3.8657908E7</v>
      </c>
      <c r="N77" s="8">
        <v>3.876964E7</v>
      </c>
    </row>
    <row r="78">
      <c r="C78" s="8">
        <v>5.2170884E7</v>
      </c>
      <c r="D78" s="8">
        <v>5.1717784E7</v>
      </c>
      <c r="E78" s="8">
        <v>7.9446408E7</v>
      </c>
      <c r="F78" s="8">
        <v>6.5702276E7</v>
      </c>
      <c r="G78" s="8">
        <v>7.25914E7</v>
      </c>
      <c r="H78" s="8">
        <v>7.7318896E7</v>
      </c>
      <c r="I78" s="8">
        <v>5.9971856E7</v>
      </c>
      <c r="J78" s="8">
        <v>6.3079296E7</v>
      </c>
      <c r="K78" s="8">
        <v>6.5201696E7</v>
      </c>
      <c r="L78" s="8">
        <v>3.1922254E7</v>
      </c>
      <c r="M78" s="8">
        <v>3.4790784E7</v>
      </c>
      <c r="N78" s="8">
        <v>3.5464424E7</v>
      </c>
    </row>
    <row r="79">
      <c r="C79" s="8">
        <v>5.4328324E7</v>
      </c>
      <c r="D79" s="8">
        <v>5.5717568E7</v>
      </c>
      <c r="E79" s="8">
        <v>5.7369104E7</v>
      </c>
      <c r="F79" s="9">
        <v>2.6402262E7</v>
      </c>
      <c r="G79" s="9">
        <v>3.005246E7</v>
      </c>
      <c r="H79" s="9">
        <v>2.9002724E7</v>
      </c>
      <c r="I79" s="9">
        <v>4.9023864E7</v>
      </c>
      <c r="J79" s="9">
        <v>5.5648264E7</v>
      </c>
      <c r="K79" s="9">
        <v>5.6507624E7</v>
      </c>
      <c r="L79" s="9">
        <v>3.3046908E7</v>
      </c>
      <c r="M79" s="9">
        <v>3.3291616E7</v>
      </c>
      <c r="N79" s="9">
        <v>3.3963832E7</v>
      </c>
    </row>
    <row r="80">
      <c r="C80" s="9">
        <v>3.6526504E7</v>
      </c>
      <c r="D80" s="9">
        <v>3.4562708E7</v>
      </c>
      <c r="E80" s="9">
        <v>3.6299516E7</v>
      </c>
      <c r="F80" s="9">
        <v>2.7434448E7</v>
      </c>
      <c r="G80" s="9">
        <v>3.0152472E7</v>
      </c>
      <c r="H80" s="9">
        <v>2.9470914E7</v>
      </c>
      <c r="I80" s="9">
        <v>3.7966736E7</v>
      </c>
      <c r="J80" s="9">
        <v>4.2634588E7</v>
      </c>
      <c r="K80" s="9">
        <v>4.3546968E7</v>
      </c>
      <c r="L80" s="10">
        <v>3.3245802E7</v>
      </c>
      <c r="M80" s="10">
        <v>3.491574E7</v>
      </c>
      <c r="N80" s="10">
        <v>3.4593888E7</v>
      </c>
    </row>
    <row r="81">
      <c r="C81" s="10">
        <v>4.1416284E7</v>
      </c>
      <c r="D81" s="10">
        <v>4.3585104E7</v>
      </c>
      <c r="E81" s="10">
        <v>3.9280436E7</v>
      </c>
      <c r="F81" s="10">
        <v>3.861494E7</v>
      </c>
      <c r="G81" s="10">
        <v>3.0211592E7</v>
      </c>
      <c r="H81" s="10">
        <v>4.1281328E7</v>
      </c>
      <c r="I81" s="10">
        <v>2.1422058E7</v>
      </c>
      <c r="J81" s="10">
        <v>2.4208348E7</v>
      </c>
      <c r="K81" s="10">
        <v>2.3570696E7</v>
      </c>
      <c r="L81" s="10">
        <v>3.0222086E7</v>
      </c>
      <c r="M81" s="10">
        <v>3.5250388E7</v>
      </c>
      <c r="N81" s="10">
        <v>4.28997E7</v>
      </c>
    </row>
    <row r="82">
      <c r="C82" s="10">
        <v>3.2351136E7</v>
      </c>
      <c r="D82" s="10">
        <v>3.3087616E7</v>
      </c>
      <c r="E82" s="10">
        <v>3.2420486E7</v>
      </c>
      <c r="F82" s="11">
        <v>2258645.0</v>
      </c>
      <c r="G82" s="11">
        <v>2250127.0</v>
      </c>
      <c r="H82" s="11">
        <v>2259799.0</v>
      </c>
      <c r="I82" s="11">
        <v>2270120.0</v>
      </c>
      <c r="J82" s="11">
        <v>2266585.0</v>
      </c>
      <c r="K82" s="11">
        <v>2308666.0</v>
      </c>
      <c r="L82" s="11">
        <v>2283266.0</v>
      </c>
      <c r="M82" s="11">
        <v>2337723.0</v>
      </c>
      <c r="N82" s="11">
        <v>4040312.0</v>
      </c>
    </row>
    <row r="83">
      <c r="C83" s="11">
        <v>3187820.0</v>
      </c>
      <c r="D83" s="11">
        <v>2241817.0</v>
      </c>
      <c r="E83" s="11">
        <v>2176363.0</v>
      </c>
      <c r="F83" s="11">
        <v>2230009.0</v>
      </c>
      <c r="G83" s="11">
        <v>2211990.0</v>
      </c>
      <c r="H83" s="11">
        <v>2210637.0</v>
      </c>
      <c r="I83" s="11">
        <v>2217278.0</v>
      </c>
      <c r="J83" s="11">
        <v>2220816.0</v>
      </c>
      <c r="K83" s="11">
        <v>2242232.0</v>
      </c>
      <c r="L83" s="11">
        <v>2240907.0</v>
      </c>
      <c r="M83" s="11">
        <v>2293527.0</v>
      </c>
      <c r="N83" s="11">
        <v>2286141.0</v>
      </c>
    </row>
    <row r="85">
      <c r="A85" s="5">
        <v>0.03125</v>
      </c>
      <c r="B85" s="4">
        <v>44710.0</v>
      </c>
      <c r="C85" s="6">
        <v>5338415.0</v>
      </c>
      <c r="D85" s="6">
        <v>4460433.0</v>
      </c>
      <c r="E85" s="6">
        <v>4365716.0</v>
      </c>
      <c r="F85" s="7">
        <v>3.9331896E7</v>
      </c>
      <c r="G85" s="7">
        <v>4.4008568E7</v>
      </c>
      <c r="H85" s="7">
        <v>4.2361932E7</v>
      </c>
      <c r="I85" s="7">
        <v>2.920428E7</v>
      </c>
      <c r="J85" s="7">
        <v>3.139444E7</v>
      </c>
      <c r="K85" s="7">
        <v>3.2144332E7</v>
      </c>
      <c r="L85" s="7">
        <v>4.1492468E7</v>
      </c>
      <c r="M85" s="7">
        <v>3.9839064E7</v>
      </c>
      <c r="N85" s="7">
        <v>3.3932516E7</v>
      </c>
    </row>
    <row r="86">
      <c r="C86" s="7">
        <v>5.318064E7</v>
      </c>
      <c r="D86" s="7">
        <v>5.4424072E7</v>
      </c>
      <c r="E86" s="7">
        <v>5.6362104E7</v>
      </c>
      <c r="F86" s="7">
        <v>3.8702108E7</v>
      </c>
      <c r="G86" s="7">
        <v>4.283846E7</v>
      </c>
      <c r="H86" s="7">
        <v>4.3571964E7</v>
      </c>
      <c r="I86" s="7">
        <v>5.4602684E7</v>
      </c>
      <c r="J86" s="7">
        <v>5.81313E7</v>
      </c>
      <c r="K86" s="7">
        <v>5.6753864E7</v>
      </c>
      <c r="L86" s="8">
        <v>3.6830004E7</v>
      </c>
      <c r="M86" s="8">
        <v>4.1930584E7</v>
      </c>
      <c r="N86" s="8">
        <v>4.2148124E7</v>
      </c>
    </row>
    <row r="87">
      <c r="C87" s="8">
        <v>5.5961048E7</v>
      </c>
      <c r="D87" s="8">
        <v>5.5512064E7</v>
      </c>
      <c r="E87" s="8">
        <v>8.3176032E7</v>
      </c>
      <c r="F87" s="8">
        <v>6.98192E7</v>
      </c>
      <c r="G87" s="8">
        <v>7.6794168E7</v>
      </c>
      <c r="H87" s="8">
        <v>8.1696424E7</v>
      </c>
      <c r="I87" s="8">
        <v>6.4558792E7</v>
      </c>
      <c r="J87" s="8">
        <v>6.7973896E7</v>
      </c>
      <c r="K87" s="8">
        <v>6.9936944E7</v>
      </c>
      <c r="L87" s="8">
        <v>3.5234684E7</v>
      </c>
      <c r="M87" s="8">
        <v>3.81766E7</v>
      </c>
      <c r="N87" s="8">
        <v>3.8907032E7</v>
      </c>
    </row>
    <row r="88">
      <c r="C88" s="8">
        <v>5.8697036E7</v>
      </c>
      <c r="D88" s="8">
        <v>6.0050456E7</v>
      </c>
      <c r="E88" s="8">
        <v>6.1952884E7</v>
      </c>
      <c r="F88" s="9">
        <v>2.9130454E7</v>
      </c>
      <c r="G88" s="9">
        <v>3.3124836E7</v>
      </c>
      <c r="H88" s="9">
        <v>3.197478E7</v>
      </c>
      <c r="I88" s="9">
        <v>5.301142E7</v>
      </c>
      <c r="J88" s="9">
        <v>5.9775704E7</v>
      </c>
      <c r="K88" s="9">
        <v>6.0727136E7</v>
      </c>
      <c r="L88" s="9">
        <v>3.6325124E7</v>
      </c>
      <c r="M88" s="9">
        <v>3.6336844E7</v>
      </c>
      <c r="N88" s="9">
        <v>3.7221764E7</v>
      </c>
    </row>
    <row r="89">
      <c r="C89" s="9">
        <v>3.9730444E7</v>
      </c>
      <c r="D89" s="9">
        <v>3.7686724E7</v>
      </c>
      <c r="E89" s="9">
        <v>4.0590304E7</v>
      </c>
      <c r="F89" s="9">
        <v>3.0268204E7</v>
      </c>
      <c r="G89" s="9">
        <v>3.323935E7</v>
      </c>
      <c r="H89" s="9">
        <v>3.2263586E7</v>
      </c>
      <c r="I89" s="9">
        <v>4.1701732E7</v>
      </c>
      <c r="J89" s="9">
        <v>4.761914E7</v>
      </c>
      <c r="K89" s="9">
        <v>4.6879804E7</v>
      </c>
      <c r="L89" s="10">
        <v>3.5810396E7</v>
      </c>
      <c r="M89" s="10">
        <v>3.7399392E7</v>
      </c>
      <c r="N89" s="10">
        <v>3.6893896E7</v>
      </c>
    </row>
    <row r="90">
      <c r="C90" s="10">
        <v>4.498116E7</v>
      </c>
      <c r="D90" s="10">
        <v>4.7107136E7</v>
      </c>
      <c r="E90" s="10">
        <v>4.272184E7</v>
      </c>
      <c r="F90" s="10">
        <v>4.2000132E7</v>
      </c>
      <c r="G90" s="10">
        <v>3.3360236E7</v>
      </c>
      <c r="H90" s="10">
        <v>4.4689032E7</v>
      </c>
      <c r="I90" s="10">
        <v>2.375924E7</v>
      </c>
      <c r="J90" s="10">
        <v>2.6765028E7</v>
      </c>
      <c r="K90" s="10">
        <v>2.614662E7</v>
      </c>
      <c r="L90" s="10">
        <v>3.3302602E7</v>
      </c>
      <c r="M90" s="10">
        <v>3.8550308E7</v>
      </c>
      <c r="N90" s="10">
        <v>4.60864E7</v>
      </c>
    </row>
    <row r="91">
      <c r="C91" s="10">
        <v>3.5045776E7</v>
      </c>
      <c r="D91" s="10">
        <v>3.5973984E7</v>
      </c>
      <c r="E91" s="10">
        <v>3.5239616E7</v>
      </c>
      <c r="F91" s="11">
        <v>2257677.0</v>
      </c>
      <c r="G91" s="11">
        <v>2250340.0</v>
      </c>
      <c r="H91" s="11">
        <v>2261203.0</v>
      </c>
      <c r="I91" s="11">
        <v>2265223.0</v>
      </c>
      <c r="J91" s="11">
        <v>2260411.0</v>
      </c>
      <c r="K91" s="11">
        <v>2292037.0</v>
      </c>
      <c r="L91" s="11">
        <v>2281369.0</v>
      </c>
      <c r="M91" s="11">
        <v>2333547.0</v>
      </c>
      <c r="N91" s="11">
        <v>4039717.0</v>
      </c>
    </row>
    <row r="92">
      <c r="C92" s="11">
        <v>3205420.0</v>
      </c>
      <c r="D92" s="11">
        <v>2247000.0</v>
      </c>
      <c r="E92" s="11">
        <v>2179533.0</v>
      </c>
      <c r="F92" s="11">
        <v>2233605.0</v>
      </c>
      <c r="G92" s="11">
        <v>2210460.0</v>
      </c>
      <c r="H92" s="11">
        <v>2210434.0</v>
      </c>
      <c r="I92" s="11">
        <v>2214534.0</v>
      </c>
      <c r="J92" s="11">
        <v>2217449.0</v>
      </c>
      <c r="K92" s="11">
        <v>2240331.0</v>
      </c>
      <c r="L92" s="11">
        <v>2238532.0</v>
      </c>
      <c r="M92" s="11">
        <v>2295420.0</v>
      </c>
      <c r="N92" s="11">
        <v>2293217.0</v>
      </c>
    </row>
    <row r="94">
      <c r="A94" s="5">
        <v>0.034722222222222224</v>
      </c>
      <c r="B94" s="4">
        <v>44710.0</v>
      </c>
      <c r="C94" s="6">
        <v>5414673.0</v>
      </c>
      <c r="D94" s="6">
        <v>4623630.0</v>
      </c>
      <c r="E94" s="6">
        <v>4473208.0</v>
      </c>
      <c r="F94" s="7">
        <v>4.3392668E7</v>
      </c>
      <c r="G94" s="7">
        <v>4.8346024E7</v>
      </c>
      <c r="H94" s="7">
        <v>4.6490416E7</v>
      </c>
      <c r="I94" s="7">
        <v>3.188694E7</v>
      </c>
      <c r="J94" s="7">
        <v>3.40763E7</v>
      </c>
      <c r="K94" s="7">
        <v>3.4919868E7</v>
      </c>
      <c r="L94" s="7">
        <v>4.4859012E7</v>
      </c>
      <c r="M94" s="7">
        <v>4.3295428E7</v>
      </c>
      <c r="N94" s="7">
        <v>3.6863352E7</v>
      </c>
    </row>
    <row r="95">
      <c r="C95" s="7">
        <v>5.709418E7</v>
      </c>
      <c r="D95" s="7">
        <v>5.8430188E7</v>
      </c>
      <c r="E95" s="7">
        <v>6.0451644E7</v>
      </c>
      <c r="F95" s="7">
        <v>4.192088E7</v>
      </c>
      <c r="G95" s="7">
        <v>4.647704E7</v>
      </c>
      <c r="H95" s="7">
        <v>4.7041524E7</v>
      </c>
      <c r="I95" s="7">
        <v>5.8205064E7</v>
      </c>
      <c r="J95" s="7">
        <v>6.1852304E7</v>
      </c>
      <c r="K95" s="7">
        <v>6.0532212E7</v>
      </c>
      <c r="L95" s="8">
        <v>3.9712972E7</v>
      </c>
      <c r="M95" s="8">
        <v>4.508134E7</v>
      </c>
      <c r="N95" s="8">
        <v>4.516992E7</v>
      </c>
    </row>
    <row r="96">
      <c r="C96" s="8">
        <v>5.9624864E7</v>
      </c>
      <c r="D96" s="8">
        <v>5.9246264E7</v>
      </c>
      <c r="E96" s="8">
        <v>8.715036E7</v>
      </c>
      <c r="F96" s="8">
        <v>7.3793E7</v>
      </c>
      <c r="G96" s="8">
        <v>8.0510984E7</v>
      </c>
      <c r="H96" s="8">
        <v>8.5499744E7</v>
      </c>
      <c r="I96" s="8">
        <v>6.8895536E7</v>
      </c>
      <c r="J96" s="8">
        <v>7.212188E7</v>
      </c>
      <c r="K96" s="8">
        <v>7.4086224E7</v>
      </c>
      <c r="L96" s="8">
        <v>3.8362972E7</v>
      </c>
      <c r="M96" s="8">
        <v>4.1495448E7</v>
      </c>
      <c r="N96" s="8">
        <v>4.2187884E7</v>
      </c>
    </row>
    <row r="97">
      <c r="C97" s="8">
        <v>6.2895264E7</v>
      </c>
      <c r="D97" s="8">
        <v>6.4170432E7</v>
      </c>
      <c r="E97" s="8">
        <v>6.6168648E7</v>
      </c>
      <c r="F97" s="9">
        <v>3.1905688E7</v>
      </c>
      <c r="G97" s="9">
        <v>3.6053624E7</v>
      </c>
      <c r="H97" s="9">
        <v>3.4926164E7</v>
      </c>
      <c r="I97" s="9">
        <v>5.6721528E7</v>
      </c>
      <c r="J97" s="9">
        <v>6.3551564E7</v>
      </c>
      <c r="K97" s="9">
        <v>6.4351564E7</v>
      </c>
      <c r="L97" s="9">
        <v>3.93305E7</v>
      </c>
      <c r="M97" s="9">
        <v>3.9492028E7</v>
      </c>
      <c r="N97" s="9">
        <v>4.0248208E7</v>
      </c>
    </row>
    <row r="98">
      <c r="C98" s="9">
        <v>4.2851832E7</v>
      </c>
      <c r="D98" s="9">
        <v>4.0624712E7</v>
      </c>
      <c r="E98" s="9">
        <v>4.3548976E7</v>
      </c>
      <c r="F98" s="9">
        <v>3.2885006E7</v>
      </c>
      <c r="G98" s="9">
        <v>3.6122164E7</v>
      </c>
      <c r="H98" s="9">
        <v>3.4930512E7</v>
      </c>
      <c r="I98" s="9">
        <v>4.5787008E7</v>
      </c>
      <c r="J98" s="9">
        <v>5.0825976E7</v>
      </c>
      <c r="K98" s="9">
        <v>5.00734E7</v>
      </c>
      <c r="L98" s="10">
        <v>3.8488364E7</v>
      </c>
      <c r="M98" s="10">
        <v>4.004736E7</v>
      </c>
      <c r="N98" s="10">
        <v>3.952774E7</v>
      </c>
    </row>
    <row r="99">
      <c r="C99" s="10">
        <v>4.8354144E7</v>
      </c>
      <c r="D99" s="10">
        <v>5.056598E7</v>
      </c>
      <c r="E99" s="10">
        <v>4.6183468E7</v>
      </c>
      <c r="F99" s="10">
        <v>4.5279032E7</v>
      </c>
      <c r="G99" s="10">
        <v>3.6272276E7</v>
      </c>
      <c r="H99" s="10">
        <v>4.8161324E7</v>
      </c>
      <c r="I99" s="10">
        <v>2.6125786E7</v>
      </c>
      <c r="J99" s="10">
        <v>2.9349644E7</v>
      </c>
      <c r="K99" s="10">
        <v>2.871516E7</v>
      </c>
      <c r="L99" s="10">
        <v>3.6370032E7</v>
      </c>
      <c r="M99" s="10">
        <v>4.1704648E7</v>
      </c>
      <c r="N99" s="10">
        <v>4.9443548E7</v>
      </c>
    </row>
    <row r="100">
      <c r="C100" s="10">
        <v>3.779356E7</v>
      </c>
      <c r="D100" s="10">
        <v>3.8722036E7</v>
      </c>
      <c r="E100" s="10">
        <v>3.784496E7</v>
      </c>
      <c r="F100" s="11">
        <v>2261422.0</v>
      </c>
      <c r="G100" s="11">
        <v>2247452.0</v>
      </c>
      <c r="H100" s="11">
        <v>2255031.0</v>
      </c>
      <c r="I100" s="11">
        <v>2270984.0</v>
      </c>
      <c r="J100" s="11">
        <v>2261923.0</v>
      </c>
      <c r="K100" s="11">
        <v>2307648.0</v>
      </c>
      <c r="L100" s="11">
        <v>2277691.0</v>
      </c>
      <c r="M100" s="11">
        <v>2341618.0</v>
      </c>
      <c r="N100" s="11">
        <v>4031260.0</v>
      </c>
    </row>
    <row r="101">
      <c r="C101" s="11">
        <v>3204226.0</v>
      </c>
      <c r="D101" s="11">
        <v>2243922.0</v>
      </c>
      <c r="E101" s="11">
        <v>2177908.0</v>
      </c>
      <c r="F101" s="11">
        <v>2236048.0</v>
      </c>
      <c r="G101" s="11">
        <v>2215473.0</v>
      </c>
      <c r="H101" s="11">
        <v>2214304.0</v>
      </c>
      <c r="I101" s="11">
        <v>2215175.0</v>
      </c>
      <c r="J101" s="11">
        <v>2218338.0</v>
      </c>
      <c r="K101" s="11">
        <v>2241665.0</v>
      </c>
      <c r="L101" s="11">
        <v>2241496.0</v>
      </c>
      <c r="M101" s="11">
        <v>2286145.0</v>
      </c>
      <c r="N101" s="11">
        <v>2290506.0</v>
      </c>
    </row>
    <row r="103">
      <c r="A103" s="5">
        <v>0.03819444444444445</v>
      </c>
      <c r="B103" s="4">
        <v>44710.0</v>
      </c>
      <c r="C103" s="6">
        <v>5479234.0</v>
      </c>
      <c r="D103" s="6">
        <v>4582233.0</v>
      </c>
      <c r="E103" s="6">
        <v>4491529.0</v>
      </c>
      <c r="F103" s="7">
        <v>4.6742908E7</v>
      </c>
      <c r="G103" s="7">
        <v>5.2097852E7</v>
      </c>
      <c r="H103" s="7">
        <v>5.0152272E7</v>
      </c>
      <c r="I103" s="7">
        <v>3.4310364E7</v>
      </c>
      <c r="J103" s="7">
        <v>3.6669776E7</v>
      </c>
      <c r="K103" s="7">
        <v>3.7514316E7</v>
      </c>
      <c r="L103" s="7">
        <v>4.7965176E7</v>
      </c>
      <c r="M103" s="7">
        <v>4.626666E7</v>
      </c>
      <c r="N103" s="7">
        <v>3.9656472E7</v>
      </c>
    </row>
    <row r="104">
      <c r="C104" s="7">
        <v>6.0717448E7</v>
      </c>
      <c r="D104" s="7">
        <v>6.207844E7</v>
      </c>
      <c r="E104" s="7">
        <v>6.4378052E7</v>
      </c>
      <c r="F104" s="7">
        <v>4.5022224E7</v>
      </c>
      <c r="G104" s="7">
        <v>4.9668432E7</v>
      </c>
      <c r="H104" s="7">
        <v>5.0476796E7</v>
      </c>
      <c r="I104" s="7">
        <v>6.1289312E7</v>
      </c>
      <c r="J104" s="7">
        <v>6.5234224E7</v>
      </c>
      <c r="K104" s="7">
        <v>6.3705508E7</v>
      </c>
      <c r="L104" s="8">
        <v>4.2544628E7</v>
      </c>
      <c r="M104" s="8">
        <v>4.7943692E7</v>
      </c>
      <c r="N104" s="8">
        <v>4.8081372E7</v>
      </c>
    </row>
    <row r="105">
      <c r="C105" s="8">
        <v>6.2964112E7</v>
      </c>
      <c r="D105" s="8">
        <v>6.2635E7</v>
      </c>
      <c r="E105" s="8">
        <v>9.0449232E7</v>
      </c>
      <c r="F105" s="8">
        <v>7.6978328E7</v>
      </c>
      <c r="G105" s="8">
        <v>8.3945448E7</v>
      </c>
      <c r="H105" s="8">
        <v>8.8900672E7</v>
      </c>
      <c r="I105" s="8">
        <v>7.249852E7</v>
      </c>
      <c r="J105" s="8">
        <v>7.5734952E7</v>
      </c>
      <c r="K105" s="8">
        <v>7.7815056E7</v>
      </c>
      <c r="L105" s="8">
        <v>4.1437068E7</v>
      </c>
      <c r="M105" s="8">
        <v>4.4615868E7</v>
      </c>
      <c r="N105" s="8">
        <v>4.5382032E7</v>
      </c>
    </row>
    <row r="106">
      <c r="C106" s="8">
        <v>6.6856916E7</v>
      </c>
      <c r="D106" s="8">
        <v>6.8369088E7</v>
      </c>
      <c r="E106" s="8">
        <v>7.0359528E7</v>
      </c>
      <c r="F106" s="9">
        <v>3.4473236E7</v>
      </c>
      <c r="G106" s="9">
        <v>3.8959128E7</v>
      </c>
      <c r="H106" s="9">
        <v>3.7687404E7</v>
      </c>
      <c r="I106" s="9">
        <v>6.019418E7</v>
      </c>
      <c r="J106" s="9">
        <v>6.7242416E7</v>
      </c>
      <c r="K106" s="9">
        <v>6.801044E7</v>
      </c>
      <c r="L106" s="9">
        <v>4.2316444E7</v>
      </c>
      <c r="M106" s="9">
        <v>4.2309088E7</v>
      </c>
      <c r="N106" s="9">
        <v>4.31948E7</v>
      </c>
    </row>
    <row r="107">
      <c r="C107" s="9">
        <v>4.5594684E7</v>
      </c>
      <c r="D107" s="9">
        <v>4.3339512E7</v>
      </c>
      <c r="E107" s="9">
        <v>4.6193092E7</v>
      </c>
      <c r="F107" s="9">
        <v>3.5580308E7</v>
      </c>
      <c r="G107" s="9">
        <v>3.8884524E7</v>
      </c>
      <c r="H107" s="9">
        <v>3.7610472E7</v>
      </c>
      <c r="I107" s="9">
        <v>5.0041636E7</v>
      </c>
      <c r="J107" s="9">
        <v>5.3974948E7</v>
      </c>
      <c r="K107" s="9">
        <v>5.2946804E7</v>
      </c>
      <c r="L107" s="10">
        <v>4.0802664E7</v>
      </c>
      <c r="M107" s="10">
        <v>4.2274152E7</v>
      </c>
      <c r="N107" s="10">
        <v>4.1679816E7</v>
      </c>
    </row>
    <row r="108">
      <c r="C108" s="10">
        <v>5.1466348E7</v>
      </c>
      <c r="D108" s="10">
        <v>5.372154E7</v>
      </c>
      <c r="E108" s="10">
        <v>4.9208576E7</v>
      </c>
      <c r="F108" s="10">
        <v>4.818176E7</v>
      </c>
      <c r="G108" s="10">
        <v>3.9070896E7</v>
      </c>
      <c r="H108" s="10">
        <v>5.1107672E7</v>
      </c>
      <c r="I108" s="10">
        <v>2.8498156E7</v>
      </c>
      <c r="J108" s="10">
        <v>3.1852542E7</v>
      </c>
      <c r="K108" s="10">
        <v>3.1173356E7</v>
      </c>
      <c r="L108" s="10">
        <v>3.9270932E7</v>
      </c>
      <c r="M108" s="10">
        <v>4.4768592E7</v>
      </c>
      <c r="N108" s="10">
        <v>5.2399836E7</v>
      </c>
    </row>
    <row r="109">
      <c r="C109" s="10">
        <v>4.0314524E7</v>
      </c>
      <c r="D109" s="10">
        <v>4.1209684E7</v>
      </c>
      <c r="E109" s="10">
        <v>4.0436932E7</v>
      </c>
      <c r="F109" s="11">
        <v>2258927.0</v>
      </c>
      <c r="G109" s="11">
        <v>2251445.0</v>
      </c>
      <c r="H109" s="11">
        <v>2261000.0</v>
      </c>
      <c r="I109" s="11">
        <v>2265979.0</v>
      </c>
      <c r="J109" s="11">
        <v>2268365.0</v>
      </c>
      <c r="K109" s="11">
        <v>2305300.0</v>
      </c>
      <c r="L109" s="11">
        <v>2283803.0</v>
      </c>
      <c r="M109" s="11">
        <v>2334337.0</v>
      </c>
      <c r="N109" s="11">
        <v>4028392.0</v>
      </c>
    </row>
    <row r="110">
      <c r="C110" s="11">
        <v>3205702.0</v>
      </c>
      <c r="D110" s="11">
        <v>2243540.0</v>
      </c>
      <c r="E110" s="11">
        <v>2177912.0</v>
      </c>
      <c r="F110" s="11">
        <v>2239249.0</v>
      </c>
      <c r="G110" s="11">
        <v>2209895.0</v>
      </c>
      <c r="H110" s="11">
        <v>2214306.0</v>
      </c>
      <c r="I110" s="11">
        <v>2213224.0</v>
      </c>
      <c r="J110" s="11">
        <v>2216296.0</v>
      </c>
      <c r="K110" s="11">
        <v>2236950.0</v>
      </c>
      <c r="L110" s="11">
        <v>2237440.0</v>
      </c>
      <c r="M110" s="11">
        <v>2291285.0</v>
      </c>
      <c r="N110" s="11">
        <v>2288655.0</v>
      </c>
    </row>
    <row r="112">
      <c r="A112" s="5">
        <v>0.041666666666666664</v>
      </c>
      <c r="B112" s="3">
        <v>30.0</v>
      </c>
      <c r="C112" s="6">
        <v>5584757.0</v>
      </c>
      <c r="D112" s="6">
        <v>4787365.0</v>
      </c>
      <c r="E112" s="6">
        <v>4705278.0</v>
      </c>
      <c r="F112" s="7">
        <v>5.0883536E7</v>
      </c>
      <c r="G112" s="7">
        <v>5.6075096E7</v>
      </c>
      <c r="H112" s="7">
        <v>5.4016E7</v>
      </c>
      <c r="I112" s="7">
        <v>3.678044E7</v>
      </c>
      <c r="J112" s="7">
        <v>3.9021204E7</v>
      </c>
      <c r="K112" s="7">
        <v>4.0127332E7</v>
      </c>
      <c r="L112" s="7">
        <v>5.1177108E7</v>
      </c>
      <c r="M112" s="7">
        <v>4.9235212E7</v>
      </c>
      <c r="N112" s="7">
        <v>4.2261708E7</v>
      </c>
    </row>
    <row r="113">
      <c r="C113" s="7">
        <v>6.4204228E7</v>
      </c>
      <c r="D113" s="7">
        <v>6.56079E7</v>
      </c>
      <c r="E113" s="7">
        <v>6.782676E7</v>
      </c>
      <c r="F113" s="7">
        <v>4.7906292E7</v>
      </c>
      <c r="G113" s="7">
        <v>5.270062E7</v>
      </c>
      <c r="H113" s="7">
        <v>5.3510752E7</v>
      </c>
      <c r="I113" s="7">
        <v>6.4512204E7</v>
      </c>
      <c r="J113" s="7">
        <v>6.8455008E7</v>
      </c>
      <c r="K113" s="7">
        <v>6.6965144E7</v>
      </c>
      <c r="L113" s="8">
        <v>4.509694E7</v>
      </c>
      <c r="M113" s="8">
        <v>5.07157E7</v>
      </c>
      <c r="N113" s="8">
        <v>5.0800812E7</v>
      </c>
    </row>
    <row r="114">
      <c r="C114" s="8">
        <v>6.6329884E7</v>
      </c>
      <c r="D114" s="8">
        <v>6.5907976E7</v>
      </c>
      <c r="E114" s="8">
        <v>9.367536E7</v>
      </c>
      <c r="F114" s="8">
        <v>8.0085752E7</v>
      </c>
      <c r="G114" s="8">
        <v>8.6936744E7</v>
      </c>
      <c r="H114" s="8">
        <v>9.1888664E7</v>
      </c>
      <c r="I114" s="8">
        <v>7.563808E7</v>
      </c>
      <c r="J114" s="8">
        <v>7.8933288E7</v>
      </c>
      <c r="K114" s="8">
        <v>8.1192248E7</v>
      </c>
      <c r="L114" s="8">
        <v>4.4342836E7</v>
      </c>
      <c r="M114" s="8">
        <v>4.7669228E7</v>
      </c>
      <c r="N114" s="8">
        <v>4.8441176E7</v>
      </c>
    </row>
    <row r="115">
      <c r="C115" s="8">
        <v>7.0654736E7</v>
      </c>
      <c r="D115" s="8">
        <v>7.2138064E7</v>
      </c>
      <c r="E115" s="8">
        <v>7.436512E7</v>
      </c>
      <c r="F115" s="9">
        <v>3.6846428E7</v>
      </c>
      <c r="G115" s="9">
        <v>4.1682404E7</v>
      </c>
      <c r="H115" s="9">
        <v>4.0251524E7</v>
      </c>
      <c r="I115" s="9">
        <v>6.3370368E7</v>
      </c>
      <c r="J115" s="9">
        <v>7.0330088E7</v>
      </c>
      <c r="K115" s="9">
        <v>7.1217176E7</v>
      </c>
      <c r="L115" s="9">
        <v>4.500384E7</v>
      </c>
      <c r="M115" s="9">
        <v>4.5006668E7</v>
      </c>
      <c r="N115" s="9">
        <v>4.5970112E7</v>
      </c>
    </row>
    <row r="116">
      <c r="C116" s="9">
        <v>4.8234152E7</v>
      </c>
      <c r="D116" s="9">
        <v>4.587828E7</v>
      </c>
      <c r="E116" s="9">
        <v>4.867438E7</v>
      </c>
      <c r="F116" s="9">
        <v>3.7885696E7</v>
      </c>
      <c r="G116" s="9">
        <v>4.1443804E7</v>
      </c>
      <c r="H116" s="9">
        <v>4.0054096E7</v>
      </c>
      <c r="I116" s="9">
        <v>5.2606944E7</v>
      </c>
      <c r="J116" s="9">
        <v>5.667254E7</v>
      </c>
      <c r="K116" s="9">
        <v>5.5460868E7</v>
      </c>
      <c r="L116" s="10">
        <v>4.2877984E7</v>
      </c>
      <c r="M116" s="10">
        <v>4.4527116E7</v>
      </c>
      <c r="N116" s="10">
        <v>4.3885936E7</v>
      </c>
    </row>
    <row r="117">
      <c r="C117" s="10">
        <v>5.452002E7</v>
      </c>
      <c r="D117" s="10">
        <v>5.6689856E7</v>
      </c>
      <c r="E117" s="10">
        <v>5.2128132E7</v>
      </c>
      <c r="F117" s="10">
        <v>5.0869252E7</v>
      </c>
      <c r="G117" s="10">
        <v>4.1599428E7</v>
      </c>
      <c r="H117" s="10">
        <v>5.3984992E7</v>
      </c>
      <c r="I117" s="10">
        <v>3.0668364E7</v>
      </c>
      <c r="J117" s="10">
        <v>3.4199936E7</v>
      </c>
      <c r="K117" s="10">
        <v>3.353947E7</v>
      </c>
      <c r="L117" s="10">
        <v>4.2049148E7</v>
      </c>
      <c r="M117" s="10">
        <v>4.753544E7</v>
      </c>
      <c r="N117" s="10">
        <v>5.5125832E7</v>
      </c>
    </row>
    <row r="118">
      <c r="C118" s="10">
        <v>4.2657828E7</v>
      </c>
      <c r="D118" s="10">
        <v>4.3622656E7</v>
      </c>
      <c r="E118" s="10">
        <v>4.2689988E7</v>
      </c>
      <c r="F118" s="11">
        <v>2256673.0</v>
      </c>
      <c r="G118" s="11">
        <v>2250178.0</v>
      </c>
      <c r="H118" s="11">
        <v>2261315.0</v>
      </c>
      <c r="I118" s="11">
        <v>2265949.0</v>
      </c>
      <c r="J118" s="11">
        <v>2263130.0</v>
      </c>
      <c r="K118" s="11">
        <v>2299039.0</v>
      </c>
      <c r="L118" s="11">
        <v>2281843.0</v>
      </c>
      <c r="M118" s="11">
        <v>2334733.0</v>
      </c>
      <c r="N118" s="11">
        <v>4032568.0</v>
      </c>
    </row>
    <row r="119">
      <c r="C119" s="11">
        <v>3215539.0</v>
      </c>
      <c r="D119" s="11">
        <v>2241790.0</v>
      </c>
      <c r="E119" s="11">
        <v>2182735.0</v>
      </c>
      <c r="F119" s="11">
        <v>2233969.0</v>
      </c>
      <c r="G119" s="11">
        <v>2210960.0</v>
      </c>
      <c r="H119" s="11">
        <v>2216762.0</v>
      </c>
      <c r="I119" s="11">
        <v>2215611.0</v>
      </c>
      <c r="J119" s="11">
        <v>2217760.0</v>
      </c>
      <c r="K119" s="11">
        <v>2237504.0</v>
      </c>
      <c r="L119" s="11">
        <v>2241331.0</v>
      </c>
      <c r="M119" s="11">
        <v>2288684.0</v>
      </c>
      <c r="N119" s="11">
        <v>2291399.0</v>
      </c>
    </row>
    <row r="121">
      <c r="A121" s="3" t="s">
        <v>34</v>
      </c>
    </row>
    <row r="122">
      <c r="A122" s="3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9.57"/>
  </cols>
  <sheetData>
    <row r="1">
      <c r="A1" s="12" t="s">
        <v>36</v>
      </c>
      <c r="B1" s="12" t="s">
        <v>37</v>
      </c>
      <c r="C1" s="13"/>
      <c r="D1" s="14" t="s">
        <v>38</v>
      </c>
      <c r="E1" s="14" t="s">
        <v>39</v>
      </c>
      <c r="F1" s="14" t="s">
        <v>40</v>
      </c>
      <c r="G1" s="14" t="s">
        <v>41</v>
      </c>
    </row>
    <row r="2">
      <c r="A2" s="15" t="s">
        <v>42</v>
      </c>
      <c r="B2" s="15">
        <v>0.0</v>
      </c>
      <c r="C2" s="13"/>
      <c r="E2" s="16"/>
      <c r="F2" s="16"/>
      <c r="G2" s="16"/>
      <c r="H2" s="17">
        <v>4649195.0</v>
      </c>
    </row>
    <row r="3">
      <c r="A3" s="15" t="s">
        <v>42</v>
      </c>
      <c r="B3" s="15">
        <v>0.0</v>
      </c>
      <c r="C3" s="13"/>
      <c r="D3" s="17">
        <v>3974764.0</v>
      </c>
      <c r="E3" s="16"/>
      <c r="F3" s="16"/>
      <c r="G3" s="16"/>
    </row>
    <row r="4">
      <c r="A4" s="15" t="s">
        <v>42</v>
      </c>
      <c r="B4" s="15">
        <v>0.0</v>
      </c>
      <c r="C4" s="13" t="str">
        <f>CONCATENATE(A4,B4)</f>
        <v>branco0</v>
      </c>
      <c r="D4" s="17">
        <v>3934133.0</v>
      </c>
      <c r="E4" s="16">
        <f>AVERAGE(D2:D4)</f>
        <v>3954448.5</v>
      </c>
      <c r="F4" s="16">
        <f>STDEV(D2:D4)/E4*100</f>
        <v>0.7265350813</v>
      </c>
      <c r="G4" s="18" t="s">
        <v>43</v>
      </c>
    </row>
    <row r="5">
      <c r="A5" s="1" t="s">
        <v>0</v>
      </c>
      <c r="B5" s="15">
        <v>0.0</v>
      </c>
      <c r="C5" s="13"/>
      <c r="D5" s="19">
        <v>4447883.0</v>
      </c>
      <c r="E5" s="16"/>
      <c r="F5" s="16"/>
      <c r="G5" s="16"/>
    </row>
    <row r="6">
      <c r="A6" s="1" t="s">
        <v>0</v>
      </c>
      <c r="B6" s="15">
        <v>0.0</v>
      </c>
      <c r="C6" s="13"/>
      <c r="D6" s="19">
        <v>4576937.0</v>
      </c>
      <c r="E6" s="16"/>
      <c r="F6" s="16"/>
      <c r="G6" s="16"/>
    </row>
    <row r="7">
      <c r="A7" s="1" t="s">
        <v>0</v>
      </c>
      <c r="B7" s="15">
        <v>0.0</v>
      </c>
      <c r="C7" s="13" t="str">
        <f>CONCATENATE(A7,B7)</f>
        <v>C20_10</v>
      </c>
      <c r="D7" s="19">
        <v>4404973.0</v>
      </c>
      <c r="E7" s="16">
        <f>AVERAGE(D5:D7)</f>
        <v>4476597.667</v>
      </c>
      <c r="F7" s="16">
        <f>STDEV(D5:D7)/E7*100</f>
        <v>1.999417667</v>
      </c>
      <c r="G7" s="16">
        <f>E7-$E$4</f>
        <v>522149.1667</v>
      </c>
    </row>
    <row r="8">
      <c r="A8" s="1" t="s">
        <v>1</v>
      </c>
      <c r="B8" s="15">
        <v>0.0</v>
      </c>
      <c r="C8" s="13"/>
      <c r="D8" s="19">
        <v>4229178.0</v>
      </c>
      <c r="E8" s="16"/>
      <c r="F8" s="16"/>
      <c r="G8" s="16"/>
    </row>
    <row r="9">
      <c r="A9" s="1" t="s">
        <v>1</v>
      </c>
      <c r="B9" s="15">
        <v>0.0</v>
      </c>
      <c r="C9" s="13"/>
      <c r="D9" s="19">
        <v>4346616.0</v>
      </c>
      <c r="E9" s="16"/>
      <c r="F9" s="16"/>
      <c r="G9" s="16"/>
    </row>
    <row r="10">
      <c r="A10" s="1" t="s">
        <v>1</v>
      </c>
      <c r="B10" s="15">
        <v>0.0</v>
      </c>
      <c r="C10" s="13" t="str">
        <f>CONCATENATE(A10,B10)</f>
        <v>C20_20</v>
      </c>
      <c r="D10" s="19">
        <v>4343624.0</v>
      </c>
      <c r="E10" s="16">
        <f>AVERAGE(D8:D10)</f>
        <v>4306472.667</v>
      </c>
      <c r="F10" s="16">
        <f>STDEV(D8:D10)/E10*100</f>
        <v>1.55477266</v>
      </c>
      <c r="G10" s="16">
        <f>E10-$E$4</f>
        <v>352024.1667</v>
      </c>
    </row>
    <row r="11">
      <c r="A11" s="1" t="s">
        <v>2</v>
      </c>
      <c r="B11" s="15">
        <v>0.0</v>
      </c>
      <c r="C11" s="13"/>
      <c r="D11" s="19">
        <v>4778619.0</v>
      </c>
      <c r="E11" s="16"/>
      <c r="F11" s="16"/>
      <c r="G11" s="16"/>
    </row>
    <row r="12">
      <c r="A12" s="1" t="s">
        <v>2</v>
      </c>
      <c r="B12" s="15">
        <v>0.0</v>
      </c>
      <c r="C12" s="13"/>
      <c r="D12" s="19">
        <v>4564299.0</v>
      </c>
      <c r="E12" s="16"/>
      <c r="F12" s="16"/>
      <c r="G12" s="16"/>
    </row>
    <row r="13">
      <c r="A13" s="1" t="s">
        <v>2</v>
      </c>
      <c r="B13" s="15">
        <v>0.0</v>
      </c>
      <c r="C13" s="13" t="str">
        <f>CONCATENATE(A13,B13)</f>
        <v>C20_30</v>
      </c>
      <c r="D13" s="19">
        <v>3991880.0</v>
      </c>
      <c r="E13" s="16">
        <f>AVERAGE(D11:D13)</f>
        <v>4444932.667</v>
      </c>
      <c r="F13" s="16">
        <f>STDEV(D11:D13)/E13*100</f>
        <v>9.150323354</v>
      </c>
      <c r="G13" s="16">
        <f>E13-$E$4</f>
        <v>490484.1667</v>
      </c>
    </row>
    <row r="14">
      <c r="A14" s="1" t="s">
        <v>3</v>
      </c>
      <c r="B14" s="15">
        <v>0.0</v>
      </c>
      <c r="C14" s="13"/>
      <c r="D14" s="19">
        <v>5051463.0</v>
      </c>
      <c r="E14" s="16"/>
      <c r="F14" s="16"/>
      <c r="G14" s="16"/>
    </row>
    <row r="15">
      <c r="A15" s="1" t="s">
        <v>3</v>
      </c>
      <c r="B15" s="15">
        <v>0.0</v>
      </c>
      <c r="C15" s="13"/>
      <c r="D15" s="19">
        <v>4852997.0</v>
      </c>
      <c r="E15" s="16"/>
      <c r="F15" s="16"/>
      <c r="G15" s="16"/>
    </row>
    <row r="16">
      <c r="A16" s="1" t="s">
        <v>3</v>
      </c>
      <c r="B16" s="15">
        <v>0.0</v>
      </c>
      <c r="C16" s="13" t="str">
        <f>CONCATENATE(A16,B16)</f>
        <v>C20_40</v>
      </c>
      <c r="D16" s="19">
        <v>5058918.0</v>
      </c>
      <c r="E16" s="16">
        <f>AVERAGE(D14:D16)</f>
        <v>4987792.667</v>
      </c>
      <c r="F16" s="16">
        <f>STDEV(D14:D16)/E16*100</f>
        <v>2.341636381</v>
      </c>
      <c r="G16" s="16">
        <f>E16-$E$4</f>
        <v>1033344.167</v>
      </c>
    </row>
    <row r="17">
      <c r="A17" s="1" t="s">
        <v>4</v>
      </c>
      <c r="B17" s="15">
        <v>0.0</v>
      </c>
      <c r="C17" s="13"/>
      <c r="D17" s="19">
        <v>4223899.0</v>
      </c>
      <c r="E17" s="16"/>
      <c r="F17" s="16"/>
      <c r="G17" s="16"/>
    </row>
    <row r="18">
      <c r="A18" s="1" t="s">
        <v>4</v>
      </c>
      <c r="B18" s="15">
        <v>0.0</v>
      </c>
      <c r="C18" s="13"/>
      <c r="D18" s="19">
        <v>4375844.0</v>
      </c>
      <c r="E18" s="16"/>
      <c r="F18" s="16"/>
      <c r="G18" s="16"/>
    </row>
    <row r="19">
      <c r="A19" s="1" t="s">
        <v>4</v>
      </c>
      <c r="B19" s="15">
        <v>0.0</v>
      </c>
      <c r="C19" s="13" t="str">
        <f>CONCATENATE(A19,B19)</f>
        <v>C20_50</v>
      </c>
      <c r="D19" s="19">
        <v>4384072.0</v>
      </c>
      <c r="E19" s="16">
        <f>AVERAGE(D17:D19)</f>
        <v>4327938.333</v>
      </c>
      <c r="F19" s="16">
        <f>STDEV(D17:D19)/E19*100</f>
        <v>2.084007961</v>
      </c>
      <c r="G19" s="16">
        <f>E19-$E$4</f>
        <v>373489.8333</v>
      </c>
    </row>
    <row r="20">
      <c r="A20" s="1" t="s">
        <v>5</v>
      </c>
      <c r="B20" s="15">
        <v>0.0</v>
      </c>
      <c r="C20" s="13"/>
      <c r="D20" s="19">
        <v>4331237.0</v>
      </c>
      <c r="E20" s="16"/>
      <c r="F20" s="16"/>
      <c r="G20" s="16"/>
    </row>
    <row r="21">
      <c r="A21" s="1" t="s">
        <v>5</v>
      </c>
      <c r="B21" s="15">
        <v>0.0</v>
      </c>
      <c r="C21" s="13"/>
      <c r="D21" s="19">
        <v>4503627.0</v>
      </c>
      <c r="E21" s="16"/>
      <c r="F21" s="16"/>
      <c r="G21" s="16"/>
    </row>
    <row r="22">
      <c r="A22" s="1" t="s">
        <v>5</v>
      </c>
      <c r="B22" s="15">
        <v>0.0</v>
      </c>
      <c r="C22" s="13" t="str">
        <f>CONCATENATE(A22,B22)</f>
        <v>C20_60</v>
      </c>
      <c r="D22" s="19">
        <v>4790678.0</v>
      </c>
      <c r="E22" s="16">
        <f>AVERAGE(D20:D22)</f>
        <v>4541847.333</v>
      </c>
      <c r="F22" s="16">
        <f>STDEV(D20:D22)/E22*100</f>
        <v>5.110098599</v>
      </c>
      <c r="G22" s="16">
        <f>E22-$E$4</f>
        <v>587398.8333</v>
      </c>
    </row>
    <row r="23">
      <c r="A23" s="1" t="s">
        <v>6</v>
      </c>
      <c r="B23" s="15">
        <v>0.0</v>
      </c>
      <c r="C23" s="13"/>
      <c r="D23" s="20">
        <v>4763069.0</v>
      </c>
      <c r="E23" s="16"/>
      <c r="F23" s="16"/>
      <c r="G23" s="16"/>
    </row>
    <row r="24">
      <c r="A24" s="1" t="s">
        <v>6</v>
      </c>
      <c r="B24" s="15">
        <v>0.0</v>
      </c>
      <c r="C24" s="13"/>
      <c r="D24" s="20">
        <v>4947155.0</v>
      </c>
      <c r="E24" s="16"/>
      <c r="F24" s="16"/>
      <c r="G24" s="16"/>
    </row>
    <row r="25">
      <c r="A25" s="1" t="s">
        <v>6</v>
      </c>
      <c r="B25" s="15">
        <v>0.0</v>
      </c>
      <c r="C25" s="13" t="str">
        <f>CONCATENATE(A25,B25)</f>
        <v>BP320_10</v>
      </c>
      <c r="D25" s="20">
        <v>4986352.0</v>
      </c>
      <c r="E25" s="16">
        <f>AVERAGE(D23:D25)</f>
        <v>4898858.667</v>
      </c>
      <c r="F25" s="16">
        <f>STDEV(D23:D25)/E25*100</f>
        <v>2.433612495</v>
      </c>
      <c r="G25" s="16">
        <f>E25-$E$4</f>
        <v>944410.1667</v>
      </c>
    </row>
    <row r="26">
      <c r="A26" s="15" t="s">
        <v>7</v>
      </c>
      <c r="B26" s="15">
        <v>0.0</v>
      </c>
      <c r="C26" s="13"/>
      <c r="D26" s="20">
        <v>5085910.0</v>
      </c>
      <c r="E26" s="16"/>
      <c r="F26" s="16"/>
      <c r="G26" s="16"/>
    </row>
    <row r="27">
      <c r="A27" s="15" t="s">
        <v>7</v>
      </c>
      <c r="B27" s="15">
        <v>0.0</v>
      </c>
      <c r="C27" s="13"/>
      <c r="D27" s="20">
        <v>5611416.0</v>
      </c>
      <c r="E27" s="16"/>
      <c r="F27" s="16"/>
      <c r="G27" s="16"/>
    </row>
    <row r="28">
      <c r="A28" s="15" t="s">
        <v>7</v>
      </c>
      <c r="B28" s="15">
        <v>0.0</v>
      </c>
      <c r="C28" s="13" t="str">
        <f>CONCATENATE(A28,B28)</f>
        <v>BP320_20</v>
      </c>
      <c r="E28" s="16">
        <f>AVERAGE(D26:D28)</f>
        <v>5348663</v>
      </c>
      <c r="F28" s="16">
        <f>STDEV(D26:D28)/E28*100</f>
        <v>6.947322278</v>
      </c>
      <c r="G28" s="16">
        <f>E28-$E$4</f>
        <v>1394214.5</v>
      </c>
      <c r="H28" s="20">
        <v>3.056143E7</v>
      </c>
    </row>
    <row r="29">
      <c r="A29" s="15" t="s">
        <v>8</v>
      </c>
      <c r="B29" s="15">
        <v>0.0</v>
      </c>
      <c r="C29" s="13"/>
      <c r="D29" s="20">
        <v>4617766.0</v>
      </c>
      <c r="E29" s="16"/>
      <c r="F29" s="16"/>
      <c r="G29" s="16"/>
    </row>
    <row r="30">
      <c r="A30" s="15" t="s">
        <v>8</v>
      </c>
      <c r="B30" s="15">
        <v>0.0</v>
      </c>
      <c r="C30" s="13"/>
      <c r="D30" s="20">
        <v>4592982.0</v>
      </c>
      <c r="E30" s="16"/>
      <c r="F30" s="16"/>
      <c r="G30" s="16"/>
    </row>
    <row r="31">
      <c r="A31" s="15" t="s">
        <v>8</v>
      </c>
      <c r="B31" s="15">
        <v>0.0</v>
      </c>
      <c r="C31" s="13" t="str">
        <f>CONCATENATE(A31,B31)</f>
        <v>BP320_30</v>
      </c>
      <c r="D31" s="20">
        <v>4877233.0</v>
      </c>
      <c r="E31" s="16">
        <f>AVERAGE(D29:D31)</f>
        <v>4695993.667</v>
      </c>
      <c r="F31" s="16">
        <f>STDEV(D29:D31)/E31*100</f>
        <v>3.352778969</v>
      </c>
      <c r="G31" s="16">
        <f>E31-$E$4</f>
        <v>741545.1667</v>
      </c>
    </row>
    <row r="32">
      <c r="A32" s="15" t="s">
        <v>9</v>
      </c>
      <c r="B32" s="15">
        <v>0.0</v>
      </c>
      <c r="C32" s="13"/>
      <c r="D32" s="20">
        <v>4831722.0</v>
      </c>
      <c r="E32" s="16"/>
      <c r="F32" s="16"/>
      <c r="G32" s="16"/>
    </row>
    <row r="33">
      <c r="A33" s="15" t="s">
        <v>9</v>
      </c>
      <c r="B33" s="15">
        <v>0.0</v>
      </c>
      <c r="C33" s="13"/>
      <c r="D33" s="20">
        <v>4918495.0</v>
      </c>
      <c r="E33" s="16"/>
      <c r="F33" s="16"/>
      <c r="G33" s="16"/>
    </row>
    <row r="34">
      <c r="A34" s="15" t="s">
        <v>9</v>
      </c>
      <c r="B34" s="15">
        <v>0.0</v>
      </c>
      <c r="C34" s="13" t="str">
        <f>CONCATENATE(A34,B34)</f>
        <v>BP320_40</v>
      </c>
      <c r="D34" s="20">
        <v>4846608.0</v>
      </c>
      <c r="E34" s="16">
        <f>AVERAGE(D32:D34)</f>
        <v>4865608.333</v>
      </c>
      <c r="F34" s="16">
        <f>STDEV(D32:D34)/E34*100</f>
        <v>0.9536736492</v>
      </c>
      <c r="G34" s="16">
        <f>E34-$E$4</f>
        <v>911159.8333</v>
      </c>
    </row>
    <row r="35">
      <c r="A35" s="15" t="s">
        <v>10</v>
      </c>
      <c r="B35" s="15">
        <v>0.0</v>
      </c>
      <c r="C35" s="13"/>
      <c r="D35" s="20">
        <v>4706529.0</v>
      </c>
      <c r="E35" s="16"/>
      <c r="F35" s="16"/>
      <c r="G35" s="16"/>
    </row>
    <row r="36">
      <c r="A36" s="15" t="s">
        <v>10</v>
      </c>
      <c r="B36" s="15">
        <v>0.0</v>
      </c>
      <c r="C36" s="13"/>
      <c r="D36" s="20">
        <v>4959571.0</v>
      </c>
      <c r="E36" s="16"/>
      <c r="F36" s="16"/>
      <c r="G36" s="16"/>
    </row>
    <row r="37">
      <c r="A37" s="15" t="s">
        <v>10</v>
      </c>
      <c r="B37" s="15">
        <v>0.0</v>
      </c>
      <c r="C37" s="13" t="str">
        <f>CONCATENATE(A37,B37)</f>
        <v>BP320_50</v>
      </c>
      <c r="D37" s="20">
        <v>5030544.0</v>
      </c>
      <c r="E37" s="16">
        <f>AVERAGE(D35:D37)</f>
        <v>4898881.333</v>
      </c>
      <c r="F37" s="16">
        <f>STDEV(D35:D37)/E37*100</f>
        <v>3.476709365</v>
      </c>
      <c r="G37" s="16">
        <f>E37-$E$4</f>
        <v>944432.8333</v>
      </c>
    </row>
    <row r="38">
      <c r="A38" s="15" t="s">
        <v>11</v>
      </c>
      <c r="B38" s="15">
        <v>0.0</v>
      </c>
      <c r="C38" s="13"/>
      <c r="D38" s="20">
        <v>5512178.0</v>
      </c>
      <c r="E38" s="16"/>
      <c r="F38" s="16"/>
      <c r="G38" s="16"/>
    </row>
    <row r="39">
      <c r="A39" s="15" t="s">
        <v>11</v>
      </c>
      <c r="B39" s="15">
        <v>0.0</v>
      </c>
      <c r="C39" s="13"/>
      <c r="D39" s="20">
        <v>5208068.0</v>
      </c>
      <c r="E39" s="16"/>
      <c r="F39" s="16"/>
      <c r="G39" s="16"/>
    </row>
    <row r="40">
      <c r="A40" s="15" t="s">
        <v>11</v>
      </c>
      <c r="B40" s="15">
        <v>0.0</v>
      </c>
      <c r="C40" s="13" t="str">
        <f>CONCATENATE(A40,B40)</f>
        <v>BP320_60</v>
      </c>
      <c r="D40" s="20">
        <v>5370252.0</v>
      </c>
      <c r="E40" s="16">
        <f>AVERAGE(D38:D40)</f>
        <v>5363499.333</v>
      </c>
      <c r="F40" s="16">
        <f>STDEV(D38:D40)/E40*100</f>
        <v>2.837092066</v>
      </c>
      <c r="G40" s="16">
        <f>E40-$E$4</f>
        <v>1409050.833</v>
      </c>
    </row>
    <row r="41">
      <c r="A41" s="1" t="s">
        <v>12</v>
      </c>
      <c r="B41" s="15">
        <v>0.0</v>
      </c>
      <c r="C41" s="13"/>
      <c r="D41" s="21">
        <v>4430212.0</v>
      </c>
      <c r="E41" s="16"/>
      <c r="F41" s="16"/>
      <c r="G41" s="16"/>
    </row>
    <row r="42">
      <c r="A42" s="1" t="s">
        <v>12</v>
      </c>
      <c r="B42" s="15">
        <v>0.0</v>
      </c>
      <c r="C42" s="13"/>
      <c r="D42" s="21">
        <v>4330501.0</v>
      </c>
      <c r="E42" s="16"/>
      <c r="F42" s="16"/>
      <c r="G42" s="16"/>
    </row>
    <row r="43">
      <c r="A43" s="1" t="s">
        <v>12</v>
      </c>
      <c r="B43" s="15">
        <v>0.0</v>
      </c>
      <c r="C43" s="13" t="str">
        <f>CONCATENATE(A43,B43)</f>
        <v>C24_10</v>
      </c>
      <c r="D43" s="21">
        <v>4412114.0</v>
      </c>
      <c r="E43" s="16">
        <f>AVERAGE(D41:D43)</f>
        <v>4390942.333</v>
      </c>
      <c r="F43" s="16">
        <f>STDEV(D41:D43)/E43*100</f>
        <v>1.209766545</v>
      </c>
      <c r="G43" s="16">
        <f>E43-$E$4</f>
        <v>436493.8333</v>
      </c>
    </row>
    <row r="44">
      <c r="A44" s="1" t="s">
        <v>13</v>
      </c>
      <c r="B44" s="15">
        <v>0.0</v>
      </c>
      <c r="C44" s="13"/>
      <c r="D44" s="21">
        <v>4779949.0</v>
      </c>
      <c r="E44" s="16"/>
      <c r="F44" s="16"/>
      <c r="G44" s="16"/>
    </row>
    <row r="45">
      <c r="A45" s="1" t="s">
        <v>13</v>
      </c>
      <c r="B45" s="15">
        <v>0.0</v>
      </c>
      <c r="C45" s="13"/>
      <c r="D45" s="21">
        <v>4892533.0</v>
      </c>
      <c r="E45" s="16"/>
      <c r="F45" s="16"/>
      <c r="G45" s="16"/>
    </row>
    <row r="46">
      <c r="A46" s="1" t="s">
        <v>13</v>
      </c>
      <c r="B46" s="15">
        <v>0.0</v>
      </c>
      <c r="C46" s="13" t="str">
        <f>CONCATENATE(A46,B46)</f>
        <v>C24_20</v>
      </c>
      <c r="D46" s="21">
        <v>4932990.0</v>
      </c>
      <c r="E46" s="16">
        <f>AVERAGE(D44:D46)</f>
        <v>4868490.667</v>
      </c>
      <c r="F46" s="16">
        <f>STDEV(D44:D46)/E46*100</f>
        <v>1.62889626</v>
      </c>
      <c r="G46" s="16">
        <f>E46-$E$4</f>
        <v>914042.1667</v>
      </c>
    </row>
    <row r="47">
      <c r="A47" s="15" t="s">
        <v>14</v>
      </c>
      <c r="B47" s="15">
        <v>0.0</v>
      </c>
      <c r="C47" s="13"/>
      <c r="D47" s="21">
        <v>4516001.0</v>
      </c>
      <c r="E47" s="16"/>
      <c r="F47" s="16"/>
      <c r="G47" s="16"/>
    </row>
    <row r="48">
      <c r="A48" s="15" t="s">
        <v>14</v>
      </c>
      <c r="B48" s="15">
        <v>0.0</v>
      </c>
      <c r="C48" s="13"/>
      <c r="D48" s="21">
        <v>4553892.0</v>
      </c>
      <c r="E48" s="16"/>
      <c r="F48" s="16"/>
      <c r="G48" s="16"/>
    </row>
    <row r="49">
      <c r="A49" s="15" t="s">
        <v>14</v>
      </c>
      <c r="B49" s="15">
        <v>0.0</v>
      </c>
      <c r="C49" s="13" t="str">
        <f>CONCATENATE(A49,B49)</f>
        <v>C24_30</v>
      </c>
      <c r="D49" s="21">
        <v>4669453.0</v>
      </c>
      <c r="E49" s="16">
        <f>AVERAGE(D47:D49)</f>
        <v>4579782</v>
      </c>
      <c r="F49" s="16">
        <f>STDEV(D47:D49)/E49*100</f>
        <v>1.745387925</v>
      </c>
      <c r="G49" s="16">
        <f>E49-$E$4</f>
        <v>625333.5</v>
      </c>
    </row>
    <row r="50">
      <c r="A50" s="15" t="s">
        <v>15</v>
      </c>
      <c r="B50" s="15">
        <v>0.0</v>
      </c>
      <c r="C50" s="13"/>
      <c r="D50" s="21">
        <v>5879612.0</v>
      </c>
      <c r="E50" s="16"/>
      <c r="F50" s="16"/>
      <c r="G50" s="16"/>
    </row>
    <row r="51">
      <c r="A51" s="15" t="s">
        <v>15</v>
      </c>
      <c r="B51" s="15">
        <v>0.0</v>
      </c>
      <c r="C51" s="13"/>
      <c r="D51" s="21">
        <v>3956592.0</v>
      </c>
      <c r="E51" s="16"/>
      <c r="F51" s="16"/>
      <c r="G51" s="16"/>
    </row>
    <row r="52">
      <c r="A52" s="15" t="s">
        <v>15</v>
      </c>
      <c r="B52" s="15">
        <v>0.0</v>
      </c>
      <c r="C52" s="13" t="str">
        <f>CONCATENATE(A52,B52)</f>
        <v>C24_40</v>
      </c>
      <c r="D52" s="21">
        <v>3932832.0</v>
      </c>
      <c r="E52" s="16">
        <f>AVERAGE(D50:D52)</f>
        <v>4589678.667</v>
      </c>
      <c r="F52" s="16">
        <f>STDEV(D50:D52)/E52*100</f>
        <v>24.34109846</v>
      </c>
      <c r="G52" s="16">
        <f>E52-$E$4</f>
        <v>635230.1667</v>
      </c>
    </row>
    <row r="53">
      <c r="A53" s="15" t="s">
        <v>16</v>
      </c>
      <c r="B53" s="15">
        <v>0.0</v>
      </c>
      <c r="C53" s="13"/>
      <c r="D53" s="21">
        <v>3869070.0</v>
      </c>
      <c r="E53" s="16"/>
      <c r="F53" s="16"/>
      <c r="G53" s="16"/>
    </row>
    <row r="54">
      <c r="A54" s="15" t="s">
        <v>16</v>
      </c>
      <c r="B54" s="15">
        <v>0.0</v>
      </c>
      <c r="C54" s="13"/>
      <c r="D54" s="21">
        <v>3880948.0</v>
      </c>
      <c r="E54" s="16"/>
      <c r="F54" s="16"/>
      <c r="G54" s="16"/>
    </row>
    <row r="55">
      <c r="A55" s="15" t="s">
        <v>16</v>
      </c>
      <c r="B55" s="15">
        <v>0.0</v>
      </c>
      <c r="C55" s="13" t="str">
        <f>CONCATENATE(A55,B55)</f>
        <v>C24_50</v>
      </c>
      <c r="D55" s="21">
        <v>3839177.0</v>
      </c>
      <c r="E55" s="16">
        <f>AVERAGE(D53:D55)</f>
        <v>3863065</v>
      </c>
      <c r="F55" s="16">
        <f>STDEV(D53:D55)/E55*100</f>
        <v>0.5571540478</v>
      </c>
      <c r="G55" s="16">
        <f>E55-$E$4</f>
        <v>-91383.5</v>
      </c>
    </row>
    <row r="56">
      <c r="A56" s="15" t="s">
        <v>17</v>
      </c>
      <c r="B56" s="15">
        <v>0.0</v>
      </c>
      <c r="C56" s="13"/>
      <c r="D56" s="21">
        <v>3707980.0</v>
      </c>
      <c r="E56" s="16"/>
      <c r="F56" s="16"/>
      <c r="G56" s="16"/>
    </row>
    <row r="57">
      <c r="A57" s="15" t="s">
        <v>17</v>
      </c>
      <c r="B57" s="15">
        <v>0.0</v>
      </c>
      <c r="C57" s="13"/>
      <c r="D57" s="21">
        <v>4069037.0</v>
      </c>
      <c r="E57" s="16"/>
      <c r="F57" s="16"/>
      <c r="G57" s="16"/>
    </row>
    <row r="58">
      <c r="A58" s="15" t="s">
        <v>17</v>
      </c>
      <c r="B58" s="15">
        <v>0.0</v>
      </c>
      <c r="C58" s="13" t="str">
        <f>CONCATENATE(A58,B58)</f>
        <v>C24_60</v>
      </c>
      <c r="E58" s="16">
        <f>AVERAGE(D56:D58)</f>
        <v>3888508.5</v>
      </c>
      <c r="F58" s="16">
        <f>STDEV(D56:D58)/E58*100</f>
        <v>6.565649865</v>
      </c>
      <c r="G58" s="16">
        <f>E58-$E$4</f>
        <v>-65940</v>
      </c>
      <c r="H58" s="21">
        <v>3441762.0</v>
      </c>
    </row>
    <row r="59">
      <c r="A59" s="1" t="s">
        <v>18</v>
      </c>
      <c r="B59" s="15">
        <v>0.0</v>
      </c>
      <c r="C59" s="13"/>
      <c r="D59" s="22">
        <v>4423302.0</v>
      </c>
      <c r="E59" s="16"/>
      <c r="F59" s="16"/>
      <c r="G59" s="16"/>
    </row>
    <row r="60">
      <c r="A60" s="1" t="s">
        <v>18</v>
      </c>
      <c r="B60" s="15">
        <v>0.0</v>
      </c>
      <c r="C60" s="13"/>
      <c r="D60" s="22">
        <v>4300778.0</v>
      </c>
      <c r="E60" s="16"/>
      <c r="F60" s="16"/>
      <c r="G60" s="16"/>
    </row>
    <row r="61">
      <c r="A61" s="1" t="s">
        <v>18</v>
      </c>
      <c r="B61" s="15">
        <v>0.0</v>
      </c>
      <c r="C61" s="13" t="str">
        <f>CONCATENATE(A61,B61)</f>
        <v>BP324_10</v>
      </c>
      <c r="D61" s="22">
        <v>4332846.0</v>
      </c>
      <c r="E61" s="16">
        <f>AVERAGE(D59:D61)</f>
        <v>4352308.667</v>
      </c>
      <c r="F61" s="16">
        <f>STDEV(D59:D61)/E61*100</f>
        <v>1.459878241</v>
      </c>
      <c r="G61" s="16">
        <f>E61-$E$4</f>
        <v>397860.1667</v>
      </c>
    </row>
    <row r="62">
      <c r="A62" s="1" t="s">
        <v>19</v>
      </c>
      <c r="B62" s="15">
        <v>0.0</v>
      </c>
      <c r="C62" s="13"/>
      <c r="D62" s="22">
        <v>6572677.0</v>
      </c>
      <c r="E62" s="16"/>
      <c r="F62" s="16"/>
      <c r="G62" s="16"/>
    </row>
    <row r="63">
      <c r="A63" s="1" t="s">
        <v>19</v>
      </c>
      <c r="B63" s="15">
        <v>0.0</v>
      </c>
      <c r="C63" s="13"/>
      <c r="D63" s="22">
        <v>7263573.0</v>
      </c>
      <c r="E63" s="16"/>
      <c r="F63" s="16"/>
      <c r="G63" s="16"/>
    </row>
    <row r="64">
      <c r="A64" s="1" t="s">
        <v>19</v>
      </c>
      <c r="B64" s="15">
        <v>0.0</v>
      </c>
      <c r="C64" s="13" t="str">
        <f>CONCATENATE(A64,B64)</f>
        <v>BP324_20</v>
      </c>
      <c r="E64" s="16">
        <f>AVERAGE(D62:D64)</f>
        <v>6918125</v>
      </c>
      <c r="F64" s="16">
        <f>STDEV(D62:D64)/E64*100</f>
        <v>7.061700196</v>
      </c>
      <c r="G64" s="16">
        <f>E64-$E$4</f>
        <v>2963676.5</v>
      </c>
      <c r="H64" s="22">
        <v>4832963.0</v>
      </c>
    </row>
    <row r="65">
      <c r="A65" s="15" t="s">
        <v>20</v>
      </c>
      <c r="B65" s="15">
        <v>0.0</v>
      </c>
      <c r="C65" s="13"/>
      <c r="D65" s="22">
        <v>4813624.0</v>
      </c>
      <c r="E65" s="16"/>
      <c r="F65" s="16"/>
      <c r="G65" s="16"/>
    </row>
    <row r="66">
      <c r="A66" s="15" t="s">
        <v>20</v>
      </c>
      <c r="B66" s="15">
        <v>0.0</v>
      </c>
      <c r="C66" s="13"/>
      <c r="D66" s="22">
        <v>4220550.0</v>
      </c>
      <c r="E66" s="16"/>
      <c r="F66" s="16"/>
      <c r="G66" s="16"/>
    </row>
    <row r="67">
      <c r="A67" s="15" t="s">
        <v>20</v>
      </c>
      <c r="B67" s="15">
        <v>0.0</v>
      </c>
      <c r="C67" s="13" t="str">
        <f>CONCATENATE(A67,B67)</f>
        <v>BP324_30</v>
      </c>
      <c r="D67" s="22">
        <v>4867986.0</v>
      </c>
      <c r="E67" s="16">
        <f>AVERAGE(D65:D67)</f>
        <v>4634053.333</v>
      </c>
      <c r="F67" s="16">
        <f>STDEV(D65:D67)/E67*100</f>
        <v>7.749899195</v>
      </c>
      <c r="G67" s="16">
        <f>E67-$E$4</f>
        <v>679604.8333</v>
      </c>
    </row>
    <row r="68">
      <c r="A68" s="15" t="s">
        <v>21</v>
      </c>
      <c r="B68" s="15">
        <v>0.0</v>
      </c>
      <c r="C68" s="13"/>
      <c r="D68" s="22">
        <v>4184177.0</v>
      </c>
      <c r="E68" s="16"/>
      <c r="F68" s="16"/>
      <c r="G68" s="16"/>
    </row>
    <row r="69">
      <c r="A69" s="15" t="s">
        <v>21</v>
      </c>
      <c r="B69" s="15">
        <v>0.0</v>
      </c>
      <c r="C69" s="13"/>
      <c r="D69" s="22">
        <v>4311970.0</v>
      </c>
      <c r="E69" s="16"/>
      <c r="F69" s="16"/>
      <c r="G69" s="16"/>
    </row>
    <row r="70">
      <c r="A70" s="15" t="s">
        <v>21</v>
      </c>
      <c r="B70" s="15">
        <v>0.0</v>
      </c>
      <c r="C70" s="13" t="str">
        <f>CONCATENATE(A70,B70)</f>
        <v>BP324_40</v>
      </c>
      <c r="D70" s="22">
        <v>4284596.0</v>
      </c>
      <c r="E70" s="16">
        <f>AVERAGE(D68:D70)</f>
        <v>4260247.667</v>
      </c>
      <c r="F70" s="16">
        <f>STDEV(D68:D70)/E70*100</f>
        <v>1.579389638</v>
      </c>
      <c r="G70" s="16">
        <f>E70-$E$4</f>
        <v>305799.1667</v>
      </c>
    </row>
    <row r="71">
      <c r="A71" s="15" t="s">
        <v>22</v>
      </c>
      <c r="B71" s="15">
        <v>0.0</v>
      </c>
      <c r="C71" s="13"/>
      <c r="D71" s="22">
        <v>4416448.0</v>
      </c>
      <c r="E71" s="16"/>
      <c r="F71" s="16"/>
      <c r="G71" s="16"/>
    </row>
    <row r="72">
      <c r="A72" s="15" t="s">
        <v>22</v>
      </c>
      <c r="B72" s="15">
        <v>0.0</v>
      </c>
      <c r="C72" s="13"/>
      <c r="D72" s="22">
        <v>6917540.0</v>
      </c>
      <c r="E72" s="16"/>
      <c r="F72" s="16"/>
      <c r="G72" s="16"/>
    </row>
    <row r="73">
      <c r="A73" s="15" t="s">
        <v>22</v>
      </c>
      <c r="B73" s="15">
        <v>0.0</v>
      </c>
      <c r="C73" s="13" t="str">
        <f>CONCATENATE(A73,B73)</f>
        <v>BP324_50</v>
      </c>
      <c r="D73" s="22">
        <v>1.4476345E7</v>
      </c>
      <c r="E73" s="16">
        <f>AVERAGE(D71:D73)</f>
        <v>8603444.333</v>
      </c>
      <c r="F73" s="16">
        <f>STDEV(D71:D73)/E73*100</f>
        <v>60.87753675</v>
      </c>
      <c r="G73" s="16">
        <f>E73-$E$4</f>
        <v>4648995.833</v>
      </c>
    </row>
    <row r="74">
      <c r="A74" s="15" t="s">
        <v>23</v>
      </c>
      <c r="B74" s="15">
        <v>0.0</v>
      </c>
      <c r="C74" s="13"/>
      <c r="D74" s="22">
        <v>5078545.0</v>
      </c>
      <c r="E74" s="16"/>
      <c r="F74" s="16"/>
      <c r="G74" s="16"/>
    </row>
    <row r="75">
      <c r="A75" s="15" t="s">
        <v>23</v>
      </c>
      <c r="B75" s="15">
        <v>0.0</v>
      </c>
      <c r="C75" s="13"/>
      <c r="D75" s="22">
        <v>4944186.0</v>
      </c>
      <c r="E75" s="16"/>
      <c r="F75" s="16"/>
      <c r="G75" s="16"/>
    </row>
    <row r="76">
      <c r="A76" s="15" t="s">
        <v>23</v>
      </c>
      <c r="B76" s="15">
        <v>0.0</v>
      </c>
      <c r="C76" s="13" t="str">
        <f>CONCATENATE(A76,B76)</f>
        <v>BP324_60</v>
      </c>
      <c r="D76" s="22">
        <v>4911757.0</v>
      </c>
      <c r="E76" s="16">
        <f>AVERAGE(D74:D76)</f>
        <v>4978162.667</v>
      </c>
      <c r="F76" s="16">
        <f>STDEV(D74:D76)/E76*100</f>
        <v>1.776415513</v>
      </c>
      <c r="G76" s="16">
        <f>E76-$E$4</f>
        <v>1023714.167</v>
      </c>
    </row>
    <row r="77">
      <c r="A77" s="15" t="s">
        <v>42</v>
      </c>
      <c r="B77" s="15">
        <v>5.0</v>
      </c>
      <c r="C77" s="13"/>
      <c r="D77" s="17">
        <v>4776391.0</v>
      </c>
      <c r="E77" s="16"/>
      <c r="F77" s="16"/>
      <c r="G77" s="16"/>
      <c r="K77" s="23"/>
    </row>
    <row r="78">
      <c r="A78" s="15" t="s">
        <v>42</v>
      </c>
      <c r="B78" s="15">
        <v>5.0</v>
      </c>
      <c r="C78" s="13"/>
      <c r="D78" s="17">
        <v>3995983.0</v>
      </c>
      <c r="E78" s="16"/>
      <c r="F78" s="16"/>
      <c r="G78" s="16"/>
      <c r="K78" s="23"/>
    </row>
    <row r="79">
      <c r="A79" s="15" t="s">
        <v>42</v>
      </c>
      <c r="B79" s="15">
        <v>5.0</v>
      </c>
      <c r="C79" s="13" t="str">
        <f>CONCATENATE(A79,B79)</f>
        <v>branco5</v>
      </c>
      <c r="D79" s="17">
        <v>3957862.0</v>
      </c>
      <c r="E79" s="16">
        <f>AVERAGE(D77:D79)</f>
        <v>4243412</v>
      </c>
      <c r="F79" s="16">
        <f>STDEV(D77:D79)/E79*100</f>
        <v>10.88668115</v>
      </c>
      <c r="G79" s="18" t="s">
        <v>43</v>
      </c>
      <c r="K79" s="23"/>
    </row>
    <row r="80">
      <c r="A80" s="1" t="s">
        <v>0</v>
      </c>
      <c r="B80" s="15">
        <v>5.0</v>
      </c>
      <c r="C80" s="13"/>
      <c r="D80" s="19">
        <v>7083478.0</v>
      </c>
      <c r="E80" s="16"/>
      <c r="F80" s="16"/>
      <c r="G80" s="16"/>
      <c r="J80" s="23"/>
      <c r="K80" s="23"/>
    </row>
    <row r="81">
      <c r="A81" s="1" t="s">
        <v>0</v>
      </c>
      <c r="B81" s="15">
        <v>5.0</v>
      </c>
      <c r="C81" s="13"/>
      <c r="D81" s="19">
        <v>7621987.0</v>
      </c>
      <c r="E81" s="16"/>
      <c r="F81" s="16"/>
      <c r="G81" s="16"/>
      <c r="J81" s="23"/>
      <c r="K81" s="23"/>
    </row>
    <row r="82">
      <c r="A82" s="1" t="s">
        <v>0</v>
      </c>
      <c r="B82" s="15">
        <v>5.0</v>
      </c>
      <c r="C82" s="13" t="str">
        <f>CONCATENATE(A82,B82)</f>
        <v>C20_15</v>
      </c>
      <c r="D82" s="19">
        <v>7316546.0</v>
      </c>
      <c r="E82" s="16">
        <f>AVERAGE(D80:D82)</f>
        <v>7340670.333</v>
      </c>
      <c r="F82" s="16">
        <f>STDEV(D80:D82)/E82*100</f>
        <v>3.679007771</v>
      </c>
      <c r="G82" s="16">
        <f>E82-$E$79</f>
        <v>3097258.333</v>
      </c>
      <c r="J82" s="23"/>
      <c r="K82" s="23"/>
    </row>
    <row r="83">
      <c r="A83" s="1" t="s">
        <v>1</v>
      </c>
      <c r="B83" s="15">
        <v>5.0</v>
      </c>
      <c r="C83" s="13"/>
      <c r="D83" s="19">
        <v>6229595.0</v>
      </c>
      <c r="E83" s="16"/>
      <c r="F83" s="16"/>
      <c r="G83" s="16"/>
      <c r="J83" s="23"/>
      <c r="K83" s="23"/>
    </row>
    <row r="84">
      <c r="A84" s="1" t="s">
        <v>1</v>
      </c>
      <c r="B84" s="15">
        <v>5.0</v>
      </c>
      <c r="C84" s="13"/>
      <c r="D84" s="19">
        <v>6622165.0</v>
      </c>
      <c r="E84" s="16"/>
      <c r="F84" s="16"/>
      <c r="G84" s="16"/>
      <c r="J84" s="23"/>
      <c r="K84" s="23"/>
    </row>
    <row r="85">
      <c r="A85" s="1" t="s">
        <v>1</v>
      </c>
      <c r="B85" s="15">
        <v>5.0</v>
      </c>
      <c r="C85" s="13" t="str">
        <f>CONCATENATE(A85,B85)</f>
        <v>C20_25</v>
      </c>
      <c r="D85" s="19">
        <v>6725823.0</v>
      </c>
      <c r="E85" s="16">
        <f>AVERAGE(D83:D85)</f>
        <v>6525861</v>
      </c>
      <c r="F85" s="16">
        <f>STDEV(D83:D85)/E85*100</f>
        <v>4.01106275</v>
      </c>
      <c r="G85" s="16">
        <f>E85-$E$79</f>
        <v>2282449</v>
      </c>
      <c r="J85" s="23"/>
      <c r="K85" s="23"/>
    </row>
    <row r="86">
      <c r="A86" s="1" t="s">
        <v>2</v>
      </c>
      <c r="B86" s="15">
        <v>5.0</v>
      </c>
      <c r="C86" s="13"/>
      <c r="D86" s="19">
        <v>8162679.0</v>
      </c>
      <c r="E86" s="16"/>
      <c r="F86" s="16"/>
      <c r="G86" s="16"/>
      <c r="J86" s="23"/>
      <c r="K86" s="23"/>
    </row>
    <row r="87">
      <c r="A87" s="1" t="s">
        <v>2</v>
      </c>
      <c r="B87" s="15">
        <v>5.0</v>
      </c>
      <c r="C87" s="13"/>
      <c r="D87" s="19">
        <v>7817534.0</v>
      </c>
      <c r="E87" s="16"/>
      <c r="F87" s="16"/>
      <c r="G87" s="16"/>
      <c r="J87" s="23"/>
      <c r="K87" s="23"/>
    </row>
    <row r="88">
      <c r="A88" s="1" t="s">
        <v>2</v>
      </c>
      <c r="B88" s="15">
        <v>5.0</v>
      </c>
      <c r="C88" s="13" t="str">
        <f>CONCATENATE(A88,B88)</f>
        <v>C20_35</v>
      </c>
      <c r="D88" s="19">
        <v>6670519.0</v>
      </c>
      <c r="E88" s="16">
        <f>AVERAGE(D86:D88)</f>
        <v>7550244</v>
      </c>
      <c r="F88" s="16">
        <f>STDEV(D86:D88)/E88*100</f>
        <v>10.34621825</v>
      </c>
      <c r="G88" s="16">
        <f>E88-$E$79</f>
        <v>3306832</v>
      </c>
      <c r="J88" s="23"/>
      <c r="K88" s="23"/>
    </row>
    <row r="89">
      <c r="A89" s="1" t="s">
        <v>3</v>
      </c>
      <c r="B89" s="15">
        <v>5.0</v>
      </c>
      <c r="C89" s="13"/>
      <c r="D89" s="19">
        <v>9637349.0</v>
      </c>
      <c r="E89" s="16"/>
      <c r="F89" s="16"/>
      <c r="G89" s="16"/>
    </row>
    <row r="90">
      <c r="A90" s="1" t="s">
        <v>3</v>
      </c>
      <c r="B90" s="15">
        <v>5.0</v>
      </c>
      <c r="C90" s="13"/>
      <c r="D90" s="19">
        <v>9271899.0</v>
      </c>
      <c r="E90" s="16"/>
      <c r="F90" s="16"/>
      <c r="G90" s="16"/>
    </row>
    <row r="91">
      <c r="A91" s="1" t="s">
        <v>3</v>
      </c>
      <c r="B91" s="15">
        <v>5.0</v>
      </c>
      <c r="C91" s="13" t="str">
        <f>CONCATENATE(A91,B91)</f>
        <v>C20_45</v>
      </c>
      <c r="D91" s="19">
        <v>9750511.0</v>
      </c>
      <c r="E91" s="16">
        <f>AVERAGE(D89:D91)</f>
        <v>9553253</v>
      </c>
      <c r="F91" s="16">
        <f>STDEV(D89:D91)/E91*100</f>
        <v>2.618405356</v>
      </c>
      <c r="G91" s="16">
        <f>E91-$E$79</f>
        <v>5309841</v>
      </c>
    </row>
    <row r="92">
      <c r="A92" s="1" t="s">
        <v>4</v>
      </c>
      <c r="B92" s="15">
        <v>5.0</v>
      </c>
      <c r="C92" s="13"/>
      <c r="D92" s="19">
        <v>6833907.0</v>
      </c>
      <c r="E92" s="16"/>
      <c r="F92" s="16"/>
      <c r="G92" s="16"/>
    </row>
    <row r="93">
      <c r="A93" s="1" t="s">
        <v>4</v>
      </c>
      <c r="B93" s="15">
        <v>5.0</v>
      </c>
      <c r="C93" s="13"/>
      <c r="D93" s="19">
        <v>7437392.0</v>
      </c>
      <c r="E93" s="16"/>
      <c r="F93" s="16"/>
      <c r="G93" s="16"/>
    </row>
    <row r="94">
      <c r="A94" s="1" t="s">
        <v>4</v>
      </c>
      <c r="B94" s="15">
        <v>5.0</v>
      </c>
      <c r="C94" s="13" t="str">
        <f>CONCATENATE(A94,B94)</f>
        <v>C20_55</v>
      </c>
      <c r="D94" s="19">
        <v>7475054.0</v>
      </c>
      <c r="E94" s="16">
        <f>AVERAGE(D92:D94)</f>
        <v>7248784.333</v>
      </c>
      <c r="F94" s="16">
        <f>STDEV(D92:D94)/E94*100</f>
        <v>4.963417748</v>
      </c>
      <c r="G94" s="16">
        <f>E94-$E$79</f>
        <v>3005372.333</v>
      </c>
    </row>
    <row r="95">
      <c r="A95" s="1" t="s">
        <v>5</v>
      </c>
      <c r="B95" s="15">
        <v>5.0</v>
      </c>
      <c r="C95" s="13"/>
      <c r="D95" s="19">
        <v>7962109.0</v>
      </c>
      <c r="E95" s="16"/>
      <c r="F95" s="16"/>
      <c r="G95" s="16"/>
    </row>
    <row r="96">
      <c r="A96" s="1" t="s">
        <v>5</v>
      </c>
      <c r="B96" s="15">
        <v>5.0</v>
      </c>
      <c r="C96" s="13"/>
      <c r="D96" s="19">
        <v>8753081.0</v>
      </c>
      <c r="E96" s="16"/>
      <c r="F96" s="16"/>
      <c r="G96" s="16"/>
    </row>
    <row r="97">
      <c r="A97" s="1" t="s">
        <v>5</v>
      </c>
      <c r="B97" s="15">
        <v>5.0</v>
      </c>
      <c r="C97" s="13" t="str">
        <f>CONCATENATE(A97,B97)</f>
        <v>C20_65</v>
      </c>
      <c r="D97" s="19">
        <v>8696422.0</v>
      </c>
      <c r="E97" s="16">
        <f>AVERAGE(D95:D97)</f>
        <v>8470537.333</v>
      </c>
      <c r="F97" s="16">
        <f>STDEV(D95:D97)/E97*100</f>
        <v>5.208905277</v>
      </c>
      <c r="G97" s="16">
        <f>E97-$E$79</f>
        <v>4227125.333</v>
      </c>
    </row>
    <row r="98">
      <c r="A98" s="1" t="s">
        <v>6</v>
      </c>
      <c r="B98" s="15">
        <v>5.0</v>
      </c>
      <c r="C98" s="13"/>
      <c r="D98" s="20">
        <v>7613230.0</v>
      </c>
      <c r="E98" s="16"/>
      <c r="F98" s="16"/>
      <c r="G98" s="16"/>
    </row>
    <row r="99">
      <c r="A99" s="1" t="s">
        <v>6</v>
      </c>
      <c r="B99" s="15">
        <v>5.0</v>
      </c>
      <c r="C99" s="13"/>
      <c r="D99" s="20">
        <v>8505414.0</v>
      </c>
      <c r="E99" s="16"/>
      <c r="F99" s="16"/>
      <c r="G99" s="16"/>
    </row>
    <row r="100">
      <c r="A100" s="1" t="s">
        <v>6</v>
      </c>
      <c r="B100" s="15">
        <v>5.0</v>
      </c>
      <c r="C100" s="13" t="str">
        <f>CONCATENATE(A100,B100)</f>
        <v>BP320_15</v>
      </c>
      <c r="D100" s="20">
        <v>8774957.0</v>
      </c>
      <c r="E100" s="16">
        <f>AVERAGE(D98:D100)</f>
        <v>8297867</v>
      </c>
      <c r="F100" s="16">
        <f>STDEV(D98:D100)/E100*100</f>
        <v>7.327632382</v>
      </c>
      <c r="G100" s="16">
        <f>E100-$E$79</f>
        <v>4054455</v>
      </c>
    </row>
    <row r="101">
      <c r="A101" s="15" t="s">
        <v>7</v>
      </c>
      <c r="B101" s="15">
        <v>5.0</v>
      </c>
      <c r="C101" s="13"/>
      <c r="D101" s="20">
        <v>1.0658607E7</v>
      </c>
      <c r="E101" s="16"/>
      <c r="F101" s="16"/>
      <c r="G101" s="16"/>
    </row>
    <row r="102">
      <c r="A102" s="15" t="s">
        <v>7</v>
      </c>
      <c r="B102" s="15">
        <v>5.0</v>
      </c>
      <c r="C102" s="13"/>
      <c r="D102" s="20">
        <v>1.0714211E7</v>
      </c>
      <c r="E102" s="16"/>
      <c r="F102" s="16"/>
      <c r="G102" s="16"/>
    </row>
    <row r="103">
      <c r="A103" s="15" t="s">
        <v>7</v>
      </c>
      <c r="B103" s="15">
        <v>5.0</v>
      </c>
      <c r="C103" s="13" t="str">
        <f>CONCATENATE(A103,B103)</f>
        <v>BP320_25</v>
      </c>
      <c r="E103" s="16">
        <f>AVERAGE(D101:D103)</f>
        <v>10686409</v>
      </c>
      <c r="F103" s="16">
        <f>STDEV(D101:D103)/E103*100</f>
        <v>0.3679249546</v>
      </c>
      <c r="G103" s="16">
        <f>E103-$E$79</f>
        <v>6442997</v>
      </c>
      <c r="H103" s="20">
        <v>3.6336504E7</v>
      </c>
    </row>
    <row r="104">
      <c r="A104" s="15" t="s">
        <v>8</v>
      </c>
      <c r="B104" s="15">
        <v>5.0</v>
      </c>
      <c r="C104" s="13"/>
      <c r="D104" s="20">
        <v>9141066.0</v>
      </c>
      <c r="E104" s="16"/>
      <c r="F104" s="16"/>
      <c r="G104" s="16"/>
    </row>
    <row r="105">
      <c r="A105" s="15" t="s">
        <v>8</v>
      </c>
      <c r="B105" s="15">
        <v>5.0</v>
      </c>
      <c r="C105" s="13"/>
      <c r="D105" s="20">
        <v>1.0139904E7</v>
      </c>
      <c r="E105" s="16"/>
      <c r="F105" s="16"/>
      <c r="G105" s="16"/>
    </row>
    <row r="106">
      <c r="A106" s="15" t="s">
        <v>8</v>
      </c>
      <c r="B106" s="15">
        <v>5.0</v>
      </c>
      <c r="C106" s="13" t="str">
        <f>CONCATENATE(A106,B106)</f>
        <v>BP320_35</v>
      </c>
      <c r="D106" s="20">
        <v>1.0942277E7</v>
      </c>
      <c r="E106" s="16">
        <f>AVERAGE(D104:D106)</f>
        <v>10074415.67</v>
      </c>
      <c r="F106" s="16">
        <f>STDEV(D104:D106)/E106*100</f>
        <v>8.957239099</v>
      </c>
      <c r="G106" s="16">
        <f>E106-$E$79</f>
        <v>5831003.667</v>
      </c>
    </row>
    <row r="107">
      <c r="A107" s="15" t="s">
        <v>9</v>
      </c>
      <c r="B107" s="15">
        <v>5.0</v>
      </c>
      <c r="C107" s="13"/>
      <c r="D107" s="20">
        <v>9011748.0</v>
      </c>
      <c r="E107" s="16"/>
      <c r="F107" s="16"/>
      <c r="G107" s="16"/>
    </row>
    <row r="108">
      <c r="A108" s="15" t="s">
        <v>9</v>
      </c>
      <c r="B108" s="15">
        <v>5.0</v>
      </c>
      <c r="C108" s="13"/>
      <c r="D108" s="20">
        <v>9432998.0</v>
      </c>
      <c r="E108" s="16"/>
      <c r="F108" s="16"/>
      <c r="G108" s="16"/>
    </row>
    <row r="109">
      <c r="A109" s="15" t="s">
        <v>9</v>
      </c>
      <c r="B109" s="15">
        <v>5.0</v>
      </c>
      <c r="C109" s="13" t="str">
        <f>CONCATENATE(A109,B109)</f>
        <v>BP320_45</v>
      </c>
      <c r="D109" s="20">
        <v>9597492.0</v>
      </c>
      <c r="E109" s="16">
        <f>AVERAGE(D107:D109)</f>
        <v>9347412.667</v>
      </c>
      <c r="F109" s="16">
        <f>STDEV(D107:D109)/E109*100</f>
        <v>3.231967663</v>
      </c>
      <c r="G109" s="16">
        <f>E109-$E$79</f>
        <v>5104000.667</v>
      </c>
    </row>
    <row r="110">
      <c r="A110" s="15" t="s">
        <v>10</v>
      </c>
      <c r="B110" s="15">
        <v>5.0</v>
      </c>
      <c r="C110" s="13"/>
      <c r="D110" s="20">
        <v>7061903.0</v>
      </c>
      <c r="E110" s="16"/>
      <c r="F110" s="16"/>
      <c r="G110" s="16"/>
    </row>
    <row r="111">
      <c r="A111" s="15" t="s">
        <v>10</v>
      </c>
      <c r="B111" s="15">
        <v>5.0</v>
      </c>
      <c r="C111" s="13"/>
      <c r="D111" s="20">
        <v>7718837.0</v>
      </c>
      <c r="E111" s="16"/>
      <c r="F111" s="16"/>
      <c r="G111" s="16"/>
    </row>
    <row r="112">
      <c r="A112" s="15" t="s">
        <v>10</v>
      </c>
      <c r="B112" s="15">
        <v>5.0</v>
      </c>
      <c r="C112" s="13" t="str">
        <f>CONCATENATE(A112,B112)</f>
        <v>BP320_55</v>
      </c>
      <c r="D112" s="20">
        <v>8020811.0</v>
      </c>
      <c r="E112" s="16">
        <f>AVERAGE(D110:D112)</f>
        <v>7600517</v>
      </c>
      <c r="F112" s="16">
        <f>STDEV(D110:D112)/E112*100</f>
        <v>6.45063229</v>
      </c>
      <c r="G112" s="16">
        <f>E112-$E$79</f>
        <v>3357105</v>
      </c>
    </row>
    <row r="113">
      <c r="A113" s="15" t="s">
        <v>11</v>
      </c>
      <c r="B113" s="15">
        <v>5.0</v>
      </c>
      <c r="C113" s="13"/>
      <c r="D113" s="20">
        <v>1.1258868E7</v>
      </c>
      <c r="E113" s="16"/>
      <c r="F113" s="16"/>
      <c r="G113" s="16"/>
    </row>
    <row r="114">
      <c r="A114" s="15" t="s">
        <v>11</v>
      </c>
      <c r="B114" s="15">
        <v>5.0</v>
      </c>
      <c r="C114" s="13"/>
      <c r="D114" s="20">
        <v>1.1000988E7</v>
      </c>
      <c r="E114" s="16"/>
      <c r="F114" s="16"/>
      <c r="G114" s="16"/>
    </row>
    <row r="115">
      <c r="A115" s="15" t="s">
        <v>11</v>
      </c>
      <c r="B115" s="15">
        <v>5.0</v>
      </c>
      <c r="C115" s="13" t="str">
        <f>CONCATENATE(A115,B115)</f>
        <v>BP320_65</v>
      </c>
      <c r="D115" s="20">
        <v>1.1450339E7</v>
      </c>
      <c r="E115" s="16">
        <f>AVERAGE(D113:D115)</f>
        <v>11236731.67</v>
      </c>
      <c r="F115" s="16">
        <f>STDEV(D113:D115)/E115*100</f>
        <v>2.006739134</v>
      </c>
      <c r="G115" s="16">
        <f>E115-$E$79</f>
        <v>6993319.667</v>
      </c>
    </row>
    <row r="116">
      <c r="A116" s="1" t="s">
        <v>12</v>
      </c>
      <c r="B116" s="15">
        <v>5.0</v>
      </c>
      <c r="C116" s="13"/>
      <c r="D116" s="21">
        <v>6395577.0</v>
      </c>
      <c r="E116" s="16"/>
      <c r="F116" s="16"/>
      <c r="G116" s="16"/>
    </row>
    <row r="117">
      <c r="A117" s="1" t="s">
        <v>12</v>
      </c>
      <c r="B117" s="15">
        <v>5.0</v>
      </c>
      <c r="C117" s="13"/>
      <c r="D117" s="21">
        <v>6673936.0</v>
      </c>
      <c r="E117" s="16"/>
      <c r="F117" s="16"/>
      <c r="G117" s="16"/>
    </row>
    <row r="118">
      <c r="A118" s="1" t="s">
        <v>12</v>
      </c>
      <c r="B118" s="15">
        <v>5.0</v>
      </c>
      <c r="C118" s="13" t="str">
        <f>CONCATENATE(A118,B118)</f>
        <v>C24_15</v>
      </c>
      <c r="D118" s="21">
        <v>6627087.0</v>
      </c>
      <c r="E118" s="16">
        <f>AVERAGE(D116:D118)</f>
        <v>6565533.333</v>
      </c>
      <c r="F118" s="16">
        <f>STDEV(D116:D118)/E118*100</f>
        <v>2.270018673</v>
      </c>
      <c r="G118" s="16">
        <f>E118-$E$79</f>
        <v>2322121.333</v>
      </c>
    </row>
    <row r="119">
      <c r="A119" s="1" t="s">
        <v>13</v>
      </c>
      <c r="B119" s="15">
        <v>5.0</v>
      </c>
      <c r="C119" s="13"/>
      <c r="D119" s="21">
        <v>8960056.0</v>
      </c>
      <c r="E119" s="16"/>
      <c r="F119" s="16"/>
      <c r="G119" s="16"/>
    </row>
    <row r="120">
      <c r="A120" s="1" t="s">
        <v>13</v>
      </c>
      <c r="B120" s="15">
        <v>5.0</v>
      </c>
      <c r="C120" s="13"/>
      <c r="D120" s="21">
        <v>1.0106775E7</v>
      </c>
      <c r="E120" s="16"/>
      <c r="F120" s="16"/>
      <c r="G120" s="16"/>
    </row>
    <row r="121">
      <c r="A121" s="1" t="s">
        <v>13</v>
      </c>
      <c r="B121" s="15">
        <v>5.0</v>
      </c>
      <c r="C121" s="13" t="str">
        <f>CONCATENATE(A121,B121)</f>
        <v>C24_25</v>
      </c>
      <c r="D121" s="21">
        <v>1.0117445E7</v>
      </c>
      <c r="E121" s="16">
        <f>AVERAGE(D119:D121)</f>
        <v>9728092</v>
      </c>
      <c r="F121" s="16">
        <f>STDEV(D119:D121)/E121*100</f>
        <v>6.83751842</v>
      </c>
      <c r="G121" s="16">
        <f>E121-$E$79</f>
        <v>5484680</v>
      </c>
    </row>
    <row r="122">
      <c r="A122" s="15" t="s">
        <v>14</v>
      </c>
      <c r="B122" s="15">
        <v>5.0</v>
      </c>
      <c r="C122" s="13"/>
      <c r="D122" s="21">
        <v>7231401.0</v>
      </c>
      <c r="E122" s="16"/>
      <c r="F122" s="16"/>
      <c r="G122" s="16"/>
    </row>
    <row r="123">
      <c r="A123" s="15" t="s">
        <v>14</v>
      </c>
      <c r="B123" s="15">
        <v>5.0</v>
      </c>
      <c r="C123" s="13"/>
      <c r="D123" s="21">
        <v>7342114.0</v>
      </c>
      <c r="E123" s="16"/>
      <c r="F123" s="16"/>
      <c r="G123" s="16"/>
    </row>
    <row r="124">
      <c r="A124" s="15" t="s">
        <v>14</v>
      </c>
      <c r="B124" s="15">
        <v>5.0</v>
      </c>
      <c r="C124" s="13" t="str">
        <f>CONCATENATE(A124,B124)</f>
        <v>C24_35</v>
      </c>
      <c r="D124" s="21">
        <v>7601562.0</v>
      </c>
      <c r="E124" s="16">
        <f>AVERAGE(D122:D124)</f>
        <v>7391692.333</v>
      </c>
      <c r="F124" s="16">
        <f>STDEV(D122:D124)/E124*100</f>
        <v>2.570392777</v>
      </c>
      <c r="G124" s="16">
        <f>E124-$E$79</f>
        <v>3148280.333</v>
      </c>
    </row>
    <row r="125">
      <c r="A125" s="15" t="s">
        <v>15</v>
      </c>
      <c r="B125" s="15">
        <v>5.0</v>
      </c>
      <c r="C125" s="13"/>
      <c r="E125" s="16"/>
      <c r="F125" s="16"/>
      <c r="G125" s="16"/>
      <c r="H125" s="21">
        <v>8164160.0</v>
      </c>
    </row>
    <row r="126">
      <c r="A126" s="15" t="s">
        <v>15</v>
      </c>
      <c r="B126" s="15">
        <v>5.0</v>
      </c>
      <c r="C126" s="13"/>
      <c r="D126" s="21">
        <v>6176119.0</v>
      </c>
      <c r="E126" s="16"/>
      <c r="F126" s="16"/>
      <c r="G126" s="16"/>
    </row>
    <row r="127">
      <c r="A127" s="15" t="s">
        <v>15</v>
      </c>
      <c r="B127" s="15">
        <v>5.0</v>
      </c>
      <c r="C127" s="13" t="str">
        <f>CONCATENATE(A127,B127)</f>
        <v>C24_45</v>
      </c>
      <c r="D127" s="21">
        <v>6364155.0</v>
      </c>
      <c r="E127" s="16">
        <f>AVERAGE(D125:D127)</f>
        <v>6270137</v>
      </c>
      <c r="F127" s="16">
        <f>STDEV(D125:D127)/E127*100</f>
        <v>2.120552242</v>
      </c>
      <c r="G127" s="16">
        <f>E127-$E$79</f>
        <v>2026725</v>
      </c>
    </row>
    <row r="128">
      <c r="A128" s="15" t="s">
        <v>16</v>
      </c>
      <c r="B128" s="15">
        <v>5.0</v>
      </c>
      <c r="C128" s="13"/>
      <c r="D128" s="21">
        <v>5622139.0</v>
      </c>
      <c r="E128" s="16"/>
      <c r="F128" s="16"/>
      <c r="G128" s="16"/>
    </row>
    <row r="129">
      <c r="A129" s="15" t="s">
        <v>16</v>
      </c>
      <c r="B129" s="15">
        <v>5.0</v>
      </c>
      <c r="C129" s="13"/>
      <c r="D129" s="21">
        <v>5927866.0</v>
      </c>
      <c r="E129" s="16"/>
      <c r="F129" s="16"/>
      <c r="G129" s="16"/>
    </row>
    <row r="130">
      <c r="A130" s="15" t="s">
        <v>16</v>
      </c>
      <c r="B130" s="15">
        <v>5.0</v>
      </c>
      <c r="C130" s="13" t="str">
        <f>CONCATENATE(A130,B130)</f>
        <v>C24_55</v>
      </c>
      <c r="D130" s="21">
        <v>5739372.0</v>
      </c>
      <c r="E130" s="16">
        <f>AVERAGE(D128:D130)</f>
        <v>5763125.667</v>
      </c>
      <c r="F130" s="16">
        <f>STDEV(D128:D130)/E130*100</f>
        <v>2.676350755</v>
      </c>
      <c r="G130" s="16">
        <f>E130-$E$79</f>
        <v>1519713.667</v>
      </c>
    </row>
    <row r="131">
      <c r="A131" s="15" t="s">
        <v>17</v>
      </c>
      <c r="B131" s="15">
        <v>5.0</v>
      </c>
      <c r="C131" s="13"/>
      <c r="D131" s="21">
        <v>6128578.0</v>
      </c>
      <c r="E131" s="16"/>
      <c r="F131" s="16"/>
      <c r="G131" s="16"/>
    </row>
    <row r="132">
      <c r="A132" s="15" t="s">
        <v>17</v>
      </c>
      <c r="B132" s="15">
        <v>5.0</v>
      </c>
      <c r="C132" s="13"/>
      <c r="D132" s="21">
        <v>6894092.0</v>
      </c>
      <c r="E132" s="16"/>
      <c r="F132" s="16"/>
      <c r="G132" s="16"/>
    </row>
    <row r="133">
      <c r="A133" s="15" t="s">
        <v>17</v>
      </c>
      <c r="B133" s="15">
        <v>5.0</v>
      </c>
      <c r="C133" s="13" t="str">
        <f>CONCATENATE(A133,B133)</f>
        <v>C24_65</v>
      </c>
      <c r="D133" s="21">
        <v>6107949.0</v>
      </c>
      <c r="E133" s="16">
        <f>AVERAGE(D131:D133)</f>
        <v>6376873</v>
      </c>
      <c r="F133" s="16">
        <f>STDEV(D131:D133)/E133*100</f>
        <v>7.026069598</v>
      </c>
      <c r="G133" s="16">
        <f>E133-$E$79</f>
        <v>2133461</v>
      </c>
    </row>
    <row r="134">
      <c r="A134" s="1" t="s">
        <v>18</v>
      </c>
      <c r="B134" s="15">
        <v>5.0</v>
      </c>
      <c r="C134" s="13"/>
      <c r="D134" s="22">
        <v>7387727.0</v>
      </c>
      <c r="E134" s="16"/>
      <c r="F134" s="16"/>
      <c r="G134" s="16"/>
    </row>
    <row r="135">
      <c r="A135" s="1" t="s">
        <v>18</v>
      </c>
      <c r="B135" s="15">
        <v>5.0</v>
      </c>
      <c r="C135" s="13"/>
      <c r="D135" s="22">
        <v>7687458.0</v>
      </c>
      <c r="E135" s="16"/>
      <c r="F135" s="16"/>
      <c r="G135" s="16"/>
    </row>
    <row r="136">
      <c r="A136" s="1" t="s">
        <v>18</v>
      </c>
      <c r="B136" s="15">
        <v>5.0</v>
      </c>
      <c r="C136" s="13" t="str">
        <f>CONCATENATE(A136,B136)</f>
        <v>BP324_15</v>
      </c>
      <c r="D136" s="22">
        <v>7811971.0</v>
      </c>
      <c r="E136" s="16">
        <f>AVERAGE(D134:D136)</f>
        <v>7629052</v>
      </c>
      <c r="F136" s="16">
        <f>STDEV(D134:D136)/E136*100</f>
        <v>2.858405326</v>
      </c>
      <c r="G136" s="16">
        <f>E136-$E$79</f>
        <v>3385640</v>
      </c>
    </row>
    <row r="137">
      <c r="A137" s="1" t="s">
        <v>19</v>
      </c>
      <c r="B137" s="15">
        <v>5.0</v>
      </c>
      <c r="C137" s="13"/>
      <c r="D137" s="22">
        <v>1.046642E7</v>
      </c>
      <c r="E137" s="16"/>
      <c r="F137" s="16"/>
      <c r="G137" s="16"/>
    </row>
    <row r="138">
      <c r="A138" s="1" t="s">
        <v>19</v>
      </c>
      <c r="B138" s="15">
        <v>5.0</v>
      </c>
      <c r="C138" s="13"/>
      <c r="D138" s="22">
        <v>1.1202921E7</v>
      </c>
      <c r="E138" s="16"/>
      <c r="F138" s="16"/>
      <c r="G138" s="16"/>
    </row>
    <row r="139">
      <c r="A139" s="1" t="s">
        <v>19</v>
      </c>
      <c r="B139" s="15">
        <v>5.0</v>
      </c>
      <c r="C139" s="13" t="str">
        <f>CONCATENATE(A139,B139)</f>
        <v>BP324_25</v>
      </c>
      <c r="E139" s="16">
        <f>AVERAGE(D137:D139)</f>
        <v>10834670.5</v>
      </c>
      <c r="F139" s="16">
        <f>STDEV(D137:D139)/E139*100</f>
        <v>4.806651494</v>
      </c>
      <c r="G139" s="16">
        <f>E139-$E$79</f>
        <v>6591258.5</v>
      </c>
      <c r="H139" s="22">
        <v>8352008.0</v>
      </c>
    </row>
    <row r="140">
      <c r="A140" s="15" t="s">
        <v>20</v>
      </c>
      <c r="B140" s="15">
        <v>5.0</v>
      </c>
      <c r="C140" s="13"/>
      <c r="D140" s="22">
        <v>8498335.0</v>
      </c>
      <c r="E140" s="16"/>
      <c r="F140" s="16"/>
      <c r="G140" s="16"/>
    </row>
    <row r="141">
      <c r="A141" s="15" t="s">
        <v>20</v>
      </c>
      <c r="B141" s="15">
        <v>5.0</v>
      </c>
      <c r="C141" s="13"/>
      <c r="E141" s="16"/>
      <c r="F141" s="16"/>
      <c r="G141" s="16"/>
      <c r="H141" s="22">
        <v>6710781.0</v>
      </c>
    </row>
    <row r="142">
      <c r="A142" s="15" t="s">
        <v>20</v>
      </c>
      <c r="B142" s="15">
        <v>5.0</v>
      </c>
      <c r="C142" s="13" t="str">
        <f>CONCATENATE(A142,B142)</f>
        <v>BP324_35</v>
      </c>
      <c r="D142" s="22">
        <v>9118383.0</v>
      </c>
      <c r="E142" s="16">
        <f>AVERAGE(D140:D142)</f>
        <v>8808359</v>
      </c>
      <c r="F142" s="16">
        <f>STDEV(D140:D142)/E142*100</f>
        <v>4.977546277</v>
      </c>
      <c r="G142" s="16">
        <f>E142-$E$79</f>
        <v>4564947</v>
      </c>
    </row>
    <row r="143">
      <c r="A143" s="15" t="s">
        <v>21</v>
      </c>
      <c r="B143" s="15">
        <v>5.0</v>
      </c>
      <c r="C143" s="13"/>
      <c r="D143" s="22">
        <v>5650449.0</v>
      </c>
      <c r="E143" s="16"/>
      <c r="F143" s="16"/>
      <c r="G143" s="16"/>
    </row>
    <row r="144">
      <c r="A144" s="15" t="s">
        <v>21</v>
      </c>
      <c r="B144" s="15">
        <v>5.0</v>
      </c>
      <c r="C144" s="13"/>
      <c r="D144" s="22">
        <v>6037154.0</v>
      </c>
      <c r="E144" s="16"/>
      <c r="F144" s="16"/>
      <c r="G144" s="16"/>
    </row>
    <row r="145">
      <c r="A145" s="15" t="s">
        <v>21</v>
      </c>
      <c r="B145" s="15">
        <v>5.0</v>
      </c>
      <c r="C145" s="13" t="str">
        <f>CONCATENATE(A145,B145)</f>
        <v>BP324_45</v>
      </c>
      <c r="D145" s="22">
        <v>5923649.0</v>
      </c>
      <c r="E145" s="16">
        <f>AVERAGE(D143:D145)</f>
        <v>5870417.333</v>
      </c>
      <c r="F145" s="16">
        <f>STDEV(D143:D145)/E145*100</f>
        <v>3.385998178</v>
      </c>
      <c r="G145" s="16">
        <f>E145-$E$79</f>
        <v>1627005.333</v>
      </c>
    </row>
    <row r="146">
      <c r="A146" s="15" t="s">
        <v>22</v>
      </c>
      <c r="B146" s="15">
        <v>5.0</v>
      </c>
      <c r="C146" s="13"/>
      <c r="D146" s="22">
        <v>6618109.0</v>
      </c>
      <c r="E146" s="16"/>
      <c r="F146" s="16"/>
      <c r="G146" s="16"/>
    </row>
    <row r="147">
      <c r="A147" s="15" t="s">
        <v>22</v>
      </c>
      <c r="B147" s="15">
        <v>5.0</v>
      </c>
      <c r="C147" s="13"/>
      <c r="D147" s="22">
        <v>9404914.0</v>
      </c>
      <c r="E147" s="16"/>
      <c r="F147" s="16"/>
      <c r="G147" s="16"/>
    </row>
    <row r="148">
      <c r="A148" s="15" t="s">
        <v>22</v>
      </c>
      <c r="B148" s="15">
        <v>5.0</v>
      </c>
      <c r="C148" s="13" t="str">
        <f>CONCATENATE(A148,B148)</f>
        <v>BP324_55</v>
      </c>
      <c r="D148" s="22">
        <v>1.7133436E7</v>
      </c>
      <c r="E148" s="16">
        <f>AVERAGE(D146:D148)</f>
        <v>11052153</v>
      </c>
      <c r="F148" s="16">
        <f>STDEV(D146:D148)/E148*100</f>
        <v>49.29137793</v>
      </c>
      <c r="G148" s="16">
        <f>E148-$E$79</f>
        <v>6808741</v>
      </c>
    </row>
    <row r="149">
      <c r="A149" s="15" t="s">
        <v>23</v>
      </c>
      <c r="B149" s="15">
        <v>5.0</v>
      </c>
      <c r="C149" s="13"/>
      <c r="D149" s="22">
        <v>8357766.0</v>
      </c>
      <c r="E149" s="16"/>
      <c r="F149" s="16"/>
      <c r="G149" s="16"/>
    </row>
    <row r="150">
      <c r="A150" s="15" t="s">
        <v>23</v>
      </c>
      <c r="B150" s="15">
        <v>5.0</v>
      </c>
      <c r="C150" s="13"/>
      <c r="D150" s="22">
        <v>8269618.0</v>
      </c>
      <c r="E150" s="16"/>
      <c r="F150" s="16"/>
      <c r="G150" s="16"/>
    </row>
    <row r="151">
      <c r="A151" s="15" t="s">
        <v>23</v>
      </c>
      <c r="B151" s="15">
        <v>5.0</v>
      </c>
      <c r="C151" s="13" t="str">
        <f>CONCATENATE(A151,B151)</f>
        <v>BP324_65</v>
      </c>
      <c r="D151" s="22">
        <v>8190806.0</v>
      </c>
      <c r="E151" s="16">
        <f>AVERAGE(D149:D151)</f>
        <v>8272730</v>
      </c>
      <c r="F151" s="16">
        <f>STDEV(D149:D151)/E151*100</f>
        <v>1.009624302</v>
      </c>
      <c r="G151" s="16">
        <f>E151-$E$79</f>
        <v>4029318</v>
      </c>
    </row>
    <row r="152">
      <c r="A152" s="15" t="s">
        <v>42</v>
      </c>
      <c r="B152" s="15">
        <v>10.0</v>
      </c>
      <c r="C152" s="13"/>
      <c r="D152" s="17">
        <v>4831025.0</v>
      </c>
      <c r="E152" s="16"/>
      <c r="F152" s="16"/>
      <c r="G152" s="16"/>
      <c r="K152" s="23"/>
    </row>
    <row r="153">
      <c r="A153" s="15" t="s">
        <v>42</v>
      </c>
      <c r="B153" s="15">
        <v>10.0</v>
      </c>
      <c r="C153" s="13"/>
      <c r="D153" s="17">
        <v>4047588.0</v>
      </c>
      <c r="E153" s="16"/>
      <c r="F153" s="16"/>
      <c r="G153" s="16"/>
      <c r="K153" s="23"/>
    </row>
    <row r="154">
      <c r="A154" s="15" t="s">
        <v>42</v>
      </c>
      <c r="B154" s="15">
        <v>10.0</v>
      </c>
      <c r="C154" s="13" t="str">
        <f>CONCATENATE(A154,B154)</f>
        <v>branco10</v>
      </c>
      <c r="D154" s="17">
        <v>3993057.0</v>
      </c>
      <c r="E154" s="16">
        <f>AVERAGE(D152:D154)</f>
        <v>4290556.667</v>
      </c>
      <c r="F154" s="16">
        <f>STDEV(D152:D154)/E154*100</f>
        <v>10.9275511</v>
      </c>
      <c r="G154" s="18" t="s">
        <v>43</v>
      </c>
      <c r="K154" s="23"/>
    </row>
    <row r="155">
      <c r="A155" s="1" t="s">
        <v>0</v>
      </c>
      <c r="B155" s="15">
        <v>10.0</v>
      </c>
      <c r="C155" s="13"/>
      <c r="D155" s="19">
        <v>1.049767E7</v>
      </c>
      <c r="E155" s="16"/>
      <c r="F155" s="16"/>
      <c r="G155" s="16"/>
      <c r="J155" s="23"/>
      <c r="K155" s="23"/>
    </row>
    <row r="156">
      <c r="A156" s="1" t="s">
        <v>0</v>
      </c>
      <c r="B156" s="15">
        <v>10.0</v>
      </c>
      <c r="C156" s="13"/>
      <c r="D156" s="19">
        <v>1.1726213E7</v>
      </c>
      <c r="E156" s="16"/>
      <c r="F156" s="16"/>
      <c r="G156" s="16"/>
      <c r="J156" s="23"/>
      <c r="K156" s="23"/>
    </row>
    <row r="157">
      <c r="A157" s="1" t="s">
        <v>0</v>
      </c>
      <c r="B157" s="15">
        <v>10.0</v>
      </c>
      <c r="C157" s="13" t="str">
        <f>CONCATENATE(A157,B157)</f>
        <v>C20_110</v>
      </c>
      <c r="D157" s="19">
        <v>1.106092E7</v>
      </c>
      <c r="E157" s="16">
        <f>AVERAGE(D155:D157)</f>
        <v>11094934.33</v>
      </c>
      <c r="F157" s="16">
        <f>STDEV(D155:D157)/E157*100</f>
        <v>5.542866547</v>
      </c>
      <c r="G157" s="16">
        <f>E157-$E$154</f>
        <v>6804377.667</v>
      </c>
      <c r="J157" s="23"/>
      <c r="K157" s="23"/>
    </row>
    <row r="158">
      <c r="A158" s="1" t="s">
        <v>1</v>
      </c>
      <c r="B158" s="15">
        <v>10.0</v>
      </c>
      <c r="C158" s="13"/>
      <c r="D158" s="19">
        <v>8649776.0</v>
      </c>
      <c r="E158" s="16"/>
      <c r="F158" s="16"/>
      <c r="G158" s="16"/>
      <c r="J158" s="23"/>
      <c r="K158" s="23"/>
    </row>
    <row r="159">
      <c r="A159" s="1" t="s">
        <v>1</v>
      </c>
      <c r="B159" s="15">
        <v>10.0</v>
      </c>
      <c r="C159" s="13"/>
      <c r="D159" s="19">
        <v>9386276.0</v>
      </c>
      <c r="E159" s="16"/>
      <c r="F159" s="16"/>
      <c r="G159" s="16"/>
      <c r="J159" s="23"/>
      <c r="K159" s="23"/>
    </row>
    <row r="160">
      <c r="A160" s="1" t="s">
        <v>1</v>
      </c>
      <c r="B160" s="15">
        <v>10.0</v>
      </c>
      <c r="C160" s="13" t="str">
        <f>CONCATENATE(A160,B160)</f>
        <v>C20_210</v>
      </c>
      <c r="D160" s="19">
        <v>9564989.0</v>
      </c>
      <c r="E160" s="16">
        <f>AVERAGE(D158:D160)</f>
        <v>9200347</v>
      </c>
      <c r="F160" s="16">
        <f>STDEV(D158:D160)/E160*100</f>
        <v>5.272726852</v>
      </c>
      <c r="G160" s="16">
        <f>E160-$E$154</f>
        <v>4909790.333</v>
      </c>
      <c r="J160" s="23"/>
      <c r="K160" s="23"/>
    </row>
    <row r="161">
      <c r="A161" s="1" t="s">
        <v>2</v>
      </c>
      <c r="B161" s="15">
        <v>10.0</v>
      </c>
      <c r="C161" s="13"/>
      <c r="D161" s="19">
        <v>1.244391E7</v>
      </c>
      <c r="E161" s="16"/>
      <c r="F161" s="16"/>
      <c r="G161" s="16"/>
      <c r="J161" s="23"/>
      <c r="K161" s="23"/>
    </row>
    <row r="162">
      <c r="A162" s="1" t="s">
        <v>2</v>
      </c>
      <c r="B162" s="15">
        <v>10.0</v>
      </c>
      <c r="C162" s="13"/>
      <c r="D162" s="19">
        <v>1.1807985E7</v>
      </c>
      <c r="E162" s="16"/>
      <c r="F162" s="16"/>
      <c r="G162" s="16"/>
      <c r="J162" s="23"/>
      <c r="K162" s="23"/>
    </row>
    <row r="163">
      <c r="A163" s="1" t="s">
        <v>2</v>
      </c>
      <c r="B163" s="15">
        <v>10.0</v>
      </c>
      <c r="C163" s="13" t="str">
        <f>CONCATENATE(A163,B163)</f>
        <v>C20_310</v>
      </c>
      <c r="E163" s="16">
        <f>AVERAGE(D161:D163)</f>
        <v>12125947.5</v>
      </c>
      <c r="F163" s="16">
        <f>STDEV(D161:D163)/E163*100</f>
        <v>3.70830304</v>
      </c>
      <c r="G163" s="16">
        <f>E163-$E$154</f>
        <v>7835390.833</v>
      </c>
      <c r="H163" s="19">
        <v>1.0001582E7</v>
      </c>
      <c r="J163" s="23"/>
      <c r="K163" s="23"/>
    </row>
    <row r="164">
      <c r="A164" s="1" t="s">
        <v>3</v>
      </c>
      <c r="B164" s="15">
        <v>10.0</v>
      </c>
      <c r="C164" s="13"/>
      <c r="D164" s="19">
        <v>1.579348E7</v>
      </c>
      <c r="E164" s="16"/>
      <c r="F164" s="16"/>
      <c r="G164" s="16"/>
    </row>
    <row r="165">
      <c r="A165" s="1" t="s">
        <v>3</v>
      </c>
      <c r="B165" s="15">
        <v>10.0</v>
      </c>
      <c r="C165" s="13"/>
      <c r="D165" s="19">
        <v>1.5330873E7</v>
      </c>
      <c r="E165" s="16"/>
      <c r="F165" s="16"/>
      <c r="G165" s="16"/>
    </row>
    <row r="166">
      <c r="A166" s="1" t="s">
        <v>3</v>
      </c>
      <c r="B166" s="15">
        <v>10.0</v>
      </c>
      <c r="C166" s="13" t="str">
        <f>CONCATENATE(A166,B166)</f>
        <v>C20_410</v>
      </c>
      <c r="D166" s="19">
        <v>1.6147915E7</v>
      </c>
      <c r="E166" s="16">
        <f>AVERAGE(D164:D166)</f>
        <v>15757422.67</v>
      </c>
      <c r="F166" s="16">
        <f>STDEV(D164:D166)/E166*100</f>
        <v>2.600125161</v>
      </c>
      <c r="G166" s="16">
        <f>E166-$E$154</f>
        <v>11466866</v>
      </c>
    </row>
    <row r="167">
      <c r="A167" s="1" t="s">
        <v>4</v>
      </c>
      <c r="B167" s="15">
        <v>10.0</v>
      </c>
      <c r="C167" s="13"/>
      <c r="D167" s="19">
        <v>1.0343759E7</v>
      </c>
      <c r="E167" s="16"/>
      <c r="F167" s="16"/>
      <c r="G167" s="16"/>
    </row>
    <row r="168">
      <c r="A168" s="1" t="s">
        <v>4</v>
      </c>
      <c r="B168" s="15">
        <v>10.0</v>
      </c>
      <c r="C168" s="13"/>
      <c r="D168" s="19">
        <v>1.1690678E7</v>
      </c>
      <c r="E168" s="16"/>
      <c r="F168" s="16"/>
      <c r="G168" s="16"/>
    </row>
    <row r="169">
      <c r="A169" s="1" t="s">
        <v>4</v>
      </c>
      <c r="B169" s="15">
        <v>10.0</v>
      </c>
      <c r="C169" s="13" t="str">
        <f>CONCATENATE(A169,B169)</f>
        <v>C20_510</v>
      </c>
      <c r="D169" s="19">
        <v>1.1835192E7</v>
      </c>
      <c r="E169" s="16">
        <f>AVERAGE(D167:D169)</f>
        <v>11289876.33</v>
      </c>
      <c r="F169" s="16">
        <f>STDEV(D167:D169)/E169*100</f>
        <v>7.285655864</v>
      </c>
      <c r="G169" s="16">
        <f>E169-$E$154</f>
        <v>6999319.667</v>
      </c>
    </row>
    <row r="170">
      <c r="A170" s="1" t="s">
        <v>5</v>
      </c>
      <c r="B170" s="15">
        <v>10.0</v>
      </c>
      <c r="C170" s="13"/>
      <c r="D170" s="19">
        <v>1.4371845E7</v>
      </c>
      <c r="E170" s="16"/>
      <c r="F170" s="16"/>
      <c r="G170" s="16"/>
    </row>
    <row r="171">
      <c r="A171" s="1" t="s">
        <v>5</v>
      </c>
      <c r="B171" s="15">
        <v>10.0</v>
      </c>
      <c r="C171" s="13"/>
      <c r="D171" s="19">
        <v>1.6191554E7</v>
      </c>
      <c r="E171" s="16"/>
      <c r="F171" s="16"/>
      <c r="G171" s="16"/>
    </row>
    <row r="172">
      <c r="A172" s="1" t="s">
        <v>5</v>
      </c>
      <c r="B172" s="15">
        <v>10.0</v>
      </c>
      <c r="C172" s="13" t="str">
        <f>CONCATENATE(A172,B172)</f>
        <v>C20_610</v>
      </c>
      <c r="D172" s="19">
        <v>1.5652591E7</v>
      </c>
      <c r="E172" s="16">
        <f>AVERAGE(D170:D172)</f>
        <v>15405330</v>
      </c>
      <c r="F172" s="16">
        <f>STDEV(D170:D172)/E172*100</f>
        <v>6.067466074</v>
      </c>
      <c r="G172" s="16">
        <f>E172-$E$154</f>
        <v>11114773.33</v>
      </c>
    </row>
    <row r="173">
      <c r="A173" s="1" t="s">
        <v>6</v>
      </c>
      <c r="B173" s="15">
        <v>10.0</v>
      </c>
      <c r="C173" s="13"/>
      <c r="D173" s="20">
        <v>1.1155083E7</v>
      </c>
      <c r="E173" s="16"/>
      <c r="F173" s="16"/>
      <c r="G173" s="16"/>
    </row>
    <row r="174">
      <c r="A174" s="1" t="s">
        <v>6</v>
      </c>
      <c r="B174" s="15">
        <v>10.0</v>
      </c>
      <c r="C174" s="13"/>
      <c r="D174" s="20">
        <v>1.2934077E7</v>
      </c>
      <c r="E174" s="16"/>
      <c r="F174" s="16"/>
      <c r="G174" s="16"/>
    </row>
    <row r="175">
      <c r="A175" s="1" t="s">
        <v>6</v>
      </c>
      <c r="B175" s="15">
        <v>10.0</v>
      </c>
      <c r="C175" s="13" t="str">
        <f>CONCATENATE(A175,B175)</f>
        <v>BP320_110</v>
      </c>
      <c r="D175" s="20">
        <v>1.3474366E7</v>
      </c>
      <c r="E175" s="16">
        <f>AVERAGE(D173:D175)</f>
        <v>12521175.33</v>
      </c>
      <c r="F175" s="16">
        <f>STDEV(D173:D175)/E175*100</f>
        <v>9.691753309</v>
      </c>
      <c r="G175" s="16">
        <f>E175-$E$154</f>
        <v>8230618.667</v>
      </c>
    </row>
    <row r="176">
      <c r="A176" s="15" t="s">
        <v>7</v>
      </c>
      <c r="B176" s="15">
        <v>10.0</v>
      </c>
      <c r="C176" s="13"/>
      <c r="D176" s="20">
        <v>1.8251066E7</v>
      </c>
      <c r="E176" s="16"/>
      <c r="F176" s="16"/>
      <c r="G176" s="16"/>
    </row>
    <row r="177">
      <c r="A177" s="15" t="s">
        <v>7</v>
      </c>
      <c r="B177" s="15">
        <v>10.0</v>
      </c>
      <c r="C177" s="13"/>
      <c r="D177" s="20">
        <v>1.7853922E7</v>
      </c>
      <c r="E177" s="16"/>
      <c r="F177" s="16"/>
      <c r="G177" s="16"/>
    </row>
    <row r="178">
      <c r="A178" s="15" t="s">
        <v>7</v>
      </c>
      <c r="B178" s="15">
        <v>10.0</v>
      </c>
      <c r="C178" s="13" t="str">
        <f>CONCATENATE(A178,B178)</f>
        <v>BP320_210</v>
      </c>
      <c r="E178" s="16">
        <f>AVERAGE(D176:D178)</f>
        <v>18052494</v>
      </c>
      <c r="F178" s="16">
        <f>STDEV(D176:D178)/E178*100</f>
        <v>1.555592349</v>
      </c>
      <c r="G178" s="16">
        <f>E178-$E$154</f>
        <v>13761937.33</v>
      </c>
      <c r="H178" s="20">
        <v>4.3722908E7</v>
      </c>
    </row>
    <row r="179">
      <c r="A179" s="15" t="s">
        <v>8</v>
      </c>
      <c r="B179" s="15">
        <v>10.0</v>
      </c>
      <c r="C179" s="13"/>
      <c r="E179" s="16"/>
      <c r="F179" s="16"/>
      <c r="G179" s="16"/>
      <c r="H179" s="20">
        <v>1.7230552E7</v>
      </c>
    </row>
    <row r="180">
      <c r="A180" s="15" t="s">
        <v>8</v>
      </c>
      <c r="B180" s="15">
        <v>10.0</v>
      </c>
      <c r="C180" s="13"/>
      <c r="D180" s="20">
        <v>2.0114724E7</v>
      </c>
      <c r="E180" s="16"/>
      <c r="F180" s="16"/>
      <c r="G180" s="16"/>
    </row>
    <row r="181">
      <c r="A181" s="15" t="s">
        <v>8</v>
      </c>
      <c r="B181" s="15">
        <v>10.0</v>
      </c>
      <c r="C181" s="13" t="str">
        <f>CONCATENATE(A181,B181)</f>
        <v>BP320_310</v>
      </c>
      <c r="D181" s="20">
        <v>2.1963444E7</v>
      </c>
      <c r="E181" s="16">
        <f>AVERAGE(D179:D181)</f>
        <v>21039084</v>
      </c>
      <c r="F181" s="16">
        <f>STDEV(D179:D181)/E181*100</f>
        <v>6.213400015</v>
      </c>
      <c r="G181" s="16">
        <f>E181-$E$154</f>
        <v>16748527.33</v>
      </c>
    </row>
    <row r="182">
      <c r="A182" s="15" t="s">
        <v>9</v>
      </c>
      <c r="B182" s="15">
        <v>10.0</v>
      </c>
      <c r="C182" s="13"/>
      <c r="D182" s="20">
        <v>1.5947693E7</v>
      </c>
      <c r="E182" s="16"/>
      <c r="F182" s="16"/>
      <c r="G182" s="16"/>
    </row>
    <row r="183">
      <c r="A183" s="15" t="s">
        <v>9</v>
      </c>
      <c r="B183" s="15">
        <v>10.0</v>
      </c>
      <c r="C183" s="13"/>
      <c r="D183" s="20">
        <v>1.6969446E7</v>
      </c>
      <c r="E183" s="16"/>
      <c r="F183" s="16"/>
      <c r="G183" s="16"/>
    </row>
    <row r="184">
      <c r="A184" s="15" t="s">
        <v>9</v>
      </c>
      <c r="B184" s="15">
        <v>10.0</v>
      </c>
      <c r="C184" s="13" t="str">
        <f>CONCATENATE(A184,B184)</f>
        <v>BP320_410</v>
      </c>
      <c r="D184" s="20">
        <v>1.7620888E7</v>
      </c>
      <c r="E184" s="16">
        <f>AVERAGE(D182:D184)</f>
        <v>16846009</v>
      </c>
      <c r="F184" s="16">
        <f>STDEV(D182:D184)/E184*100</f>
        <v>5.006524731</v>
      </c>
      <c r="G184" s="16">
        <f>E184-$E$154</f>
        <v>12555452.33</v>
      </c>
    </row>
    <row r="185">
      <c r="A185" s="15" t="s">
        <v>10</v>
      </c>
      <c r="B185" s="15">
        <v>10.0</v>
      </c>
      <c r="C185" s="13"/>
      <c r="D185" s="20">
        <v>1.0180308E7</v>
      </c>
      <c r="E185" s="16"/>
      <c r="F185" s="16"/>
      <c r="G185" s="16"/>
    </row>
    <row r="186">
      <c r="A186" s="15" t="s">
        <v>10</v>
      </c>
      <c r="B186" s="15">
        <v>10.0</v>
      </c>
      <c r="C186" s="13"/>
      <c r="D186" s="20">
        <v>1.1383803E7</v>
      </c>
      <c r="E186" s="16"/>
      <c r="F186" s="16"/>
      <c r="G186" s="16"/>
    </row>
    <row r="187">
      <c r="A187" s="15" t="s">
        <v>10</v>
      </c>
      <c r="B187" s="15">
        <v>10.0</v>
      </c>
      <c r="C187" s="13" t="str">
        <f>CONCATENATE(A187,B187)</f>
        <v>BP320_510</v>
      </c>
      <c r="D187" s="20">
        <v>1.1784574E7</v>
      </c>
      <c r="E187" s="16">
        <f>AVERAGE(D185:D187)</f>
        <v>11116228.33</v>
      </c>
      <c r="F187" s="16">
        <f>STDEV(D185:D187)/E187*100</f>
        <v>7.510945309</v>
      </c>
      <c r="G187" s="16">
        <f>E187-$E$154</f>
        <v>6825671.667</v>
      </c>
    </row>
    <row r="188">
      <c r="A188" s="15" t="s">
        <v>11</v>
      </c>
      <c r="B188" s="15">
        <v>10.0</v>
      </c>
      <c r="C188" s="13"/>
      <c r="D188" s="20">
        <v>1.8451308E7</v>
      </c>
      <c r="E188" s="16"/>
      <c r="F188" s="16"/>
      <c r="G188" s="16"/>
    </row>
    <row r="189">
      <c r="A189" s="15" t="s">
        <v>11</v>
      </c>
      <c r="B189" s="15">
        <v>10.0</v>
      </c>
      <c r="C189" s="13"/>
      <c r="D189" s="20">
        <v>1.853253E7</v>
      </c>
      <c r="E189" s="16"/>
      <c r="F189" s="16"/>
      <c r="G189" s="16"/>
    </row>
    <row r="190">
      <c r="A190" s="15" t="s">
        <v>11</v>
      </c>
      <c r="B190" s="15">
        <v>10.0</v>
      </c>
      <c r="C190" s="13" t="str">
        <f>CONCATENATE(A190,B190)</f>
        <v>BP320_610</v>
      </c>
      <c r="D190" s="20">
        <v>1.93114E7</v>
      </c>
      <c r="E190" s="16">
        <f>AVERAGE(D188:D190)</f>
        <v>18765079.33</v>
      </c>
      <c r="F190" s="16">
        <f>STDEV(D188:D190)/E190*100</f>
        <v>2.530590442</v>
      </c>
      <c r="G190" s="16">
        <f>E190-$E$154</f>
        <v>14474522.67</v>
      </c>
    </row>
    <row r="191">
      <c r="A191" s="1" t="s">
        <v>12</v>
      </c>
      <c r="B191" s="15">
        <v>10.0</v>
      </c>
      <c r="C191" s="13"/>
      <c r="D191" s="21">
        <v>8820678.0</v>
      </c>
      <c r="E191" s="16"/>
      <c r="F191" s="16"/>
      <c r="G191" s="16"/>
    </row>
    <row r="192">
      <c r="A192" s="1" t="s">
        <v>12</v>
      </c>
      <c r="B192" s="15">
        <v>10.0</v>
      </c>
      <c r="C192" s="13"/>
      <c r="D192" s="21">
        <v>9591921.0</v>
      </c>
      <c r="E192" s="16"/>
      <c r="F192" s="16"/>
      <c r="G192" s="16"/>
    </row>
    <row r="193">
      <c r="A193" s="1" t="s">
        <v>12</v>
      </c>
      <c r="B193" s="15">
        <v>10.0</v>
      </c>
      <c r="C193" s="13" t="str">
        <f>CONCATENATE(A193,B193)</f>
        <v>C24_110</v>
      </c>
      <c r="D193" s="21">
        <v>9396768.0</v>
      </c>
      <c r="E193" s="16">
        <f>AVERAGE(D191:D193)</f>
        <v>9269789</v>
      </c>
      <c r="F193" s="16">
        <f>STDEV(D191:D193)/E193*100</f>
        <v>4.325822597</v>
      </c>
      <c r="G193" s="16">
        <f>E193-$E$154</f>
        <v>4979232.333</v>
      </c>
    </row>
    <row r="194">
      <c r="A194" s="1" t="s">
        <v>13</v>
      </c>
      <c r="B194" s="15">
        <v>10.0</v>
      </c>
      <c r="C194" s="13"/>
      <c r="D194" s="21">
        <v>1.5038722E7</v>
      </c>
      <c r="E194" s="16"/>
      <c r="F194" s="16"/>
      <c r="G194" s="16"/>
    </row>
    <row r="195">
      <c r="A195" s="1" t="s">
        <v>13</v>
      </c>
      <c r="B195" s="15">
        <v>10.0</v>
      </c>
      <c r="C195" s="13"/>
      <c r="D195" s="21">
        <v>1.7710188E7</v>
      </c>
      <c r="E195" s="16"/>
      <c r="F195" s="16"/>
      <c r="G195" s="16"/>
    </row>
    <row r="196">
      <c r="A196" s="1" t="s">
        <v>13</v>
      </c>
      <c r="B196" s="15">
        <v>10.0</v>
      </c>
      <c r="C196" s="13" t="str">
        <f>CONCATENATE(A196,B196)</f>
        <v>C24_210</v>
      </c>
      <c r="D196" s="21">
        <v>1.7692256E7</v>
      </c>
      <c r="E196" s="16">
        <f>AVERAGE(D194:D196)</f>
        <v>16813722</v>
      </c>
      <c r="F196" s="16">
        <f>STDEV(D194:D196)/E196*100</f>
        <v>9.142658832</v>
      </c>
      <c r="G196" s="16">
        <f>E196-$E$154</f>
        <v>12523165.33</v>
      </c>
    </row>
    <row r="197">
      <c r="A197" s="15" t="s">
        <v>14</v>
      </c>
      <c r="B197" s="15">
        <v>10.0</v>
      </c>
      <c r="C197" s="13"/>
      <c r="D197" s="21">
        <v>1.0671162E7</v>
      </c>
      <c r="E197" s="16"/>
      <c r="F197" s="16"/>
      <c r="G197" s="16"/>
    </row>
    <row r="198">
      <c r="A198" s="15" t="s">
        <v>14</v>
      </c>
      <c r="B198" s="15">
        <v>10.0</v>
      </c>
      <c r="C198" s="13"/>
      <c r="D198" s="21">
        <v>1.0814972E7</v>
      </c>
      <c r="E198" s="16"/>
      <c r="F198" s="16"/>
      <c r="G198" s="16"/>
    </row>
    <row r="199">
      <c r="A199" s="15" t="s">
        <v>14</v>
      </c>
      <c r="B199" s="15">
        <v>10.0</v>
      </c>
      <c r="C199" s="13" t="str">
        <f>CONCATENATE(A199,B199)</f>
        <v>C24_310</v>
      </c>
      <c r="D199" s="21">
        <v>1.1289102E7</v>
      </c>
      <c r="E199" s="16">
        <f>AVERAGE(D197:D199)</f>
        <v>10925078.67</v>
      </c>
      <c r="F199" s="16">
        <f>STDEV(D197:D199)/E199*100</f>
        <v>2.959701922</v>
      </c>
      <c r="G199" s="16">
        <f>E199-$E$154</f>
        <v>6634522</v>
      </c>
    </row>
    <row r="200">
      <c r="A200" s="15" t="s">
        <v>15</v>
      </c>
      <c r="B200" s="15">
        <v>10.0</v>
      </c>
      <c r="C200" s="13"/>
      <c r="D200" s="21">
        <v>1.1688325E7</v>
      </c>
      <c r="E200" s="16"/>
      <c r="F200" s="16"/>
      <c r="G200" s="16"/>
    </row>
    <row r="201">
      <c r="A201" s="15" t="s">
        <v>15</v>
      </c>
      <c r="B201" s="15">
        <v>10.0</v>
      </c>
      <c r="C201" s="13"/>
      <c r="D201" s="21">
        <v>9643881.0</v>
      </c>
      <c r="E201" s="16"/>
      <c r="F201" s="16"/>
      <c r="G201" s="16"/>
    </row>
    <row r="202">
      <c r="A202" s="15" t="s">
        <v>15</v>
      </c>
      <c r="B202" s="15">
        <v>10.0</v>
      </c>
      <c r="C202" s="13" t="str">
        <f>CONCATENATE(A202,B202)</f>
        <v>C24_410</v>
      </c>
      <c r="D202" s="21">
        <v>1.0160056E7</v>
      </c>
      <c r="E202" s="16">
        <f>AVERAGE(D200:D202)</f>
        <v>10497420.67</v>
      </c>
      <c r="F202" s="16">
        <f>STDEV(D200:D202)/E202*100</f>
        <v>10.12777563</v>
      </c>
      <c r="G202" s="16">
        <f>E202-$E$154</f>
        <v>6206864</v>
      </c>
    </row>
    <row r="203">
      <c r="A203" s="15" t="s">
        <v>16</v>
      </c>
      <c r="B203" s="15">
        <v>10.0</v>
      </c>
      <c r="C203" s="13"/>
      <c r="D203" s="21">
        <v>8051951.0</v>
      </c>
      <c r="E203" s="16"/>
      <c r="F203" s="16"/>
      <c r="G203" s="16"/>
    </row>
    <row r="204">
      <c r="A204" s="15" t="s">
        <v>16</v>
      </c>
      <c r="B204" s="15">
        <v>10.0</v>
      </c>
      <c r="C204" s="13"/>
      <c r="D204" s="21">
        <v>8751295.0</v>
      </c>
      <c r="E204" s="16"/>
      <c r="F204" s="16"/>
      <c r="G204" s="16"/>
    </row>
    <row r="205">
      <c r="A205" s="15" t="s">
        <v>16</v>
      </c>
      <c r="B205" s="15">
        <v>10.0</v>
      </c>
      <c r="C205" s="13" t="str">
        <f>CONCATENATE(A205,B205)</f>
        <v>C24_510</v>
      </c>
      <c r="D205" s="21">
        <v>8362715.0</v>
      </c>
      <c r="E205" s="16">
        <f>AVERAGE(D203:D205)</f>
        <v>8388653.667</v>
      </c>
      <c r="F205" s="16">
        <f>STDEV(D203:D205)/E205*100</f>
        <v>4.176985006</v>
      </c>
      <c r="G205" s="16">
        <f>E205-$E$154</f>
        <v>4098097</v>
      </c>
    </row>
    <row r="206">
      <c r="A206" s="15" t="s">
        <v>17</v>
      </c>
      <c r="B206" s="15">
        <v>10.0</v>
      </c>
      <c r="C206" s="13"/>
      <c r="D206" s="21">
        <v>9940774.0</v>
      </c>
      <c r="E206" s="16"/>
      <c r="F206" s="16"/>
      <c r="G206" s="16"/>
    </row>
    <row r="207">
      <c r="A207" s="15" t="s">
        <v>17</v>
      </c>
      <c r="B207" s="15">
        <v>10.0</v>
      </c>
      <c r="C207" s="13"/>
      <c r="D207" s="21">
        <v>1.1434244E7</v>
      </c>
      <c r="E207" s="16"/>
      <c r="F207" s="16"/>
      <c r="G207" s="16"/>
    </row>
    <row r="208">
      <c r="A208" s="15" t="s">
        <v>17</v>
      </c>
      <c r="B208" s="15">
        <v>10.0</v>
      </c>
      <c r="C208" s="13" t="str">
        <f>CONCATENATE(A208,B208)</f>
        <v>C24_610</v>
      </c>
      <c r="D208" s="21">
        <v>1.0959954E7</v>
      </c>
      <c r="E208" s="16">
        <f>AVERAGE(D206:D208)</f>
        <v>10778324</v>
      </c>
      <c r="F208" s="16">
        <f>STDEV(D206:D208)/E208*100</f>
        <v>7.080154978</v>
      </c>
      <c r="G208" s="16">
        <f>E208-$E$154</f>
        <v>6487767.333</v>
      </c>
    </row>
    <row r="209">
      <c r="A209" s="1" t="s">
        <v>18</v>
      </c>
      <c r="B209" s="15">
        <v>10.0</v>
      </c>
      <c r="C209" s="13"/>
      <c r="D209" s="22">
        <v>1.1180608E7</v>
      </c>
      <c r="E209" s="16"/>
      <c r="F209" s="16"/>
      <c r="G209" s="16"/>
    </row>
    <row r="210">
      <c r="A210" s="1" t="s">
        <v>18</v>
      </c>
      <c r="B210" s="15">
        <v>10.0</v>
      </c>
      <c r="C210" s="13"/>
      <c r="D210" s="22">
        <v>1.1741937E7</v>
      </c>
      <c r="E210" s="16"/>
      <c r="F210" s="16"/>
      <c r="G210" s="16"/>
    </row>
    <row r="211">
      <c r="A211" s="1" t="s">
        <v>18</v>
      </c>
      <c r="B211" s="15">
        <v>10.0</v>
      </c>
      <c r="C211" s="13" t="str">
        <f>CONCATENATE(A211,B211)</f>
        <v>BP324_110</v>
      </c>
      <c r="D211" s="22">
        <v>1.1821544E7</v>
      </c>
      <c r="E211" s="16">
        <f>AVERAGE(D209:D211)</f>
        <v>11581363</v>
      </c>
      <c r="F211" s="16">
        <f>STDEV(D209:D211)/E211*100</f>
        <v>3.016389463</v>
      </c>
      <c r="G211" s="16">
        <f>E211-$E$154</f>
        <v>7290806.333</v>
      </c>
    </row>
    <row r="212">
      <c r="A212" s="1" t="s">
        <v>19</v>
      </c>
      <c r="B212" s="15">
        <v>10.0</v>
      </c>
      <c r="C212" s="13"/>
      <c r="D212" s="22">
        <v>1.5131813E7</v>
      </c>
      <c r="E212" s="16"/>
      <c r="F212" s="16"/>
      <c r="G212" s="16"/>
    </row>
    <row r="213">
      <c r="A213" s="1" t="s">
        <v>19</v>
      </c>
      <c r="B213" s="15">
        <v>10.0</v>
      </c>
      <c r="C213" s="13"/>
      <c r="D213" s="22">
        <v>1.6001019E7</v>
      </c>
      <c r="E213" s="16"/>
      <c r="F213" s="16"/>
      <c r="G213" s="16"/>
    </row>
    <row r="214">
      <c r="A214" s="1" t="s">
        <v>19</v>
      </c>
      <c r="B214" s="15">
        <v>10.0</v>
      </c>
      <c r="C214" s="13" t="str">
        <f>CONCATENATE(A214,B214)</f>
        <v>BP324_210</v>
      </c>
      <c r="D214" s="22">
        <v>1.2913653E7</v>
      </c>
      <c r="E214" s="16">
        <f>AVERAGE(D212:D214)</f>
        <v>14682161.67</v>
      </c>
      <c r="F214" s="16">
        <f>STDEV(D212:D214)/E214*100</f>
        <v>10.84337436</v>
      </c>
      <c r="G214" s="16">
        <f>E214-$E$154</f>
        <v>10391605</v>
      </c>
    </row>
    <row r="215">
      <c r="A215" s="15" t="s">
        <v>20</v>
      </c>
      <c r="B215" s="15">
        <v>10.0</v>
      </c>
      <c r="C215" s="13"/>
      <c r="D215" s="22">
        <v>1.295049E7</v>
      </c>
      <c r="E215" s="16"/>
      <c r="F215" s="16"/>
      <c r="G215" s="16"/>
    </row>
    <row r="216">
      <c r="A216" s="15" t="s">
        <v>20</v>
      </c>
      <c r="B216" s="15">
        <v>10.0</v>
      </c>
      <c r="C216" s="13"/>
      <c r="E216" s="16"/>
      <c r="F216" s="16"/>
      <c r="G216" s="16"/>
      <c r="H216" s="22">
        <v>9768426.0</v>
      </c>
    </row>
    <row r="217">
      <c r="A217" s="15" t="s">
        <v>20</v>
      </c>
      <c r="B217" s="15">
        <v>10.0</v>
      </c>
      <c r="C217" s="13" t="str">
        <f>CONCATENATE(A217,B217)</f>
        <v>BP324_310</v>
      </c>
      <c r="D217" s="22">
        <v>1.4119132E7</v>
      </c>
      <c r="E217" s="16">
        <f>AVERAGE(D215:D217)</f>
        <v>13534811</v>
      </c>
      <c r="F217" s="16">
        <f>STDEV(D215:D217)/E217*100</f>
        <v>6.105402454</v>
      </c>
      <c r="G217" s="16">
        <f>E217-$E$154</f>
        <v>9244254.333</v>
      </c>
    </row>
    <row r="218">
      <c r="A218" s="15" t="s">
        <v>21</v>
      </c>
      <c r="B218" s="15">
        <v>10.0</v>
      </c>
      <c r="C218" s="13"/>
      <c r="D218" s="22">
        <v>7391130.0</v>
      </c>
      <c r="E218" s="16"/>
      <c r="F218" s="16"/>
      <c r="G218" s="16"/>
    </row>
    <row r="219">
      <c r="A219" s="15" t="s">
        <v>21</v>
      </c>
      <c r="B219" s="15">
        <v>10.0</v>
      </c>
      <c r="C219" s="13"/>
      <c r="D219" s="22">
        <v>8074524.0</v>
      </c>
      <c r="E219" s="16"/>
      <c r="F219" s="16"/>
      <c r="G219" s="16"/>
    </row>
    <row r="220">
      <c r="A220" s="15" t="s">
        <v>21</v>
      </c>
      <c r="B220" s="15">
        <v>10.0</v>
      </c>
      <c r="C220" s="13" t="str">
        <f>CONCATENATE(A220,B220)</f>
        <v>BP324_410</v>
      </c>
      <c r="D220" s="22">
        <v>7948107.0</v>
      </c>
      <c r="E220" s="16">
        <f>AVERAGE(D218:D220)</f>
        <v>7804587</v>
      </c>
      <c r="F220" s="16">
        <f>STDEV(D218:D220)/E220*100</f>
        <v>4.658805295</v>
      </c>
      <c r="G220" s="16">
        <f>E220-$E$154</f>
        <v>3514030.333</v>
      </c>
    </row>
    <row r="221">
      <c r="A221" s="15" t="s">
        <v>22</v>
      </c>
      <c r="B221" s="15">
        <v>10.0</v>
      </c>
      <c r="C221" s="13"/>
      <c r="D221" s="22">
        <v>9409003.0</v>
      </c>
      <c r="E221" s="16"/>
      <c r="F221" s="16"/>
      <c r="G221" s="16"/>
    </row>
    <row r="222">
      <c r="A222" s="15" t="s">
        <v>22</v>
      </c>
      <c r="B222" s="15">
        <v>10.0</v>
      </c>
      <c r="C222" s="13"/>
      <c r="D222" s="22">
        <v>1.2666604E7</v>
      </c>
      <c r="E222" s="16"/>
      <c r="F222" s="16"/>
      <c r="G222" s="16"/>
    </row>
    <row r="223">
      <c r="A223" s="15" t="s">
        <v>22</v>
      </c>
      <c r="B223" s="15">
        <v>10.0</v>
      </c>
      <c r="C223" s="13" t="str">
        <f>CONCATENATE(A223,B223)</f>
        <v>BP324_510</v>
      </c>
      <c r="D223" s="22">
        <v>2.0585512E7</v>
      </c>
      <c r="E223" s="16">
        <f>AVERAGE(D221:D223)</f>
        <v>14220373</v>
      </c>
      <c r="F223" s="16">
        <f>STDEV(D221:D223)/E223*100</f>
        <v>40.4207173</v>
      </c>
      <c r="G223" s="16">
        <f>E223-$E$154</f>
        <v>9929816.333</v>
      </c>
    </row>
    <row r="224">
      <c r="A224" s="15" t="s">
        <v>23</v>
      </c>
      <c r="B224" s="15">
        <v>10.0</v>
      </c>
      <c r="C224" s="13"/>
      <c r="D224" s="22">
        <v>1.2082055E7</v>
      </c>
      <c r="E224" s="16"/>
      <c r="F224" s="16"/>
      <c r="G224" s="16"/>
    </row>
    <row r="225">
      <c r="A225" s="15" t="s">
        <v>23</v>
      </c>
      <c r="B225" s="15">
        <v>10.0</v>
      </c>
      <c r="C225" s="13"/>
      <c r="D225" s="22">
        <v>1.2208252E7</v>
      </c>
      <c r="E225" s="16"/>
      <c r="F225" s="16"/>
      <c r="G225" s="16"/>
    </row>
    <row r="226">
      <c r="A226" s="15" t="s">
        <v>23</v>
      </c>
      <c r="B226" s="15">
        <v>10.0</v>
      </c>
      <c r="C226" s="13" t="str">
        <f>CONCATENATE(A226,B226)</f>
        <v>BP324_610</v>
      </c>
      <c r="D226" s="22">
        <v>1.1959009E7</v>
      </c>
      <c r="E226" s="16">
        <f>AVERAGE(D224:D226)</f>
        <v>12083105.33</v>
      </c>
      <c r="F226" s="16">
        <f>STDEV(D224:D226)/E226*100</f>
        <v>1.031397279</v>
      </c>
      <c r="G226" s="16">
        <f>E226-$E$154</f>
        <v>7792548.667</v>
      </c>
    </row>
    <row r="227">
      <c r="A227" s="15" t="s">
        <v>42</v>
      </c>
      <c r="B227" s="15">
        <v>15.0</v>
      </c>
      <c r="C227" s="13"/>
      <c r="E227" s="16"/>
      <c r="F227" s="16"/>
      <c r="G227" s="16"/>
      <c r="H227" s="17">
        <v>4897543.0</v>
      </c>
      <c r="K227" s="23"/>
    </row>
    <row r="228">
      <c r="A228" s="15" t="s">
        <v>42</v>
      </c>
      <c r="B228" s="15">
        <v>15.0</v>
      </c>
      <c r="C228" s="13"/>
      <c r="D228" s="17">
        <v>4089296.0</v>
      </c>
      <c r="E228" s="16"/>
      <c r="F228" s="16"/>
      <c r="G228" s="16"/>
      <c r="K228" s="23"/>
    </row>
    <row r="229">
      <c r="A229" s="15" t="s">
        <v>42</v>
      </c>
      <c r="B229" s="15">
        <v>15.0</v>
      </c>
      <c r="C229" s="13" t="str">
        <f>CONCATENATE(A229,B229)</f>
        <v>branco15</v>
      </c>
      <c r="D229" s="17">
        <v>4048403.0</v>
      </c>
      <c r="E229" s="16">
        <f>AVERAGE(D227:D229)</f>
        <v>4068849.5</v>
      </c>
      <c r="F229" s="16">
        <f>STDEV(D227:D229)/E229*100</f>
        <v>0.7106607802</v>
      </c>
      <c r="G229" s="18" t="s">
        <v>43</v>
      </c>
      <c r="K229" s="23"/>
    </row>
    <row r="230">
      <c r="A230" s="1" t="s">
        <v>0</v>
      </c>
      <c r="B230" s="15">
        <v>15.0</v>
      </c>
      <c r="C230" s="13"/>
      <c r="D230" s="19">
        <v>1.4588734E7</v>
      </c>
      <c r="E230" s="16"/>
      <c r="F230" s="16"/>
      <c r="G230" s="16"/>
      <c r="J230" s="23"/>
      <c r="K230" s="23"/>
    </row>
    <row r="231">
      <c r="A231" s="1" t="s">
        <v>0</v>
      </c>
      <c r="B231" s="15">
        <v>15.0</v>
      </c>
      <c r="C231" s="13"/>
      <c r="D231" s="19">
        <v>1.6546636E7</v>
      </c>
      <c r="E231" s="16"/>
      <c r="F231" s="16"/>
      <c r="G231" s="16"/>
      <c r="J231" s="23"/>
      <c r="K231" s="23"/>
    </row>
    <row r="232">
      <c r="A232" s="1" t="s">
        <v>0</v>
      </c>
      <c r="B232" s="15">
        <v>15.0</v>
      </c>
      <c r="C232" s="13" t="str">
        <f>CONCATENATE(A232,B232)</f>
        <v>C20_115</v>
      </c>
      <c r="D232" s="19">
        <v>1.5500072E7</v>
      </c>
      <c r="E232" s="16">
        <f>AVERAGE(D230:D232)</f>
        <v>15545147.33</v>
      </c>
      <c r="F232" s="16">
        <f>STDEV(D230:D232)/E232*100</f>
        <v>6.302474798</v>
      </c>
      <c r="G232" s="16">
        <f>E232-$E$229</f>
        <v>11476297.83</v>
      </c>
      <c r="J232" s="23"/>
      <c r="K232" s="23"/>
    </row>
    <row r="233">
      <c r="A233" s="1" t="s">
        <v>1</v>
      </c>
      <c r="B233" s="15">
        <v>15.0</v>
      </c>
      <c r="C233" s="13"/>
      <c r="D233" s="19">
        <v>1.1485262E7</v>
      </c>
      <c r="E233" s="16"/>
      <c r="F233" s="16"/>
      <c r="G233" s="16"/>
      <c r="J233" s="23"/>
      <c r="K233" s="23"/>
    </row>
    <row r="234">
      <c r="A234" s="1" t="s">
        <v>1</v>
      </c>
      <c r="B234" s="15">
        <v>15.0</v>
      </c>
      <c r="C234" s="13"/>
      <c r="D234" s="19">
        <v>1.2660673E7</v>
      </c>
      <c r="E234" s="16"/>
      <c r="F234" s="16"/>
      <c r="G234" s="16"/>
      <c r="J234" s="23"/>
      <c r="K234" s="23"/>
    </row>
    <row r="235">
      <c r="A235" s="1" t="s">
        <v>1</v>
      </c>
      <c r="B235" s="15">
        <v>15.0</v>
      </c>
      <c r="C235" s="13" t="str">
        <f>CONCATENATE(A235,B235)</f>
        <v>C20_215</v>
      </c>
      <c r="D235" s="19">
        <v>1.2907352E7</v>
      </c>
      <c r="E235" s="16">
        <f>AVERAGE(D233:D235)</f>
        <v>12351095.67</v>
      </c>
      <c r="F235" s="16">
        <f>STDEV(D233:D235)/E235*100</f>
        <v>6.152573579</v>
      </c>
      <c r="G235" s="16">
        <f>E235-$E$229</f>
        <v>8282246.167</v>
      </c>
      <c r="J235" s="23"/>
      <c r="K235" s="23"/>
    </row>
    <row r="236">
      <c r="A236" s="1" t="s">
        <v>2</v>
      </c>
      <c r="B236" s="15">
        <v>15.0</v>
      </c>
      <c r="C236" s="13"/>
      <c r="D236" s="19">
        <v>1.706762E7</v>
      </c>
      <c r="E236" s="16"/>
      <c r="F236" s="16"/>
      <c r="G236" s="16"/>
      <c r="J236" s="23"/>
      <c r="K236" s="23"/>
    </row>
    <row r="237">
      <c r="A237" s="1" t="s">
        <v>2</v>
      </c>
      <c r="B237" s="15">
        <v>15.0</v>
      </c>
      <c r="C237" s="13"/>
      <c r="D237" s="19">
        <v>1.6190753E7</v>
      </c>
      <c r="E237" s="16"/>
      <c r="F237" s="16"/>
      <c r="G237" s="16"/>
      <c r="J237" s="23"/>
      <c r="K237" s="23"/>
    </row>
    <row r="238">
      <c r="A238" s="1" t="s">
        <v>2</v>
      </c>
      <c r="B238" s="15">
        <v>15.0</v>
      </c>
      <c r="C238" s="13" t="str">
        <f>CONCATENATE(A238,B238)</f>
        <v>C20_315</v>
      </c>
      <c r="E238" s="16">
        <f>AVERAGE(D236:D238)</f>
        <v>16629186.5</v>
      </c>
      <c r="F238" s="16">
        <f>STDEV(D236:D238)/E238*100</f>
        <v>3.728616562</v>
      </c>
      <c r="G238" s="16">
        <f>E238-$E$229</f>
        <v>12560337</v>
      </c>
      <c r="H238" s="19">
        <v>1.3659784E7</v>
      </c>
      <c r="J238" s="23"/>
      <c r="K238" s="23"/>
    </row>
    <row r="239">
      <c r="A239" s="1" t="s">
        <v>3</v>
      </c>
      <c r="B239" s="15">
        <v>15.0</v>
      </c>
      <c r="C239" s="13"/>
      <c r="D239" s="19">
        <v>2.244263E7</v>
      </c>
      <c r="E239" s="16"/>
      <c r="F239" s="16"/>
      <c r="G239" s="16"/>
    </row>
    <row r="240">
      <c r="A240" s="1" t="s">
        <v>3</v>
      </c>
      <c r="B240" s="15">
        <v>15.0</v>
      </c>
      <c r="C240" s="13"/>
      <c r="D240" s="19">
        <v>2.1876802E7</v>
      </c>
      <c r="E240" s="16"/>
      <c r="F240" s="16"/>
      <c r="G240" s="16"/>
    </row>
    <row r="241">
      <c r="A241" s="1" t="s">
        <v>3</v>
      </c>
      <c r="B241" s="15">
        <v>15.0</v>
      </c>
      <c r="C241" s="13" t="str">
        <f>CONCATENATE(A241,B241)</f>
        <v>C20_415</v>
      </c>
      <c r="D241" s="19">
        <v>2.2969894E7</v>
      </c>
      <c r="E241" s="16">
        <f>AVERAGE(D239:D241)</f>
        <v>22429775.33</v>
      </c>
      <c r="F241" s="16">
        <f>STDEV(D239:D241)/E241*100</f>
        <v>2.437203928</v>
      </c>
      <c r="G241" s="16">
        <f>E241-$E$229</f>
        <v>18360925.83</v>
      </c>
    </row>
    <row r="242">
      <c r="A242" s="1" t="s">
        <v>4</v>
      </c>
      <c r="B242" s="15">
        <v>15.0</v>
      </c>
      <c r="C242" s="13"/>
      <c r="D242" s="19">
        <v>1.4538136E7</v>
      </c>
      <c r="E242" s="16"/>
      <c r="F242" s="16"/>
      <c r="G242" s="16"/>
    </row>
    <row r="243">
      <c r="A243" s="1" t="s">
        <v>4</v>
      </c>
      <c r="B243" s="15">
        <v>15.0</v>
      </c>
      <c r="C243" s="13"/>
      <c r="D243" s="19">
        <v>1.6838746E7</v>
      </c>
      <c r="E243" s="16"/>
      <c r="F243" s="16"/>
      <c r="G243" s="16"/>
    </row>
    <row r="244">
      <c r="A244" s="1" t="s">
        <v>4</v>
      </c>
      <c r="B244" s="15">
        <v>15.0</v>
      </c>
      <c r="C244" s="13" t="str">
        <f>CONCATENATE(A244,B244)</f>
        <v>C20_515</v>
      </c>
      <c r="D244" s="19">
        <v>1.7022324E7</v>
      </c>
      <c r="E244" s="16">
        <f>AVERAGE(D242:D244)</f>
        <v>16133068.67</v>
      </c>
      <c r="F244" s="16">
        <f>STDEV(D242:D244)/E244*100</f>
        <v>8.580504579</v>
      </c>
      <c r="G244" s="16">
        <f>E244-$E$229</f>
        <v>12064219.17</v>
      </c>
    </row>
    <row r="245">
      <c r="A245" s="1" t="s">
        <v>5</v>
      </c>
      <c r="B245" s="15">
        <v>15.0</v>
      </c>
      <c r="C245" s="13"/>
      <c r="D245" s="19">
        <v>2.194696E7</v>
      </c>
      <c r="E245" s="16"/>
      <c r="F245" s="16"/>
      <c r="G245" s="16"/>
    </row>
    <row r="246">
      <c r="A246" s="1" t="s">
        <v>5</v>
      </c>
      <c r="B246" s="15">
        <v>15.0</v>
      </c>
      <c r="C246" s="13"/>
      <c r="D246" s="19">
        <v>2.4458682E7</v>
      </c>
      <c r="E246" s="16"/>
      <c r="F246" s="16"/>
      <c r="G246" s="16"/>
    </row>
    <row r="247">
      <c r="A247" s="1" t="s">
        <v>5</v>
      </c>
      <c r="B247" s="15">
        <v>15.0</v>
      </c>
      <c r="C247" s="13" t="str">
        <f>CONCATENATE(A247,B247)</f>
        <v>C20_615</v>
      </c>
      <c r="D247" s="19">
        <v>2.3716686E7</v>
      </c>
      <c r="E247" s="16">
        <f>AVERAGE(D245:D247)</f>
        <v>23374109.33</v>
      </c>
      <c r="F247" s="16">
        <f>STDEV(D245:D247)/E247*100</f>
        <v>5.520760452</v>
      </c>
      <c r="G247" s="16">
        <f>E247-$E$229</f>
        <v>19305259.83</v>
      </c>
    </row>
    <row r="248">
      <c r="A248" s="1" t="s">
        <v>6</v>
      </c>
      <c r="B248" s="15">
        <v>15.0</v>
      </c>
      <c r="C248" s="13"/>
      <c r="D248" s="20">
        <v>1.5042156E7</v>
      </c>
      <c r="E248" s="16"/>
      <c r="F248" s="16"/>
      <c r="G248" s="16"/>
    </row>
    <row r="249">
      <c r="A249" s="1" t="s">
        <v>6</v>
      </c>
      <c r="B249" s="15">
        <v>15.0</v>
      </c>
      <c r="C249" s="13"/>
      <c r="D249" s="20">
        <v>1.7666048E7</v>
      </c>
      <c r="E249" s="16"/>
      <c r="F249" s="16"/>
      <c r="G249" s="16"/>
    </row>
    <row r="250">
      <c r="A250" s="1" t="s">
        <v>6</v>
      </c>
      <c r="B250" s="15">
        <v>15.0</v>
      </c>
      <c r="C250" s="13" t="str">
        <f>CONCATENATE(A250,B250)</f>
        <v>BP320_115</v>
      </c>
      <c r="D250" s="20">
        <v>1.8256888E7</v>
      </c>
      <c r="E250" s="16">
        <f>AVERAGE(D248:D250)</f>
        <v>16988364</v>
      </c>
      <c r="F250" s="16">
        <f>STDEV(D248:D250)/E250*100</f>
        <v>10.07253904</v>
      </c>
      <c r="G250" s="16">
        <f>E250-$E$229</f>
        <v>12919514.5</v>
      </c>
    </row>
    <row r="251">
      <c r="A251" s="15" t="s">
        <v>7</v>
      </c>
      <c r="B251" s="15">
        <v>15.0</v>
      </c>
      <c r="C251" s="13"/>
      <c r="D251" s="20">
        <v>2.5812446E7</v>
      </c>
      <c r="E251" s="16"/>
      <c r="F251" s="16"/>
      <c r="G251" s="16"/>
    </row>
    <row r="252">
      <c r="A252" s="15" t="s">
        <v>7</v>
      </c>
      <c r="B252" s="15">
        <v>15.0</v>
      </c>
      <c r="C252" s="13"/>
      <c r="D252" s="20">
        <v>2.5029004E7</v>
      </c>
      <c r="E252" s="16"/>
      <c r="F252" s="16"/>
      <c r="G252" s="16"/>
    </row>
    <row r="253">
      <c r="A253" s="15" t="s">
        <v>7</v>
      </c>
      <c r="B253" s="15">
        <v>15.0</v>
      </c>
      <c r="C253" s="13" t="str">
        <f>CONCATENATE(A253,B253)</f>
        <v>BP320_215</v>
      </c>
      <c r="E253" s="16">
        <f>AVERAGE(D251:D253)</f>
        <v>25420725</v>
      </c>
      <c r="F253" s="16">
        <f>STDEV(D251:D253)/E253*100</f>
        <v>2.17923427</v>
      </c>
      <c r="G253" s="16">
        <f>E253-$E$229</f>
        <v>21351875.5</v>
      </c>
      <c r="H253" s="20">
        <v>5.1215388E7</v>
      </c>
    </row>
    <row r="254">
      <c r="A254" s="15" t="s">
        <v>8</v>
      </c>
      <c r="B254" s="15">
        <v>15.0</v>
      </c>
      <c r="C254" s="13"/>
      <c r="E254" s="16"/>
      <c r="F254" s="16"/>
      <c r="G254" s="16"/>
      <c r="H254" s="20">
        <v>2.712481E7</v>
      </c>
    </row>
    <row r="255">
      <c r="A255" s="15" t="s">
        <v>8</v>
      </c>
      <c r="B255" s="15">
        <v>15.0</v>
      </c>
      <c r="C255" s="13"/>
      <c r="D255" s="20">
        <v>3.1810868E7</v>
      </c>
      <c r="E255" s="16"/>
      <c r="F255" s="16"/>
      <c r="G255" s="16"/>
    </row>
    <row r="256">
      <c r="A256" s="15" t="s">
        <v>8</v>
      </c>
      <c r="B256" s="15">
        <v>15.0</v>
      </c>
      <c r="C256" s="13" t="str">
        <f>CONCATENATE(A256,B256)</f>
        <v>BP320_315</v>
      </c>
      <c r="D256" s="20">
        <v>3.473208E7</v>
      </c>
      <c r="E256" s="16">
        <f>AVERAGE(D254:D256)</f>
        <v>33271474</v>
      </c>
      <c r="F256" s="16">
        <f>STDEV(D254:D256)/E256*100</f>
        <v>6.208347771</v>
      </c>
      <c r="G256" s="16">
        <f>E256-$E$229</f>
        <v>29202624.5</v>
      </c>
    </row>
    <row r="257">
      <c r="A257" s="15" t="s">
        <v>9</v>
      </c>
      <c r="B257" s="15">
        <v>15.0</v>
      </c>
      <c r="C257" s="13"/>
      <c r="D257" s="20">
        <v>2.4302682E7</v>
      </c>
      <c r="E257" s="16"/>
      <c r="F257" s="16"/>
      <c r="G257" s="16"/>
    </row>
    <row r="258">
      <c r="A258" s="15" t="s">
        <v>9</v>
      </c>
      <c r="B258" s="15">
        <v>15.0</v>
      </c>
      <c r="C258" s="13"/>
      <c r="D258" s="20">
        <v>2.6036238E7</v>
      </c>
      <c r="E258" s="16"/>
      <c r="F258" s="16"/>
      <c r="G258" s="16"/>
    </row>
    <row r="259">
      <c r="A259" s="15" t="s">
        <v>9</v>
      </c>
      <c r="B259" s="15">
        <v>15.0</v>
      </c>
      <c r="C259" s="13" t="str">
        <f>CONCATENATE(A259,B259)</f>
        <v>BP320_415</v>
      </c>
      <c r="D259" s="20">
        <v>2.715684E7</v>
      </c>
      <c r="E259" s="16">
        <f>AVERAGE(D257:D259)</f>
        <v>25831920</v>
      </c>
      <c r="F259" s="16">
        <f>STDEV(D257:D259)/E259*100</f>
        <v>5.566782895</v>
      </c>
      <c r="G259" s="16">
        <f>E259-$E$229</f>
        <v>21763070.5</v>
      </c>
    </row>
    <row r="260">
      <c r="A260" s="15" t="s">
        <v>10</v>
      </c>
      <c r="B260" s="15">
        <v>15.0</v>
      </c>
      <c r="C260" s="13"/>
      <c r="D260" s="20">
        <v>1.3655183E7</v>
      </c>
      <c r="E260" s="16"/>
      <c r="F260" s="16"/>
      <c r="G260" s="16"/>
    </row>
    <row r="261">
      <c r="A261" s="15" t="s">
        <v>10</v>
      </c>
      <c r="B261" s="15">
        <v>15.0</v>
      </c>
      <c r="C261" s="13"/>
      <c r="D261" s="20">
        <v>1.5403913E7</v>
      </c>
      <c r="E261" s="16"/>
      <c r="F261" s="16"/>
      <c r="G261" s="16"/>
    </row>
    <row r="262">
      <c r="A262" s="15" t="s">
        <v>10</v>
      </c>
      <c r="B262" s="15">
        <v>15.0</v>
      </c>
      <c r="C262" s="13" t="str">
        <f>CONCATENATE(A262,B262)</f>
        <v>BP320_515</v>
      </c>
      <c r="D262" s="20">
        <v>1.5832577E7</v>
      </c>
      <c r="E262" s="16">
        <f>AVERAGE(D260:D262)</f>
        <v>14963891</v>
      </c>
      <c r="F262" s="16">
        <f>STDEV(D260:D262)/E262*100</f>
        <v>7.708305772</v>
      </c>
      <c r="G262" s="16">
        <f>E262-$E$229</f>
        <v>10895041.5</v>
      </c>
    </row>
    <row r="263">
      <c r="A263" s="15" t="s">
        <v>11</v>
      </c>
      <c r="B263" s="15">
        <v>15.0</v>
      </c>
      <c r="C263" s="13"/>
      <c r="D263" s="20">
        <v>2.5697278E7</v>
      </c>
      <c r="E263" s="16"/>
      <c r="F263" s="16"/>
      <c r="G263" s="16"/>
    </row>
    <row r="264">
      <c r="A264" s="15" t="s">
        <v>11</v>
      </c>
      <c r="B264" s="15">
        <v>15.0</v>
      </c>
      <c r="C264" s="13"/>
      <c r="D264" s="20">
        <v>2.600686E7</v>
      </c>
      <c r="E264" s="16"/>
      <c r="F264" s="16"/>
      <c r="G264" s="16"/>
    </row>
    <row r="265">
      <c r="A265" s="15" t="s">
        <v>11</v>
      </c>
      <c r="B265" s="15">
        <v>15.0</v>
      </c>
      <c r="C265" s="13" t="str">
        <f>CONCATENATE(A265,B265)</f>
        <v>BP320_615</v>
      </c>
      <c r="D265" s="20">
        <v>2.6988542E7</v>
      </c>
      <c r="E265" s="16">
        <f>AVERAGE(D263:D265)</f>
        <v>26230893.33</v>
      </c>
      <c r="F265" s="16">
        <f>STDEV(D263:D265)/E265*100</f>
        <v>2.570077152</v>
      </c>
      <c r="G265" s="16">
        <f>E265-$E$229</f>
        <v>22162043.83</v>
      </c>
    </row>
    <row r="266">
      <c r="A266" s="1" t="s">
        <v>12</v>
      </c>
      <c r="B266" s="15">
        <v>15.0</v>
      </c>
      <c r="C266" s="13"/>
      <c r="D266" s="21">
        <v>1.1483578E7</v>
      </c>
      <c r="E266" s="16"/>
      <c r="F266" s="16"/>
      <c r="G266" s="16"/>
    </row>
    <row r="267">
      <c r="A267" s="1" t="s">
        <v>12</v>
      </c>
      <c r="B267" s="15">
        <v>15.0</v>
      </c>
      <c r="C267" s="13"/>
      <c r="D267" s="21">
        <v>1.2852137E7</v>
      </c>
      <c r="E267" s="16"/>
      <c r="F267" s="16"/>
      <c r="G267" s="16"/>
    </row>
    <row r="268">
      <c r="A268" s="1" t="s">
        <v>12</v>
      </c>
      <c r="B268" s="15">
        <v>15.0</v>
      </c>
      <c r="C268" s="13" t="str">
        <f>CONCATENATE(A268,B268)</f>
        <v>C24_115</v>
      </c>
      <c r="D268" s="21">
        <v>1.2545116E7</v>
      </c>
      <c r="E268" s="16">
        <f>AVERAGE(D266:D268)</f>
        <v>12293610.33</v>
      </c>
      <c r="F268" s="16">
        <f>STDEV(D266:D268)/E268*100</f>
        <v>5.841314633</v>
      </c>
      <c r="G268" s="16">
        <f>E268-$E$229</f>
        <v>8224760.833</v>
      </c>
    </row>
    <row r="269">
      <c r="A269" s="1" t="s">
        <v>13</v>
      </c>
      <c r="B269" s="15">
        <v>15.0</v>
      </c>
      <c r="C269" s="13"/>
      <c r="D269" s="21">
        <v>2.1620124E7</v>
      </c>
      <c r="E269" s="16"/>
      <c r="F269" s="16"/>
      <c r="G269" s="16"/>
    </row>
    <row r="270">
      <c r="A270" s="1" t="s">
        <v>13</v>
      </c>
      <c r="B270" s="15">
        <v>15.0</v>
      </c>
      <c r="C270" s="13"/>
      <c r="D270" s="21">
        <v>2.5558984E7</v>
      </c>
      <c r="E270" s="16"/>
      <c r="F270" s="16"/>
      <c r="G270" s="16"/>
    </row>
    <row r="271">
      <c r="A271" s="1" t="s">
        <v>13</v>
      </c>
      <c r="B271" s="15">
        <v>15.0</v>
      </c>
      <c r="C271" s="13" t="str">
        <f>CONCATENATE(A271,B271)</f>
        <v>C24_215</v>
      </c>
      <c r="D271" s="21">
        <v>2.561979E7</v>
      </c>
      <c r="E271" s="16">
        <f>AVERAGE(D269:D271)</f>
        <v>24266299.33</v>
      </c>
      <c r="F271" s="16">
        <f>STDEV(D269:D271)/E271*100</f>
        <v>9.444607507</v>
      </c>
      <c r="G271" s="16">
        <f>E271-$E$229</f>
        <v>20197449.83</v>
      </c>
    </row>
    <row r="272">
      <c r="A272" s="15" t="s">
        <v>14</v>
      </c>
      <c r="B272" s="15">
        <v>15.0</v>
      </c>
      <c r="C272" s="13"/>
      <c r="D272" s="21">
        <v>1.4375694E7</v>
      </c>
      <c r="E272" s="16"/>
      <c r="F272" s="16"/>
      <c r="G272" s="16"/>
    </row>
    <row r="273">
      <c r="A273" s="15" t="s">
        <v>14</v>
      </c>
      <c r="B273" s="15">
        <v>15.0</v>
      </c>
      <c r="C273" s="13"/>
      <c r="D273" s="21">
        <v>1.4545878E7</v>
      </c>
      <c r="E273" s="16"/>
      <c r="F273" s="16"/>
      <c r="G273" s="16"/>
    </row>
    <row r="274">
      <c r="A274" s="15" t="s">
        <v>14</v>
      </c>
      <c r="B274" s="15">
        <v>15.0</v>
      </c>
      <c r="C274" s="13" t="str">
        <f>CONCATENATE(A274,B274)</f>
        <v>C24_315</v>
      </c>
      <c r="D274" s="21">
        <v>1.5182856E7</v>
      </c>
      <c r="E274" s="16">
        <f>AVERAGE(D272:D274)</f>
        <v>14701476</v>
      </c>
      <c r="F274" s="16">
        <f>STDEV(D272:D274)/E274*100</f>
        <v>2.894150729</v>
      </c>
      <c r="G274" s="16">
        <f>E274-$E$229</f>
        <v>10632626.5</v>
      </c>
    </row>
    <row r="275">
      <c r="A275" s="15" t="s">
        <v>15</v>
      </c>
      <c r="B275" s="15">
        <v>15.0</v>
      </c>
      <c r="C275" s="13"/>
      <c r="D275" s="21">
        <v>1.5880699E7</v>
      </c>
      <c r="E275" s="16"/>
      <c r="F275" s="16"/>
      <c r="G275" s="16"/>
    </row>
    <row r="276">
      <c r="A276" s="15" t="s">
        <v>15</v>
      </c>
      <c r="B276" s="15">
        <v>15.0</v>
      </c>
      <c r="C276" s="13"/>
      <c r="D276" s="21">
        <v>1.3835064E7</v>
      </c>
      <c r="E276" s="16"/>
      <c r="F276" s="16"/>
      <c r="G276" s="16"/>
    </row>
    <row r="277">
      <c r="A277" s="15" t="s">
        <v>15</v>
      </c>
      <c r="B277" s="15">
        <v>15.0</v>
      </c>
      <c r="C277" s="13" t="str">
        <f>CONCATENATE(A277,B277)</f>
        <v>C24_415</v>
      </c>
      <c r="D277" s="21">
        <v>1.4728872E7</v>
      </c>
      <c r="E277" s="16">
        <f>AVERAGE(D275:D277)</f>
        <v>14814878.33</v>
      </c>
      <c r="F277" s="16">
        <f>STDEV(D275:D277)/E277*100</f>
        <v>6.922270421</v>
      </c>
      <c r="G277" s="16">
        <f>E277-$E$229</f>
        <v>10746028.83</v>
      </c>
    </row>
    <row r="278">
      <c r="A278" s="15" t="s">
        <v>16</v>
      </c>
      <c r="B278" s="15">
        <v>15.0</v>
      </c>
      <c r="C278" s="13"/>
      <c r="D278" s="21">
        <v>1.0984882E7</v>
      </c>
      <c r="E278" s="16"/>
      <c r="F278" s="16"/>
      <c r="G278" s="16"/>
    </row>
    <row r="279">
      <c r="A279" s="15" t="s">
        <v>16</v>
      </c>
      <c r="B279" s="15">
        <v>15.0</v>
      </c>
      <c r="C279" s="13"/>
      <c r="D279" s="21">
        <v>1.2144054E7</v>
      </c>
      <c r="E279" s="16"/>
      <c r="F279" s="16"/>
      <c r="G279" s="16"/>
    </row>
    <row r="280">
      <c r="A280" s="15" t="s">
        <v>16</v>
      </c>
      <c r="B280" s="15">
        <v>15.0</v>
      </c>
      <c r="C280" s="13" t="str">
        <f>CONCATENATE(A280,B280)</f>
        <v>C24_515</v>
      </c>
      <c r="D280" s="21">
        <v>1.1560163E7</v>
      </c>
      <c r="E280" s="16">
        <f>AVERAGE(D278:D280)</f>
        <v>11563033</v>
      </c>
      <c r="F280" s="16">
        <f>STDEV(D278:D280)/E280*100</f>
        <v>5.012450707</v>
      </c>
      <c r="G280" s="16">
        <f>E280-$E$229</f>
        <v>7494183.5</v>
      </c>
    </row>
    <row r="281">
      <c r="A281" s="15" t="s">
        <v>17</v>
      </c>
      <c r="B281" s="15">
        <v>15.0</v>
      </c>
      <c r="C281" s="13"/>
      <c r="D281" s="21">
        <v>1.4673559E7</v>
      </c>
      <c r="E281" s="16"/>
      <c r="F281" s="16"/>
      <c r="G281" s="16"/>
    </row>
    <row r="282">
      <c r="A282" s="15" t="s">
        <v>17</v>
      </c>
      <c r="B282" s="15">
        <v>15.0</v>
      </c>
      <c r="C282" s="13"/>
      <c r="D282" s="21">
        <v>1.6987708E7</v>
      </c>
      <c r="E282" s="16"/>
      <c r="F282" s="16"/>
      <c r="G282" s="16"/>
    </row>
    <row r="283">
      <c r="A283" s="15" t="s">
        <v>17</v>
      </c>
      <c r="B283" s="15">
        <v>15.0</v>
      </c>
      <c r="C283" s="13" t="str">
        <f>CONCATENATE(A283,B283)</f>
        <v>C24_615</v>
      </c>
      <c r="D283" s="21">
        <v>1.7059054E7</v>
      </c>
      <c r="E283" s="16">
        <f>AVERAGE(D281:D283)</f>
        <v>16240107</v>
      </c>
      <c r="F283" s="16">
        <f>STDEV(D281:D283)/E283*100</f>
        <v>8.35671394</v>
      </c>
      <c r="G283" s="16">
        <f>E283-$E$229</f>
        <v>12171257.5</v>
      </c>
    </row>
    <row r="284">
      <c r="A284" s="1" t="s">
        <v>18</v>
      </c>
      <c r="B284" s="15">
        <v>15.0</v>
      </c>
      <c r="C284" s="13"/>
      <c r="D284" s="22">
        <v>1.5114313E7</v>
      </c>
      <c r="E284" s="16"/>
      <c r="F284" s="16"/>
      <c r="G284" s="16"/>
    </row>
    <row r="285">
      <c r="A285" s="1" t="s">
        <v>18</v>
      </c>
      <c r="B285" s="15">
        <v>15.0</v>
      </c>
      <c r="C285" s="13"/>
      <c r="D285" s="22">
        <v>1.6012272E7</v>
      </c>
      <c r="E285" s="16"/>
      <c r="F285" s="16"/>
      <c r="G285" s="16"/>
    </row>
    <row r="286">
      <c r="A286" s="1" t="s">
        <v>18</v>
      </c>
      <c r="B286" s="15">
        <v>15.0</v>
      </c>
      <c r="C286" s="13" t="str">
        <f>CONCATENATE(A286,B286)</f>
        <v>BP324_115</v>
      </c>
      <c r="D286" s="22">
        <v>1.6054787E7</v>
      </c>
      <c r="E286" s="16">
        <f>AVERAGE(D284:D286)</f>
        <v>15727124</v>
      </c>
      <c r="F286" s="16">
        <f>STDEV(D284:D286)/E286*100</f>
        <v>3.377193796</v>
      </c>
      <c r="G286" s="16">
        <f>E286-$E$229</f>
        <v>11658274.5</v>
      </c>
    </row>
    <row r="287">
      <c r="A287" s="1" t="s">
        <v>19</v>
      </c>
      <c r="B287" s="15">
        <v>15.0</v>
      </c>
      <c r="C287" s="13"/>
      <c r="D287" s="22">
        <v>1.990305E7</v>
      </c>
      <c r="E287" s="16"/>
      <c r="F287" s="16"/>
      <c r="G287" s="16"/>
    </row>
    <row r="288">
      <c r="A288" s="1" t="s">
        <v>19</v>
      </c>
      <c r="B288" s="15">
        <v>15.0</v>
      </c>
      <c r="C288" s="13"/>
      <c r="D288" s="22">
        <v>2.1147008E7</v>
      </c>
      <c r="E288" s="16"/>
      <c r="F288" s="16"/>
      <c r="G288" s="16"/>
    </row>
    <row r="289">
      <c r="A289" s="1" t="s">
        <v>19</v>
      </c>
      <c r="B289" s="15">
        <v>15.0</v>
      </c>
      <c r="C289" s="13" t="str">
        <f>CONCATENATE(A289,B289)</f>
        <v>BP324_215</v>
      </c>
      <c r="D289" s="22">
        <v>1.7746896E7</v>
      </c>
      <c r="E289" s="16">
        <f>AVERAGE(D287:D289)</f>
        <v>19598984.67</v>
      </c>
      <c r="F289" s="16">
        <f>STDEV(D287:D289)/E289*100</f>
        <v>8.777643971</v>
      </c>
      <c r="G289" s="16">
        <f>E289-$E$229</f>
        <v>15530135.17</v>
      </c>
    </row>
    <row r="290">
      <c r="A290" s="15" t="s">
        <v>20</v>
      </c>
      <c r="B290" s="15">
        <v>15.0</v>
      </c>
      <c r="C290" s="13"/>
      <c r="D290" s="22">
        <v>1.7586658E7</v>
      </c>
      <c r="E290" s="16"/>
      <c r="F290" s="16"/>
      <c r="G290" s="16"/>
    </row>
    <row r="291">
      <c r="A291" s="15" t="s">
        <v>20</v>
      </c>
      <c r="B291" s="15">
        <v>15.0</v>
      </c>
      <c r="C291" s="13"/>
      <c r="E291" s="16"/>
      <c r="F291" s="16"/>
      <c r="G291" s="16"/>
      <c r="H291" s="22">
        <v>1.3128325E7</v>
      </c>
    </row>
    <row r="292">
      <c r="A292" s="15" t="s">
        <v>20</v>
      </c>
      <c r="B292" s="15">
        <v>15.0</v>
      </c>
      <c r="C292" s="13" t="str">
        <f>CONCATENATE(A292,B292)</f>
        <v>BP324_315</v>
      </c>
      <c r="D292" s="22">
        <v>1.9275978E7</v>
      </c>
      <c r="E292" s="16">
        <f>AVERAGE(D290:D292)</f>
        <v>18431318</v>
      </c>
      <c r="F292" s="16">
        <f>STDEV(D290:D292)/E292*100</f>
        <v>6.480977799</v>
      </c>
      <c r="G292" s="16">
        <f>E292-$E$229</f>
        <v>14362468.5</v>
      </c>
    </row>
    <row r="293">
      <c r="A293" s="15" t="s">
        <v>21</v>
      </c>
      <c r="B293" s="15">
        <v>15.0</v>
      </c>
      <c r="C293" s="13"/>
      <c r="D293" s="22">
        <v>9351170.0</v>
      </c>
      <c r="E293" s="16"/>
      <c r="F293" s="16"/>
      <c r="G293" s="16"/>
    </row>
    <row r="294">
      <c r="A294" s="15" t="s">
        <v>21</v>
      </c>
      <c r="B294" s="15">
        <v>15.0</v>
      </c>
      <c r="C294" s="13"/>
      <c r="D294" s="22">
        <v>1.0418689E7</v>
      </c>
      <c r="E294" s="16"/>
      <c r="F294" s="16"/>
      <c r="G294" s="16"/>
    </row>
    <row r="295">
      <c r="A295" s="15" t="s">
        <v>21</v>
      </c>
      <c r="B295" s="15">
        <v>15.0</v>
      </c>
      <c r="C295" s="13" t="str">
        <f>CONCATENATE(A295,B295)</f>
        <v>BP324_415</v>
      </c>
      <c r="D295" s="22">
        <v>1.0213087E7</v>
      </c>
      <c r="E295" s="16">
        <f>AVERAGE(D293:D295)</f>
        <v>9994315.333</v>
      </c>
      <c r="F295" s="16">
        <f>STDEV(D293:D295)/E295*100</f>
        <v>5.667098192</v>
      </c>
      <c r="G295" s="16">
        <f>E295-$E$229</f>
        <v>5925465.833</v>
      </c>
    </row>
    <row r="296">
      <c r="A296" s="15" t="s">
        <v>22</v>
      </c>
      <c r="B296" s="15">
        <v>15.0</v>
      </c>
      <c r="C296" s="13"/>
      <c r="D296" s="22">
        <v>1.2690491E7</v>
      </c>
      <c r="E296" s="16"/>
      <c r="F296" s="16"/>
      <c r="G296" s="16"/>
    </row>
    <row r="297">
      <c r="A297" s="15" t="s">
        <v>22</v>
      </c>
      <c r="B297" s="15">
        <v>15.0</v>
      </c>
      <c r="C297" s="13"/>
      <c r="D297" s="22">
        <v>1.6410535E7</v>
      </c>
      <c r="E297" s="16"/>
      <c r="F297" s="16"/>
      <c r="G297" s="16"/>
    </row>
    <row r="298">
      <c r="A298" s="15" t="s">
        <v>22</v>
      </c>
      <c r="B298" s="15">
        <v>15.0</v>
      </c>
      <c r="C298" s="13" t="str">
        <f>CONCATENATE(A298,B298)</f>
        <v>BP324_515</v>
      </c>
      <c r="D298" s="22">
        <v>2.4349582E7</v>
      </c>
      <c r="E298" s="16">
        <f>AVERAGE(D296:D298)</f>
        <v>17816869.33</v>
      </c>
      <c r="F298" s="16">
        <f>STDEV(D296:D298)/E298*100</f>
        <v>33.42569314</v>
      </c>
      <c r="G298" s="16">
        <f>E298-$E$229</f>
        <v>13748019.83</v>
      </c>
    </row>
    <row r="299">
      <c r="A299" s="15" t="s">
        <v>23</v>
      </c>
      <c r="B299" s="15">
        <v>15.0</v>
      </c>
      <c r="C299" s="13"/>
      <c r="D299" s="22">
        <v>1.5965366E7</v>
      </c>
      <c r="E299" s="16"/>
      <c r="F299" s="16"/>
      <c r="G299" s="16"/>
    </row>
    <row r="300">
      <c r="A300" s="15" t="s">
        <v>23</v>
      </c>
      <c r="B300" s="15">
        <v>15.0</v>
      </c>
      <c r="C300" s="13"/>
      <c r="D300" s="22">
        <v>1.6247472E7</v>
      </c>
      <c r="E300" s="16"/>
      <c r="F300" s="16"/>
      <c r="G300" s="16"/>
    </row>
    <row r="301">
      <c r="A301" s="15" t="s">
        <v>23</v>
      </c>
      <c r="B301" s="15">
        <v>15.0</v>
      </c>
      <c r="C301" s="13" t="str">
        <f>CONCATENATE(A301,B301)</f>
        <v>BP324_615</v>
      </c>
      <c r="D301" s="22">
        <v>1.5907976E7</v>
      </c>
      <c r="E301" s="16">
        <f>AVERAGE(D299:D301)</f>
        <v>16040271.33</v>
      </c>
      <c r="F301" s="16">
        <f>STDEV(D299:D301)/E301*100</f>
        <v>1.132904234</v>
      </c>
      <c r="G301" s="16">
        <f>E301-$E$229</f>
        <v>11971421.83</v>
      </c>
    </row>
    <row r="302">
      <c r="A302" s="15" t="s">
        <v>42</v>
      </c>
      <c r="B302" s="15">
        <v>20.0</v>
      </c>
      <c r="C302" s="13"/>
      <c r="D302" s="17">
        <v>4973003.0</v>
      </c>
      <c r="E302" s="16"/>
      <c r="F302" s="16"/>
      <c r="G302" s="16"/>
      <c r="K302" s="23"/>
    </row>
    <row r="303">
      <c r="A303" s="15" t="s">
        <v>42</v>
      </c>
      <c r="B303" s="15">
        <v>20.0</v>
      </c>
      <c r="C303" s="13"/>
      <c r="D303" s="17">
        <v>4148689.0</v>
      </c>
      <c r="E303" s="16"/>
      <c r="F303" s="16"/>
      <c r="G303" s="16"/>
      <c r="K303" s="23"/>
    </row>
    <row r="304">
      <c r="A304" s="15" t="s">
        <v>42</v>
      </c>
      <c r="B304" s="15">
        <v>20.0</v>
      </c>
      <c r="C304" s="13" t="str">
        <f>CONCATENATE(A304,B304)</f>
        <v>branco20</v>
      </c>
      <c r="D304" s="17">
        <v>4119573.0</v>
      </c>
      <c r="E304" s="16">
        <f>AVERAGE(D302:D304)</f>
        <v>4413755</v>
      </c>
      <c r="F304" s="16">
        <f>STDEV(D302:D304)/E304*100</f>
        <v>10.97799314</v>
      </c>
      <c r="G304" s="18" t="s">
        <v>43</v>
      </c>
      <c r="K304" s="23"/>
    </row>
    <row r="305">
      <c r="A305" s="1" t="s">
        <v>0</v>
      </c>
      <c r="B305" s="15">
        <v>20.0</v>
      </c>
      <c r="C305" s="13"/>
      <c r="D305" s="19">
        <v>1.90298E7</v>
      </c>
      <c r="E305" s="16"/>
      <c r="F305" s="16"/>
      <c r="G305" s="16"/>
      <c r="J305" s="23"/>
      <c r="K305" s="23"/>
    </row>
    <row r="306">
      <c r="A306" s="1" t="s">
        <v>0</v>
      </c>
      <c r="B306" s="15">
        <v>20.0</v>
      </c>
      <c r="C306" s="13"/>
      <c r="D306" s="19">
        <v>2.1654962E7</v>
      </c>
      <c r="E306" s="16"/>
      <c r="F306" s="16"/>
      <c r="G306" s="16"/>
      <c r="J306" s="23"/>
      <c r="K306" s="23"/>
    </row>
    <row r="307">
      <c r="A307" s="1" t="s">
        <v>0</v>
      </c>
      <c r="B307" s="15">
        <v>20.0</v>
      </c>
      <c r="C307" s="13" t="str">
        <f>CONCATENATE(A307,B307)</f>
        <v>C20_120</v>
      </c>
      <c r="D307" s="19">
        <v>2.0372884E7</v>
      </c>
      <c r="E307" s="16">
        <f>AVERAGE(D305:D307)</f>
        <v>20352548.67</v>
      </c>
      <c r="F307" s="16">
        <f>STDEV(D305:D307)/E307*100</f>
        <v>6.449802229</v>
      </c>
      <c r="G307" s="16">
        <f>E307-$E$304</f>
        <v>15938793.67</v>
      </c>
      <c r="J307" s="23"/>
      <c r="K307" s="23"/>
    </row>
    <row r="308">
      <c r="A308" s="1" t="s">
        <v>1</v>
      </c>
      <c r="B308" s="15">
        <v>20.0</v>
      </c>
      <c r="C308" s="13"/>
      <c r="D308" s="19">
        <v>1.4716646E7</v>
      </c>
      <c r="E308" s="16"/>
      <c r="F308" s="16"/>
      <c r="G308" s="16"/>
      <c r="J308" s="23"/>
      <c r="K308" s="23"/>
    </row>
    <row r="309">
      <c r="A309" s="1" t="s">
        <v>1</v>
      </c>
      <c r="B309" s="15">
        <v>20.0</v>
      </c>
      <c r="C309" s="13"/>
      <c r="D309" s="19">
        <v>1.5936114E7</v>
      </c>
      <c r="E309" s="16"/>
      <c r="F309" s="16"/>
      <c r="G309" s="16"/>
      <c r="J309" s="23"/>
      <c r="K309" s="23"/>
    </row>
    <row r="310">
      <c r="A310" s="1" t="s">
        <v>1</v>
      </c>
      <c r="B310" s="15">
        <v>20.0</v>
      </c>
      <c r="C310" s="13" t="str">
        <f>CONCATENATE(A310,B310)</f>
        <v>C20_220</v>
      </c>
      <c r="D310" s="19">
        <v>1.654809E7</v>
      </c>
      <c r="E310" s="16">
        <f>AVERAGE(D308:D310)</f>
        <v>15733616.67</v>
      </c>
      <c r="F310" s="16">
        <f>STDEV(D308:D310)/E310*100</f>
        <v>5.925928942</v>
      </c>
      <c r="G310" s="16">
        <f>E310-$E$304</f>
        <v>11319861.67</v>
      </c>
      <c r="J310" s="23"/>
      <c r="K310" s="23"/>
    </row>
    <row r="311">
      <c r="A311" s="1" t="s">
        <v>2</v>
      </c>
      <c r="B311" s="15">
        <v>20.0</v>
      </c>
      <c r="C311" s="13"/>
      <c r="D311" s="19">
        <v>2.1648606E7</v>
      </c>
      <c r="E311" s="16"/>
      <c r="F311" s="16"/>
      <c r="G311" s="16"/>
      <c r="J311" s="23"/>
      <c r="K311" s="23"/>
    </row>
    <row r="312">
      <c r="A312" s="1" t="s">
        <v>2</v>
      </c>
      <c r="B312" s="15">
        <v>20.0</v>
      </c>
      <c r="C312" s="13"/>
      <c r="D312" s="19">
        <v>2.0578174E7</v>
      </c>
      <c r="E312" s="16"/>
      <c r="F312" s="16"/>
      <c r="G312" s="16"/>
      <c r="J312" s="23"/>
      <c r="K312" s="23"/>
    </row>
    <row r="313">
      <c r="A313" s="1" t="s">
        <v>2</v>
      </c>
      <c r="B313" s="15">
        <v>20.0</v>
      </c>
      <c r="C313" s="13" t="str">
        <f>CONCATENATE(A313,B313)</f>
        <v>C20_320</v>
      </c>
      <c r="D313" s="19">
        <v>1.7470818E7</v>
      </c>
      <c r="E313" s="16">
        <f>AVERAGE(D311:D313)</f>
        <v>19899199.33</v>
      </c>
      <c r="F313" s="16">
        <f>STDEV(D311:D313)/E313*100</f>
        <v>10.90534705</v>
      </c>
      <c r="G313" s="16">
        <f>E313-$E$304</f>
        <v>15485444.33</v>
      </c>
      <c r="J313" s="23"/>
      <c r="K313" s="23"/>
    </row>
    <row r="314">
      <c r="A314" s="1" t="s">
        <v>3</v>
      </c>
      <c r="B314" s="15">
        <v>20.0</v>
      </c>
      <c r="C314" s="13"/>
      <c r="D314" s="19">
        <v>2.8993676E7</v>
      </c>
      <c r="E314" s="16"/>
      <c r="F314" s="16"/>
      <c r="G314" s="16"/>
    </row>
    <row r="315">
      <c r="A315" s="1" t="s">
        <v>3</v>
      </c>
      <c r="B315" s="15">
        <v>20.0</v>
      </c>
      <c r="C315" s="13"/>
      <c r="D315" s="19">
        <v>2.8483938E7</v>
      </c>
      <c r="E315" s="16"/>
      <c r="F315" s="16"/>
      <c r="G315" s="16"/>
    </row>
    <row r="316">
      <c r="A316" s="1" t="s">
        <v>3</v>
      </c>
      <c r="B316" s="15">
        <v>20.0</v>
      </c>
      <c r="C316" s="13" t="str">
        <f>CONCATENATE(A316,B316)</f>
        <v>C20_420</v>
      </c>
      <c r="D316" s="19">
        <v>2.967448E7</v>
      </c>
      <c r="E316" s="16">
        <f>AVERAGE(D314:D316)</f>
        <v>29050698</v>
      </c>
      <c r="F316" s="16">
        <f>STDEV(D314:D316)/E316*100</f>
        <v>2.056115227</v>
      </c>
      <c r="G316" s="16">
        <f>E316-$E$304</f>
        <v>24636943</v>
      </c>
    </row>
    <row r="317">
      <c r="A317" s="1" t="s">
        <v>4</v>
      </c>
      <c r="B317" s="15">
        <v>20.0</v>
      </c>
      <c r="C317" s="13"/>
      <c r="D317" s="19">
        <v>1.9053528E7</v>
      </c>
      <c r="E317" s="16"/>
      <c r="F317" s="16"/>
      <c r="G317" s="16"/>
    </row>
    <row r="318">
      <c r="A318" s="1" t="s">
        <v>4</v>
      </c>
      <c r="B318" s="15">
        <v>20.0</v>
      </c>
      <c r="C318" s="13"/>
      <c r="D318" s="19">
        <v>2.183322E7</v>
      </c>
      <c r="E318" s="16"/>
      <c r="F318" s="16"/>
      <c r="G318" s="16"/>
    </row>
    <row r="319">
      <c r="A319" s="1" t="s">
        <v>4</v>
      </c>
      <c r="B319" s="15">
        <v>20.0</v>
      </c>
      <c r="C319" s="13" t="str">
        <f>CONCATENATE(A319,B319)</f>
        <v>C20_520</v>
      </c>
      <c r="D319" s="19">
        <v>2.2162088E7</v>
      </c>
      <c r="E319" s="16">
        <f>AVERAGE(D317:D319)</f>
        <v>21016278.67</v>
      </c>
      <c r="F319" s="16">
        <f>STDEV(D317:D319)/E319*100</f>
        <v>8.125734008</v>
      </c>
      <c r="G319" s="16">
        <f>E319-$E$304</f>
        <v>16602523.67</v>
      </c>
    </row>
    <row r="320">
      <c r="A320" s="1" t="s">
        <v>5</v>
      </c>
      <c r="B320" s="15">
        <v>20.0</v>
      </c>
      <c r="C320" s="13"/>
      <c r="D320" s="19">
        <v>2.9294836E7</v>
      </c>
      <c r="E320" s="16"/>
      <c r="F320" s="16"/>
      <c r="G320" s="16"/>
    </row>
    <row r="321">
      <c r="A321" s="1" t="s">
        <v>5</v>
      </c>
      <c r="B321" s="15">
        <v>20.0</v>
      </c>
      <c r="C321" s="13"/>
      <c r="D321" s="19">
        <v>3.2225376E7</v>
      </c>
      <c r="E321" s="16"/>
      <c r="F321" s="16"/>
      <c r="G321" s="16"/>
    </row>
    <row r="322">
      <c r="A322" s="1" t="s">
        <v>5</v>
      </c>
      <c r="B322" s="15">
        <v>20.0</v>
      </c>
      <c r="C322" s="13" t="str">
        <f>CONCATENATE(A322,B322)</f>
        <v>C20_620</v>
      </c>
      <c r="D322" s="19">
        <v>3.1245288E7</v>
      </c>
      <c r="E322" s="16">
        <f>AVERAGE(D320:D322)</f>
        <v>30921833.33</v>
      </c>
      <c r="F322" s="16">
        <f>STDEV(D320:D322)/E322*100</f>
        <v>4.82444035</v>
      </c>
      <c r="G322" s="16">
        <f>E322-$E$304</f>
        <v>26508078.33</v>
      </c>
    </row>
    <row r="323">
      <c r="A323" s="1" t="s">
        <v>6</v>
      </c>
      <c r="B323" s="15">
        <v>20.0</v>
      </c>
      <c r="C323" s="13"/>
      <c r="D323" s="20">
        <v>1.91157E7</v>
      </c>
      <c r="E323" s="16"/>
      <c r="F323" s="16"/>
      <c r="G323" s="16"/>
    </row>
    <row r="324">
      <c r="A324" s="1" t="s">
        <v>6</v>
      </c>
      <c r="B324" s="15">
        <v>20.0</v>
      </c>
      <c r="C324" s="13"/>
      <c r="D324" s="20">
        <v>2.236197E7</v>
      </c>
      <c r="E324" s="16"/>
      <c r="F324" s="16"/>
      <c r="G324" s="16"/>
    </row>
    <row r="325">
      <c r="A325" s="1" t="s">
        <v>6</v>
      </c>
      <c r="B325" s="15">
        <v>20.0</v>
      </c>
      <c r="C325" s="13" t="str">
        <f>CONCATENATE(A325,B325)</f>
        <v>BP320_120</v>
      </c>
      <c r="D325" s="20">
        <v>2.3042616E7</v>
      </c>
      <c r="E325" s="16">
        <f>AVERAGE(D323:D325)</f>
        <v>21506762</v>
      </c>
      <c r="F325" s="16">
        <f>STDEV(D323:D325)/E325*100</f>
        <v>9.757396978</v>
      </c>
      <c r="G325" s="16">
        <f>E325-$E$304</f>
        <v>17093007</v>
      </c>
    </row>
    <row r="326">
      <c r="A326" s="15" t="s">
        <v>7</v>
      </c>
      <c r="B326" s="15">
        <v>20.0</v>
      </c>
      <c r="C326" s="13"/>
      <c r="D326" s="20">
        <v>3.2560176E7</v>
      </c>
      <c r="E326" s="16"/>
      <c r="F326" s="16"/>
      <c r="G326" s="16"/>
    </row>
    <row r="327">
      <c r="A327" s="15" t="s">
        <v>7</v>
      </c>
      <c r="B327" s="15">
        <v>20.0</v>
      </c>
      <c r="C327" s="13"/>
      <c r="D327" s="20">
        <v>3.1578774E7</v>
      </c>
      <c r="E327" s="16"/>
      <c r="F327" s="16"/>
      <c r="G327" s="16"/>
    </row>
    <row r="328">
      <c r="A328" s="15" t="s">
        <v>7</v>
      </c>
      <c r="B328" s="15">
        <v>20.0</v>
      </c>
      <c r="C328" s="13" t="str">
        <f>CONCATENATE(A328,B328)</f>
        <v>BP320_220</v>
      </c>
      <c r="E328" s="16">
        <f>AVERAGE(D326:D328)</f>
        <v>32069475</v>
      </c>
      <c r="F328" s="16">
        <f>STDEV(D326:D328)/E328*100</f>
        <v>2.163914468</v>
      </c>
      <c r="G328" s="16">
        <f>E328-$E$304</f>
        <v>27655720</v>
      </c>
      <c r="H328" s="20">
        <v>5.8147744E7</v>
      </c>
    </row>
    <row r="329">
      <c r="A329" s="15" t="s">
        <v>8</v>
      </c>
      <c r="B329" s="15">
        <v>20.0</v>
      </c>
      <c r="C329" s="13"/>
      <c r="E329" s="16"/>
      <c r="F329" s="16"/>
      <c r="G329" s="16"/>
      <c r="H329" s="20">
        <v>3.7013504E7</v>
      </c>
    </row>
    <row r="330">
      <c r="A330" s="15" t="s">
        <v>8</v>
      </c>
      <c r="B330" s="15">
        <v>20.0</v>
      </c>
      <c r="C330" s="13"/>
      <c r="D330" s="20">
        <v>4.2944984E7</v>
      </c>
      <c r="E330" s="16"/>
      <c r="F330" s="16"/>
      <c r="G330" s="16"/>
    </row>
    <row r="331">
      <c r="A331" s="15" t="s">
        <v>8</v>
      </c>
      <c r="B331" s="15">
        <v>20.0</v>
      </c>
      <c r="C331" s="13" t="str">
        <f>CONCATENATE(A331,B331)</f>
        <v>BP320_320</v>
      </c>
      <c r="D331" s="20">
        <v>4.6721224E7</v>
      </c>
      <c r="E331" s="16">
        <f>AVERAGE(D329:D331)</f>
        <v>44833104</v>
      </c>
      <c r="F331" s="16">
        <f>STDEV(D329:D331)/E331*100</f>
        <v>5.955877852</v>
      </c>
      <c r="G331" s="16">
        <f>E331-$E$304</f>
        <v>40419349</v>
      </c>
    </row>
    <row r="332">
      <c r="A332" s="15" t="s">
        <v>9</v>
      </c>
      <c r="B332" s="15">
        <v>20.0</v>
      </c>
      <c r="C332" s="13"/>
      <c r="D332" s="20">
        <v>3.3039478E7</v>
      </c>
      <c r="E332" s="16"/>
      <c r="F332" s="16"/>
      <c r="G332" s="16"/>
    </row>
    <row r="333">
      <c r="A333" s="15" t="s">
        <v>9</v>
      </c>
      <c r="B333" s="15">
        <v>20.0</v>
      </c>
      <c r="C333" s="13"/>
      <c r="D333" s="20">
        <v>3.5247328E7</v>
      </c>
      <c r="E333" s="16"/>
      <c r="F333" s="16"/>
      <c r="G333" s="16"/>
    </row>
    <row r="334">
      <c r="A334" s="15" t="s">
        <v>9</v>
      </c>
      <c r="B334" s="15">
        <v>20.0</v>
      </c>
      <c r="C334" s="13" t="str">
        <f>CONCATENATE(A334,B334)</f>
        <v>BP320_420</v>
      </c>
      <c r="D334" s="20">
        <v>3.6730044E7</v>
      </c>
      <c r="E334" s="16">
        <f>AVERAGE(D332:D334)</f>
        <v>35005616.67</v>
      </c>
      <c r="F334" s="16">
        <f>STDEV(D332:D334)/E334*100</f>
        <v>5.305200348</v>
      </c>
      <c r="G334" s="16">
        <f>E334-$E$304</f>
        <v>30591861.67</v>
      </c>
    </row>
    <row r="335">
      <c r="A335" s="15" t="s">
        <v>10</v>
      </c>
      <c r="B335" s="15">
        <v>20.0</v>
      </c>
      <c r="C335" s="13"/>
      <c r="D335" s="20">
        <v>1.7314572E7</v>
      </c>
      <c r="E335" s="16"/>
      <c r="F335" s="16"/>
      <c r="G335" s="16"/>
    </row>
    <row r="336">
      <c r="A336" s="15" t="s">
        <v>10</v>
      </c>
      <c r="B336" s="15">
        <v>20.0</v>
      </c>
      <c r="C336" s="13"/>
      <c r="D336" s="20">
        <v>1.9645298E7</v>
      </c>
      <c r="E336" s="16"/>
      <c r="F336" s="16"/>
      <c r="G336" s="16"/>
    </row>
    <row r="337">
      <c r="A337" s="15" t="s">
        <v>10</v>
      </c>
      <c r="B337" s="15">
        <v>20.0</v>
      </c>
      <c r="C337" s="13" t="str">
        <f>CONCATENATE(A337,B337)</f>
        <v>BP320_520</v>
      </c>
      <c r="D337" s="20">
        <v>2.0048032E7</v>
      </c>
      <c r="E337" s="16">
        <f>AVERAGE(D335:D337)</f>
        <v>19002634</v>
      </c>
      <c r="F337" s="16">
        <f>STDEV(D335:D337)/E337*100</f>
        <v>7.76580683</v>
      </c>
      <c r="G337" s="16">
        <f>E337-$E$304</f>
        <v>14588879</v>
      </c>
    </row>
    <row r="338">
      <c r="A338" s="15" t="s">
        <v>11</v>
      </c>
      <c r="B338" s="15">
        <v>20.0</v>
      </c>
      <c r="C338" s="13"/>
      <c r="D338" s="20">
        <v>3.2409746E7</v>
      </c>
      <c r="E338" s="16"/>
      <c r="F338" s="16"/>
      <c r="G338" s="16"/>
    </row>
    <row r="339">
      <c r="A339" s="15" t="s">
        <v>11</v>
      </c>
      <c r="B339" s="15">
        <v>20.0</v>
      </c>
      <c r="C339" s="13"/>
      <c r="D339" s="20">
        <v>3.289306E7</v>
      </c>
      <c r="E339" s="16"/>
      <c r="F339" s="16"/>
      <c r="G339" s="16"/>
    </row>
    <row r="340">
      <c r="A340" s="15" t="s">
        <v>11</v>
      </c>
      <c r="B340" s="15">
        <v>20.0</v>
      </c>
      <c r="C340" s="13" t="str">
        <f>CONCATENATE(A340,B340)</f>
        <v>BP320_620</v>
      </c>
      <c r="D340" s="20">
        <v>3.4151604E7</v>
      </c>
      <c r="E340" s="16">
        <f>AVERAGE(D338:D340)</f>
        <v>33151470</v>
      </c>
      <c r="F340" s="16">
        <f>STDEV(D338:D340)/E340*100</f>
        <v>2.712463116</v>
      </c>
      <c r="G340" s="16">
        <f>E340-$E$304</f>
        <v>28737715</v>
      </c>
    </row>
    <row r="341">
      <c r="A341" s="1" t="s">
        <v>12</v>
      </c>
      <c r="B341" s="15">
        <v>20.0</v>
      </c>
      <c r="C341" s="13"/>
      <c r="D341" s="21">
        <v>1.4471891E7</v>
      </c>
      <c r="E341" s="16"/>
      <c r="F341" s="16"/>
      <c r="G341" s="16"/>
    </row>
    <row r="342">
      <c r="A342" s="1" t="s">
        <v>12</v>
      </c>
      <c r="B342" s="15">
        <v>20.0</v>
      </c>
      <c r="C342" s="13"/>
      <c r="D342" s="21">
        <v>1.6468014E7</v>
      </c>
      <c r="E342" s="16"/>
      <c r="F342" s="16"/>
      <c r="G342" s="16"/>
    </row>
    <row r="343">
      <c r="A343" s="1" t="s">
        <v>12</v>
      </c>
      <c r="B343" s="15">
        <v>20.0</v>
      </c>
      <c r="C343" s="13" t="str">
        <f>CONCATENATE(A343,B343)</f>
        <v>C24_120</v>
      </c>
      <c r="D343" s="21">
        <v>1.591393E7</v>
      </c>
      <c r="E343" s="16">
        <f>AVERAGE(D341:D343)</f>
        <v>15617945</v>
      </c>
      <c r="F343" s="16">
        <f>STDEV(D341:D343)/E343*100</f>
        <v>6.597874275</v>
      </c>
      <c r="G343" s="16">
        <f>E343-$E$304</f>
        <v>11204190</v>
      </c>
    </row>
    <row r="344">
      <c r="A344" s="1" t="s">
        <v>13</v>
      </c>
      <c r="B344" s="15">
        <v>20.0</v>
      </c>
      <c r="C344" s="13"/>
      <c r="D344" s="21">
        <v>2.8453472E7</v>
      </c>
      <c r="E344" s="16"/>
      <c r="F344" s="16"/>
      <c r="G344" s="16"/>
    </row>
    <row r="345">
      <c r="A345" s="1" t="s">
        <v>13</v>
      </c>
      <c r="B345" s="15">
        <v>20.0</v>
      </c>
      <c r="C345" s="13"/>
      <c r="D345" s="21">
        <v>3.304782E7</v>
      </c>
      <c r="E345" s="16"/>
      <c r="F345" s="16"/>
      <c r="G345" s="16"/>
    </row>
    <row r="346">
      <c r="A346" s="1" t="s">
        <v>13</v>
      </c>
      <c r="B346" s="15">
        <v>20.0</v>
      </c>
      <c r="C346" s="13" t="str">
        <f>CONCATENATE(A346,B346)</f>
        <v>C24_220</v>
      </c>
      <c r="D346" s="21">
        <v>3.3128736E7</v>
      </c>
      <c r="E346" s="16">
        <f>AVERAGE(D344:D346)</f>
        <v>31543342.67</v>
      </c>
      <c r="F346" s="16">
        <f>STDEV(D344:D346)/E346*100</f>
        <v>8.484238187</v>
      </c>
      <c r="G346" s="16">
        <f>E346-$E$304</f>
        <v>27129587.67</v>
      </c>
    </row>
    <row r="347">
      <c r="A347" s="15" t="s">
        <v>14</v>
      </c>
      <c r="B347" s="15">
        <v>20.0</v>
      </c>
      <c r="C347" s="13"/>
      <c r="D347" s="21">
        <v>1.8338758E7</v>
      </c>
      <c r="E347" s="16"/>
      <c r="F347" s="16"/>
      <c r="G347" s="16"/>
    </row>
    <row r="348">
      <c r="A348" s="15" t="s">
        <v>14</v>
      </c>
      <c r="B348" s="15">
        <v>20.0</v>
      </c>
      <c r="C348" s="13"/>
      <c r="D348" s="21">
        <v>1.8451228E7</v>
      </c>
      <c r="E348" s="16"/>
      <c r="F348" s="16"/>
      <c r="G348" s="16"/>
    </row>
    <row r="349">
      <c r="A349" s="15" t="s">
        <v>14</v>
      </c>
      <c r="B349" s="15">
        <v>20.0</v>
      </c>
      <c r="C349" s="13" t="str">
        <f>CONCATENATE(A349,B349)</f>
        <v>C24_320</v>
      </c>
      <c r="D349" s="21">
        <v>1.9397486E7</v>
      </c>
      <c r="E349" s="16">
        <f>AVERAGE(D347:D349)</f>
        <v>18729157.33</v>
      </c>
      <c r="F349" s="16">
        <f>STDEV(D347:D349)/E349*100</f>
        <v>3.104865119</v>
      </c>
      <c r="G349" s="16">
        <f>E349-$E$304</f>
        <v>14315402.33</v>
      </c>
    </row>
    <row r="350">
      <c r="A350" s="15" t="s">
        <v>15</v>
      </c>
      <c r="B350" s="15">
        <v>20.0</v>
      </c>
      <c r="C350" s="13"/>
      <c r="D350" s="21">
        <v>2.0363292E7</v>
      </c>
      <c r="E350" s="16"/>
      <c r="F350" s="16"/>
      <c r="G350" s="16"/>
    </row>
    <row r="351">
      <c r="A351" s="15" t="s">
        <v>15</v>
      </c>
      <c r="B351" s="15">
        <v>20.0</v>
      </c>
      <c r="C351" s="13"/>
      <c r="D351" s="21">
        <v>1.8413852E7</v>
      </c>
      <c r="E351" s="16"/>
      <c r="F351" s="16"/>
      <c r="G351" s="16"/>
    </row>
    <row r="352">
      <c r="A352" s="15" t="s">
        <v>15</v>
      </c>
      <c r="B352" s="15">
        <v>20.0</v>
      </c>
      <c r="C352" s="13" t="str">
        <f>CONCATENATE(A352,B352)</f>
        <v>C24_420</v>
      </c>
      <c r="D352" s="21">
        <v>1.949777E7</v>
      </c>
      <c r="E352" s="16">
        <f>AVERAGE(D350:D352)</f>
        <v>19424971.33</v>
      </c>
      <c r="F352" s="16">
        <f>STDEV(D350:D352)/E352*100</f>
        <v>5.028356367</v>
      </c>
      <c r="G352" s="16">
        <f>E352-$E$304</f>
        <v>15011216.33</v>
      </c>
    </row>
    <row r="353">
      <c r="A353" s="15" t="s">
        <v>16</v>
      </c>
      <c r="B353" s="15">
        <v>20.0</v>
      </c>
      <c r="C353" s="13"/>
      <c r="D353" s="21">
        <v>1.4232038E7</v>
      </c>
      <c r="E353" s="16"/>
      <c r="F353" s="16"/>
      <c r="G353" s="16"/>
    </row>
    <row r="354">
      <c r="A354" s="15" t="s">
        <v>16</v>
      </c>
      <c r="B354" s="15">
        <v>20.0</v>
      </c>
      <c r="C354" s="13"/>
      <c r="D354" s="21">
        <v>1.5801817E7</v>
      </c>
      <c r="E354" s="16"/>
      <c r="F354" s="16"/>
      <c r="G354" s="16"/>
    </row>
    <row r="355">
      <c r="A355" s="15" t="s">
        <v>16</v>
      </c>
      <c r="B355" s="15">
        <v>20.0</v>
      </c>
      <c r="C355" s="13" t="str">
        <f>CONCATENATE(A355,B355)</f>
        <v>C24_520</v>
      </c>
      <c r="D355" s="21">
        <v>1.5103011E7</v>
      </c>
      <c r="E355" s="16">
        <f>AVERAGE(D353:D355)</f>
        <v>15045622</v>
      </c>
      <c r="F355" s="16">
        <f>STDEV(D353:D355)/E355*100</f>
        <v>5.227178206</v>
      </c>
      <c r="G355" s="16">
        <f>E355-$E$304</f>
        <v>10631867</v>
      </c>
    </row>
    <row r="356">
      <c r="A356" s="15" t="s">
        <v>17</v>
      </c>
      <c r="B356" s="15">
        <v>20.0</v>
      </c>
      <c r="C356" s="13"/>
      <c r="D356" s="21">
        <v>1.9776766E7</v>
      </c>
      <c r="E356" s="16"/>
      <c r="F356" s="16"/>
      <c r="G356" s="16"/>
    </row>
    <row r="357">
      <c r="A357" s="15" t="s">
        <v>17</v>
      </c>
      <c r="B357" s="15">
        <v>20.0</v>
      </c>
      <c r="C357" s="13"/>
      <c r="D357" s="21">
        <v>2.274575E7</v>
      </c>
      <c r="E357" s="16"/>
      <c r="F357" s="16"/>
      <c r="G357" s="16"/>
    </row>
    <row r="358">
      <c r="A358" s="15" t="s">
        <v>17</v>
      </c>
      <c r="B358" s="15">
        <v>20.0</v>
      </c>
      <c r="C358" s="13" t="str">
        <f>CONCATENATE(A358,B358)</f>
        <v>C24_620</v>
      </c>
      <c r="D358" s="21">
        <v>2.325268E7</v>
      </c>
      <c r="E358" s="16">
        <f>AVERAGE(D356:D358)</f>
        <v>21925065.33</v>
      </c>
      <c r="F358" s="16">
        <f>STDEV(D356:D358)/E358*100</f>
        <v>8.564024539</v>
      </c>
      <c r="G358" s="16">
        <f>E358-$E$304</f>
        <v>17511310.33</v>
      </c>
    </row>
    <row r="359">
      <c r="A359" s="1" t="s">
        <v>18</v>
      </c>
      <c r="B359" s="15">
        <v>20.0</v>
      </c>
      <c r="C359" s="13"/>
      <c r="D359" s="22">
        <v>1.9066448E7</v>
      </c>
      <c r="E359" s="16"/>
      <c r="F359" s="16"/>
      <c r="G359" s="16"/>
    </row>
    <row r="360">
      <c r="A360" s="1" t="s">
        <v>18</v>
      </c>
      <c r="B360" s="15">
        <v>20.0</v>
      </c>
      <c r="C360" s="13"/>
      <c r="D360" s="22">
        <v>2.0111392E7</v>
      </c>
      <c r="E360" s="16"/>
      <c r="F360" s="16"/>
      <c r="G360" s="16"/>
    </row>
    <row r="361">
      <c r="A361" s="1" t="s">
        <v>18</v>
      </c>
      <c r="B361" s="15">
        <v>20.0</v>
      </c>
      <c r="C361" s="13" t="str">
        <f>CONCATENATE(A361,B361)</f>
        <v>BP324_120</v>
      </c>
      <c r="D361" s="22">
        <v>2.0008868E7</v>
      </c>
      <c r="E361" s="16">
        <f>AVERAGE(D359:D361)</f>
        <v>19728902.67</v>
      </c>
      <c r="F361" s="16">
        <f>STDEV(D359:D361)/E361*100</f>
        <v>2.919514742</v>
      </c>
      <c r="G361" s="16">
        <f>E361-$E$304</f>
        <v>15315147.67</v>
      </c>
    </row>
    <row r="362">
      <c r="A362" s="1" t="s">
        <v>19</v>
      </c>
      <c r="B362" s="15">
        <v>20.0</v>
      </c>
      <c r="C362" s="13"/>
      <c r="D362" s="22">
        <v>2.4728738E7</v>
      </c>
      <c r="E362" s="16"/>
      <c r="F362" s="16"/>
      <c r="G362" s="16"/>
    </row>
    <row r="363">
      <c r="A363" s="1" t="s">
        <v>19</v>
      </c>
      <c r="B363" s="15">
        <v>20.0</v>
      </c>
      <c r="C363" s="13"/>
      <c r="D363" s="22">
        <v>2.6164216E7</v>
      </c>
      <c r="E363" s="16"/>
      <c r="F363" s="16"/>
      <c r="G363" s="16"/>
    </row>
    <row r="364">
      <c r="A364" s="1" t="s">
        <v>19</v>
      </c>
      <c r="B364" s="15">
        <v>20.0</v>
      </c>
      <c r="C364" s="13" t="str">
        <f>CONCATENATE(A364,B364)</f>
        <v>BP324_220</v>
      </c>
      <c r="D364" s="22">
        <v>2.2798378E7</v>
      </c>
      <c r="E364" s="16">
        <f>AVERAGE(D362:D364)</f>
        <v>24563777.33</v>
      </c>
      <c r="F364" s="16">
        <f>STDEV(D362:D364)/E364*100</f>
        <v>6.875863061</v>
      </c>
      <c r="G364" s="16">
        <f>E364-$E$304</f>
        <v>20150022.33</v>
      </c>
    </row>
    <row r="365">
      <c r="A365" s="15" t="s">
        <v>20</v>
      </c>
      <c r="B365" s="15">
        <v>20.0</v>
      </c>
      <c r="C365" s="13"/>
      <c r="D365" s="22">
        <v>2.2150724E7</v>
      </c>
      <c r="E365" s="16"/>
      <c r="F365" s="16"/>
      <c r="G365" s="16"/>
    </row>
    <row r="366">
      <c r="A366" s="15" t="s">
        <v>20</v>
      </c>
      <c r="B366" s="15">
        <v>20.0</v>
      </c>
      <c r="C366" s="13"/>
      <c r="E366" s="16"/>
      <c r="F366" s="16"/>
      <c r="G366" s="16"/>
      <c r="H366" s="22">
        <v>1.6642772E7</v>
      </c>
    </row>
    <row r="367">
      <c r="A367" s="15" t="s">
        <v>20</v>
      </c>
      <c r="B367" s="15">
        <v>20.0</v>
      </c>
      <c r="C367" s="13" t="str">
        <f>CONCATENATE(A367,B367)</f>
        <v>BP324_320</v>
      </c>
      <c r="D367" s="22">
        <v>2.430859E7</v>
      </c>
      <c r="E367" s="16">
        <f>AVERAGE(D365:D367)</f>
        <v>23229657</v>
      </c>
      <c r="F367" s="16">
        <f>STDEV(D365:D367)/E367*100</f>
        <v>6.568507152</v>
      </c>
      <c r="G367" s="16">
        <f>E367-$E$304</f>
        <v>18815902</v>
      </c>
    </row>
    <row r="368">
      <c r="A368" s="15" t="s">
        <v>21</v>
      </c>
      <c r="B368" s="15">
        <v>20.0</v>
      </c>
      <c r="C368" s="13"/>
      <c r="D368" s="22">
        <v>1.1586331E7</v>
      </c>
      <c r="E368" s="16"/>
      <c r="F368" s="16"/>
      <c r="G368" s="16"/>
    </row>
    <row r="369">
      <c r="A369" s="15" t="s">
        <v>21</v>
      </c>
      <c r="B369" s="15">
        <v>20.0</v>
      </c>
      <c r="C369" s="13"/>
      <c r="D369" s="22">
        <v>1.2988632E7</v>
      </c>
      <c r="E369" s="16"/>
      <c r="F369" s="16"/>
      <c r="G369" s="16"/>
    </row>
    <row r="370">
      <c r="A370" s="15" t="s">
        <v>21</v>
      </c>
      <c r="B370" s="15">
        <v>20.0</v>
      </c>
      <c r="C370" s="13" t="str">
        <f>CONCATENATE(A370,B370)</f>
        <v>BP324_420</v>
      </c>
      <c r="D370" s="22">
        <v>1.2800772E7</v>
      </c>
      <c r="E370" s="16">
        <f>AVERAGE(D368:D370)</f>
        <v>12458578.33</v>
      </c>
      <c r="F370" s="16">
        <f>STDEV(D368:D370)/E370*100</f>
        <v>6.109893656</v>
      </c>
      <c r="G370" s="16">
        <f>E370-$E$304</f>
        <v>8044823.333</v>
      </c>
    </row>
    <row r="371">
      <c r="A371" s="15" t="s">
        <v>22</v>
      </c>
      <c r="B371" s="15">
        <v>20.0</v>
      </c>
      <c r="C371" s="13"/>
      <c r="D371" s="22">
        <v>1.6068187E7</v>
      </c>
      <c r="E371" s="16"/>
      <c r="F371" s="16"/>
      <c r="G371" s="16"/>
    </row>
    <row r="372">
      <c r="A372" s="15" t="s">
        <v>22</v>
      </c>
      <c r="B372" s="15">
        <v>20.0</v>
      </c>
      <c r="C372" s="13"/>
      <c r="D372" s="22">
        <v>2.0268062E7</v>
      </c>
      <c r="E372" s="16"/>
      <c r="F372" s="16"/>
      <c r="G372" s="16"/>
    </row>
    <row r="373">
      <c r="A373" s="15" t="s">
        <v>22</v>
      </c>
      <c r="B373" s="15">
        <v>20.0</v>
      </c>
      <c r="C373" s="13" t="str">
        <f>CONCATENATE(A373,B373)</f>
        <v>BP324_520</v>
      </c>
      <c r="D373" s="22">
        <v>2.8258266E7</v>
      </c>
      <c r="E373" s="16">
        <f>AVERAGE(D371:D373)</f>
        <v>21531505</v>
      </c>
      <c r="F373" s="16">
        <f>STDEV(D371:D373)/E373*100</f>
        <v>28.76005679</v>
      </c>
      <c r="G373" s="16">
        <f>E373-$E$304</f>
        <v>17117750</v>
      </c>
    </row>
    <row r="374">
      <c r="A374" s="15" t="s">
        <v>23</v>
      </c>
      <c r="B374" s="15">
        <v>20.0</v>
      </c>
      <c r="C374" s="13"/>
      <c r="D374" s="22">
        <v>1.9590122E7</v>
      </c>
      <c r="E374" s="16"/>
      <c r="F374" s="16"/>
      <c r="G374" s="16"/>
    </row>
    <row r="375">
      <c r="A375" s="15" t="s">
        <v>23</v>
      </c>
      <c r="B375" s="15">
        <v>20.0</v>
      </c>
      <c r="C375" s="13"/>
      <c r="D375" s="22">
        <v>2.0048264E7</v>
      </c>
      <c r="E375" s="16"/>
      <c r="F375" s="16"/>
      <c r="G375" s="16"/>
    </row>
    <row r="376">
      <c r="A376" s="15" t="s">
        <v>23</v>
      </c>
      <c r="B376" s="15">
        <v>20.0</v>
      </c>
      <c r="C376" s="13" t="str">
        <f>CONCATENATE(A376,B376)</f>
        <v>BP324_620</v>
      </c>
      <c r="D376" s="22">
        <v>1.9705274E7</v>
      </c>
      <c r="E376" s="16">
        <f>AVERAGE(D374:D376)</f>
        <v>19781220</v>
      </c>
      <c r="F376" s="16">
        <f>STDEV(D374:D376)/E376*100</f>
        <v>1.204810332</v>
      </c>
      <c r="G376" s="16">
        <f>E376-$E$304</f>
        <v>15367465</v>
      </c>
    </row>
    <row r="377">
      <c r="A377" s="15" t="s">
        <v>42</v>
      </c>
      <c r="B377" s="15">
        <v>25.0</v>
      </c>
      <c r="C377" s="13"/>
      <c r="E377" s="16"/>
      <c r="F377" s="16"/>
      <c r="G377" s="16"/>
      <c r="H377" s="17">
        <v>5063551.0</v>
      </c>
      <c r="K377" s="23"/>
    </row>
    <row r="378">
      <c r="A378" s="15" t="s">
        <v>42</v>
      </c>
      <c r="B378" s="15">
        <v>25.0</v>
      </c>
      <c r="C378" s="13"/>
      <c r="D378" s="17">
        <v>4245926.0</v>
      </c>
      <c r="E378" s="16"/>
      <c r="F378" s="16"/>
      <c r="G378" s="16"/>
      <c r="K378" s="23"/>
    </row>
    <row r="379">
      <c r="A379" s="15" t="s">
        <v>42</v>
      </c>
      <c r="B379" s="15">
        <v>25.0</v>
      </c>
      <c r="C379" s="13" t="str">
        <f>CONCATENATE(A379,B379)</f>
        <v>branco25</v>
      </c>
      <c r="D379" s="17">
        <v>4167961.0</v>
      </c>
      <c r="E379" s="16">
        <f>AVERAGE(D377:D379)</f>
        <v>4206943.5</v>
      </c>
      <c r="F379" s="16">
        <f>STDEV(D377:D379)/E379*100</f>
        <v>1.31044261</v>
      </c>
      <c r="G379" s="18" t="s">
        <v>43</v>
      </c>
      <c r="K379" s="23"/>
    </row>
    <row r="380">
      <c r="A380" s="1" t="s">
        <v>0</v>
      </c>
      <c r="B380" s="15">
        <v>25.0</v>
      </c>
      <c r="C380" s="13"/>
      <c r="D380" s="19">
        <v>2.318508E7</v>
      </c>
      <c r="E380" s="16"/>
      <c r="F380" s="16"/>
      <c r="G380" s="16"/>
      <c r="J380" s="23"/>
      <c r="K380" s="23"/>
    </row>
    <row r="381">
      <c r="A381" s="1" t="s">
        <v>0</v>
      </c>
      <c r="B381" s="15">
        <v>25.0</v>
      </c>
      <c r="C381" s="13"/>
      <c r="D381" s="19">
        <v>2.6400812E7</v>
      </c>
      <c r="E381" s="16"/>
      <c r="F381" s="16"/>
      <c r="G381" s="16"/>
      <c r="J381" s="23"/>
      <c r="K381" s="23"/>
    </row>
    <row r="382">
      <c r="A382" s="1" t="s">
        <v>0</v>
      </c>
      <c r="B382" s="15">
        <v>25.0</v>
      </c>
      <c r="C382" s="13" t="str">
        <f>CONCATENATE(A382,B382)</f>
        <v>C20_125</v>
      </c>
      <c r="D382" s="19">
        <v>2.5012944E7</v>
      </c>
      <c r="E382" s="16">
        <f>AVERAGE(D380:D382)</f>
        <v>24866278.67</v>
      </c>
      <c r="F382" s="16">
        <f>STDEV(D380:D382)/E382*100</f>
        <v>6.486194133</v>
      </c>
      <c r="G382" s="16">
        <f>E382-$E$379</f>
        <v>20659335.17</v>
      </c>
      <c r="J382" s="23"/>
      <c r="K382" s="23"/>
    </row>
    <row r="383">
      <c r="A383" s="1" t="s">
        <v>1</v>
      </c>
      <c r="B383" s="15">
        <v>25.0</v>
      </c>
      <c r="C383" s="13"/>
      <c r="D383" s="19">
        <v>1.782525E7</v>
      </c>
      <c r="E383" s="16"/>
      <c r="F383" s="16"/>
      <c r="G383" s="16"/>
      <c r="J383" s="23"/>
      <c r="K383" s="23"/>
    </row>
    <row r="384">
      <c r="A384" s="1" t="s">
        <v>1</v>
      </c>
      <c r="B384" s="15">
        <v>25.0</v>
      </c>
      <c r="C384" s="13"/>
      <c r="D384" s="19">
        <v>1.9335294E7</v>
      </c>
      <c r="E384" s="16"/>
      <c r="F384" s="16"/>
      <c r="G384" s="16"/>
      <c r="J384" s="23"/>
      <c r="K384" s="23"/>
    </row>
    <row r="385">
      <c r="A385" s="1" t="s">
        <v>1</v>
      </c>
      <c r="B385" s="15">
        <v>25.0</v>
      </c>
      <c r="C385" s="13" t="str">
        <f>CONCATENATE(A385,B385)</f>
        <v>C20_225</v>
      </c>
      <c r="D385" s="19">
        <v>1.9974524E7</v>
      </c>
      <c r="E385" s="16">
        <f>AVERAGE(D383:D385)</f>
        <v>19045022.67</v>
      </c>
      <c r="F385" s="16">
        <f>STDEV(D383:D385)/E385*100</f>
        <v>5.794939195</v>
      </c>
      <c r="G385" s="16">
        <f>E385-$E$379</f>
        <v>14838079.17</v>
      </c>
      <c r="J385" s="23"/>
      <c r="K385" s="23"/>
    </row>
    <row r="386">
      <c r="A386" s="1" t="s">
        <v>2</v>
      </c>
      <c r="B386" s="15">
        <v>25.0</v>
      </c>
      <c r="C386" s="13"/>
      <c r="D386" s="19">
        <v>2.6130084E7</v>
      </c>
      <c r="E386" s="16"/>
      <c r="F386" s="16"/>
      <c r="G386" s="16"/>
      <c r="J386" s="23"/>
      <c r="K386" s="23"/>
    </row>
    <row r="387">
      <c r="A387" s="1" t="s">
        <v>2</v>
      </c>
      <c r="B387" s="15">
        <v>25.0</v>
      </c>
      <c r="C387" s="13"/>
      <c r="D387" s="19">
        <v>2.48887E7</v>
      </c>
      <c r="E387" s="16"/>
      <c r="F387" s="16"/>
      <c r="G387" s="16"/>
      <c r="J387" s="23"/>
      <c r="K387" s="23"/>
    </row>
    <row r="388">
      <c r="A388" s="1" t="s">
        <v>2</v>
      </c>
      <c r="B388" s="15">
        <v>25.0</v>
      </c>
      <c r="C388" s="13" t="str">
        <f>CONCATENATE(A388,B388)</f>
        <v>C20_325</v>
      </c>
      <c r="E388" s="16">
        <f>AVERAGE(D386:D388)</f>
        <v>25509392</v>
      </c>
      <c r="F388" s="16">
        <f>STDEV(D386:D388)/E388*100</f>
        <v>3.441050435</v>
      </c>
      <c r="G388" s="16">
        <f>E388-$E$379</f>
        <v>21302448.5</v>
      </c>
      <c r="H388" s="19">
        <v>2.0999058E7</v>
      </c>
      <c r="J388" s="23"/>
      <c r="K388" s="23"/>
    </row>
    <row r="389">
      <c r="A389" s="1" t="s">
        <v>3</v>
      </c>
      <c r="B389" s="15">
        <v>25.0</v>
      </c>
      <c r="C389" s="13"/>
      <c r="D389" s="19">
        <v>3.4668872E7</v>
      </c>
      <c r="E389" s="16"/>
      <c r="F389" s="16"/>
      <c r="G389" s="16"/>
    </row>
    <row r="390">
      <c r="A390" s="1" t="s">
        <v>3</v>
      </c>
      <c r="B390" s="15">
        <v>25.0</v>
      </c>
      <c r="C390" s="13"/>
      <c r="D390" s="19">
        <v>3.5575664E7</v>
      </c>
      <c r="E390" s="16"/>
      <c r="F390" s="16"/>
      <c r="G390" s="16"/>
    </row>
    <row r="391">
      <c r="A391" s="1" t="s">
        <v>3</v>
      </c>
      <c r="B391" s="15">
        <v>25.0</v>
      </c>
      <c r="C391" s="13" t="str">
        <f>CONCATENATE(A391,B391)</f>
        <v>C20_425</v>
      </c>
      <c r="D391" s="19">
        <v>3.6370892E7</v>
      </c>
      <c r="E391" s="16">
        <f>AVERAGE(D389:D391)</f>
        <v>35538476</v>
      </c>
      <c r="F391" s="16">
        <f>STDEV(D389:D391)/E391*100</f>
        <v>2.396330056</v>
      </c>
      <c r="G391" s="16">
        <f>E391-$E$379</f>
        <v>31331532.5</v>
      </c>
    </row>
    <row r="392">
      <c r="A392" s="1" t="s">
        <v>4</v>
      </c>
      <c r="B392" s="15">
        <v>25.0</v>
      </c>
      <c r="C392" s="13"/>
      <c r="D392" s="19">
        <v>2.4334824E7</v>
      </c>
      <c r="E392" s="16"/>
      <c r="F392" s="16"/>
      <c r="G392" s="16"/>
    </row>
    <row r="393">
      <c r="A393" s="1" t="s">
        <v>4</v>
      </c>
      <c r="B393" s="15">
        <v>25.0</v>
      </c>
      <c r="C393" s="13"/>
      <c r="D393" s="19">
        <v>2.667185E7</v>
      </c>
      <c r="E393" s="16"/>
      <c r="F393" s="16"/>
      <c r="G393" s="16"/>
    </row>
    <row r="394">
      <c r="A394" s="1" t="s">
        <v>4</v>
      </c>
      <c r="B394" s="15">
        <v>25.0</v>
      </c>
      <c r="C394" s="13" t="str">
        <f>CONCATENATE(A394,B394)</f>
        <v>C20_525</v>
      </c>
      <c r="D394" s="19">
        <v>2.7067886E7</v>
      </c>
      <c r="E394" s="16">
        <f>AVERAGE(D392:D394)</f>
        <v>26024853.33</v>
      </c>
      <c r="F394" s="16">
        <f>STDEV(D392:D394)/E394*100</f>
        <v>5.675124985</v>
      </c>
      <c r="G394" s="16">
        <f>E394-$E$379</f>
        <v>21817909.83</v>
      </c>
    </row>
    <row r="395">
      <c r="A395" s="1" t="s">
        <v>5</v>
      </c>
      <c r="B395" s="15">
        <v>25.0</v>
      </c>
      <c r="C395" s="13"/>
      <c r="D395" s="19">
        <v>3.6099964E7</v>
      </c>
      <c r="E395" s="16"/>
      <c r="F395" s="16"/>
      <c r="G395" s="16"/>
    </row>
    <row r="396">
      <c r="A396" s="1" t="s">
        <v>5</v>
      </c>
      <c r="B396" s="15">
        <v>25.0</v>
      </c>
      <c r="C396" s="13"/>
      <c r="D396" s="19">
        <v>3.9105336E7</v>
      </c>
      <c r="E396" s="16"/>
      <c r="F396" s="16"/>
      <c r="G396" s="16"/>
    </row>
    <row r="397">
      <c r="A397" s="1" t="s">
        <v>5</v>
      </c>
      <c r="B397" s="15">
        <v>25.0</v>
      </c>
      <c r="C397" s="13" t="str">
        <f>CONCATENATE(A397,B397)</f>
        <v>C20_625</v>
      </c>
      <c r="D397" s="19">
        <v>3.8015064E7</v>
      </c>
      <c r="E397" s="16">
        <f>AVERAGE(D395:D397)</f>
        <v>37740121.33</v>
      </c>
      <c r="F397" s="16">
        <f>STDEV(D395:D397)/E397*100</f>
        <v>4.031342733</v>
      </c>
      <c r="G397" s="16">
        <f>E397-$E$379</f>
        <v>33533177.83</v>
      </c>
    </row>
    <row r="398">
      <c r="A398" s="1" t="s">
        <v>6</v>
      </c>
      <c r="B398" s="15">
        <v>25.0</v>
      </c>
      <c r="C398" s="13"/>
      <c r="D398" s="20">
        <v>2.3336628E7</v>
      </c>
      <c r="E398" s="16"/>
      <c r="F398" s="16"/>
      <c r="G398" s="16"/>
    </row>
    <row r="399">
      <c r="A399" s="1" t="s">
        <v>6</v>
      </c>
      <c r="B399" s="15">
        <v>25.0</v>
      </c>
      <c r="C399" s="13"/>
      <c r="D399" s="20">
        <v>2.7065786E7</v>
      </c>
      <c r="E399" s="16"/>
      <c r="F399" s="16"/>
      <c r="G399" s="16"/>
    </row>
    <row r="400">
      <c r="A400" s="1" t="s">
        <v>6</v>
      </c>
      <c r="B400" s="15">
        <v>25.0</v>
      </c>
      <c r="C400" s="13" t="str">
        <f>CONCATENATE(A400,B400)</f>
        <v>BP320_125</v>
      </c>
      <c r="D400" s="20">
        <v>2.7645232E7</v>
      </c>
      <c r="E400" s="16">
        <f>AVERAGE(D398:D400)</f>
        <v>26015882</v>
      </c>
      <c r="F400" s="16">
        <f>STDEV(D398:D400)/E400*100</f>
        <v>8.988048551</v>
      </c>
      <c r="G400" s="16">
        <f>E400-$E$379</f>
        <v>21808938.5</v>
      </c>
    </row>
    <row r="401">
      <c r="A401" s="15" t="s">
        <v>7</v>
      </c>
      <c r="B401" s="15">
        <v>25.0</v>
      </c>
      <c r="C401" s="13"/>
      <c r="D401" s="20">
        <v>3.8578764E7</v>
      </c>
      <c r="E401" s="16"/>
      <c r="F401" s="16"/>
      <c r="G401" s="16"/>
    </row>
    <row r="402">
      <c r="A402" s="15" t="s">
        <v>7</v>
      </c>
      <c r="B402" s="15">
        <v>25.0</v>
      </c>
      <c r="C402" s="13"/>
      <c r="D402" s="20">
        <v>3.7917428E7</v>
      </c>
      <c r="E402" s="16"/>
      <c r="F402" s="16"/>
      <c r="G402" s="16"/>
    </row>
    <row r="403">
      <c r="A403" s="15" t="s">
        <v>7</v>
      </c>
      <c r="B403" s="15">
        <v>25.0</v>
      </c>
      <c r="C403" s="13" t="str">
        <f>CONCATENATE(A403,B403)</f>
        <v>BP320_225</v>
      </c>
      <c r="E403" s="16">
        <f>AVERAGE(D401:D403)</f>
        <v>38248096</v>
      </c>
      <c r="F403" s="16">
        <f>STDEV(D401:D403)/E403*100</f>
        <v>1.222636469</v>
      </c>
      <c r="G403" s="16">
        <f>E403-$E$379</f>
        <v>34041152.5</v>
      </c>
      <c r="H403" s="20">
        <v>6.4364016E7</v>
      </c>
    </row>
    <row r="404">
      <c r="A404" s="15" t="s">
        <v>8</v>
      </c>
      <c r="B404" s="15">
        <v>25.0</v>
      </c>
      <c r="C404" s="13"/>
      <c r="D404" s="20">
        <v>4.5847868E7</v>
      </c>
      <c r="E404" s="16"/>
      <c r="F404" s="16"/>
      <c r="G404" s="16"/>
    </row>
    <row r="405">
      <c r="A405" s="15" t="s">
        <v>8</v>
      </c>
      <c r="B405" s="15">
        <v>25.0</v>
      </c>
      <c r="C405" s="13"/>
      <c r="D405" s="20">
        <v>5.2658916E7</v>
      </c>
      <c r="E405" s="16"/>
      <c r="F405" s="16"/>
      <c r="G405" s="16"/>
    </row>
    <row r="406">
      <c r="A406" s="15" t="s">
        <v>8</v>
      </c>
      <c r="B406" s="15">
        <v>25.0</v>
      </c>
      <c r="C406" s="13" t="str">
        <f>CONCATENATE(A406,B406)</f>
        <v>BP320_325</v>
      </c>
      <c r="D406" s="20">
        <v>5.6975396E7</v>
      </c>
      <c r="E406" s="16">
        <f>AVERAGE(D404:D406)</f>
        <v>51827393.33</v>
      </c>
      <c r="F406" s="16">
        <f>STDEV(D404:D406)/E406*100</f>
        <v>10.82472559</v>
      </c>
      <c r="G406" s="16">
        <f>E406-$E$379</f>
        <v>47620449.83</v>
      </c>
    </row>
    <row r="407">
      <c r="A407" s="15" t="s">
        <v>9</v>
      </c>
      <c r="B407" s="15">
        <v>25.0</v>
      </c>
      <c r="C407" s="13"/>
      <c r="D407" s="20">
        <v>4.1367376E7</v>
      </c>
      <c r="E407" s="16"/>
      <c r="F407" s="16"/>
      <c r="G407" s="16"/>
    </row>
    <row r="408">
      <c r="A408" s="15" t="s">
        <v>9</v>
      </c>
      <c r="B408" s="15">
        <v>25.0</v>
      </c>
      <c r="C408" s="13"/>
      <c r="D408" s="20">
        <v>4.3805164E7</v>
      </c>
      <c r="E408" s="16"/>
      <c r="F408" s="16"/>
      <c r="G408" s="16"/>
    </row>
    <row r="409">
      <c r="A409" s="15" t="s">
        <v>9</v>
      </c>
      <c r="B409" s="15">
        <v>25.0</v>
      </c>
      <c r="C409" s="13" t="str">
        <f>CONCATENATE(A409,B409)</f>
        <v>BP320_425</v>
      </c>
      <c r="D409" s="20">
        <v>4.5203116E7</v>
      </c>
      <c r="E409" s="16">
        <f>AVERAGE(D407:D409)</f>
        <v>43458552</v>
      </c>
      <c r="F409" s="16">
        <f>STDEV(D407:D409)/E409*100</f>
        <v>4.466827962</v>
      </c>
      <c r="G409" s="16">
        <f>E409-$E$379</f>
        <v>39251608.5</v>
      </c>
    </row>
    <row r="410">
      <c r="A410" s="15" t="s">
        <v>10</v>
      </c>
      <c r="B410" s="15">
        <v>25.0</v>
      </c>
      <c r="C410" s="13"/>
      <c r="D410" s="20">
        <v>2.125815E7</v>
      </c>
      <c r="E410" s="16"/>
      <c r="F410" s="16"/>
      <c r="G410" s="16"/>
    </row>
    <row r="411">
      <c r="A411" s="15" t="s">
        <v>10</v>
      </c>
      <c r="B411" s="15">
        <v>25.0</v>
      </c>
      <c r="C411" s="13"/>
      <c r="D411" s="20">
        <v>2.3694138E7</v>
      </c>
      <c r="E411" s="16"/>
      <c r="F411" s="16"/>
      <c r="G411" s="16"/>
    </row>
    <row r="412">
      <c r="A412" s="15" t="s">
        <v>10</v>
      </c>
      <c r="B412" s="15">
        <v>25.0</v>
      </c>
      <c r="C412" s="13" t="str">
        <f>CONCATENATE(A412,B412)</f>
        <v>BP320_525</v>
      </c>
      <c r="D412" s="20">
        <v>2.426111E7</v>
      </c>
      <c r="E412" s="16">
        <f>AVERAGE(D410:D412)</f>
        <v>23071132.67</v>
      </c>
      <c r="F412" s="16">
        <f>STDEV(D410:D412)/E412*100</f>
        <v>6.915464897</v>
      </c>
      <c r="G412" s="16">
        <f>E412-$E$379</f>
        <v>18864189.17</v>
      </c>
    </row>
    <row r="413">
      <c r="A413" s="15" t="s">
        <v>11</v>
      </c>
      <c r="B413" s="15">
        <v>25.0</v>
      </c>
      <c r="C413" s="13"/>
      <c r="D413" s="20">
        <v>3.8774152E7</v>
      </c>
      <c r="E413" s="16"/>
      <c r="F413" s="16"/>
      <c r="G413" s="16"/>
    </row>
    <row r="414">
      <c r="A414" s="15" t="s">
        <v>11</v>
      </c>
      <c r="B414" s="15">
        <v>25.0</v>
      </c>
      <c r="C414" s="13"/>
      <c r="D414" s="20">
        <v>3.9464428E7</v>
      </c>
      <c r="E414" s="16"/>
      <c r="F414" s="16"/>
      <c r="G414" s="16"/>
    </row>
    <row r="415">
      <c r="A415" s="15" t="s">
        <v>11</v>
      </c>
      <c r="B415" s="15">
        <v>25.0</v>
      </c>
      <c r="C415" s="13" t="str">
        <f>CONCATENATE(A415,B415)</f>
        <v>BP320_625</v>
      </c>
      <c r="D415" s="20">
        <v>4.1201824E7</v>
      </c>
      <c r="E415" s="16">
        <f>AVERAGE(D413:D415)</f>
        <v>39813468</v>
      </c>
      <c r="F415" s="16">
        <f>STDEV(D413:D415)/E415*100</f>
        <v>3.14192042</v>
      </c>
      <c r="G415" s="16">
        <f>E415-$E$379</f>
        <v>35606524.5</v>
      </c>
    </row>
    <row r="416">
      <c r="A416" s="1" t="s">
        <v>12</v>
      </c>
      <c r="B416" s="15">
        <v>25.0</v>
      </c>
      <c r="C416" s="13"/>
      <c r="D416" s="21">
        <v>1.7639196E7</v>
      </c>
      <c r="E416" s="16"/>
      <c r="F416" s="16"/>
      <c r="G416" s="16"/>
    </row>
    <row r="417">
      <c r="A417" s="1" t="s">
        <v>12</v>
      </c>
      <c r="B417" s="15">
        <v>25.0</v>
      </c>
      <c r="C417" s="13"/>
      <c r="D417" s="21">
        <v>2.0054406E7</v>
      </c>
      <c r="E417" s="16"/>
      <c r="F417" s="16"/>
      <c r="G417" s="16"/>
    </row>
    <row r="418">
      <c r="A418" s="1" t="s">
        <v>12</v>
      </c>
      <c r="B418" s="15">
        <v>25.0</v>
      </c>
      <c r="C418" s="13" t="str">
        <f>CONCATENATE(A418,B418)</f>
        <v>C24_125</v>
      </c>
      <c r="D418" s="21">
        <v>1.9343438E7</v>
      </c>
      <c r="E418" s="16">
        <f>AVERAGE(D416:D418)</f>
        <v>19012346.67</v>
      </c>
      <c r="F418" s="16">
        <f>STDEV(D416:D418)/E418*100</f>
        <v>6.52828015</v>
      </c>
      <c r="G418" s="16">
        <f>E418-$E$379</f>
        <v>14805403.17</v>
      </c>
    </row>
    <row r="419">
      <c r="A419" s="1" t="s">
        <v>13</v>
      </c>
      <c r="B419" s="15">
        <v>25.0</v>
      </c>
      <c r="C419" s="13"/>
      <c r="D419" s="21">
        <v>3.4485264E7</v>
      </c>
      <c r="E419" s="16"/>
      <c r="F419" s="16"/>
      <c r="G419" s="16"/>
    </row>
    <row r="420">
      <c r="A420" s="1" t="s">
        <v>13</v>
      </c>
      <c r="B420" s="15">
        <v>25.0</v>
      </c>
      <c r="C420" s="13"/>
      <c r="D420" s="21">
        <v>4.0047784E7</v>
      </c>
      <c r="E420" s="16"/>
      <c r="F420" s="16"/>
      <c r="G420" s="16"/>
    </row>
    <row r="421">
      <c r="A421" s="1" t="s">
        <v>13</v>
      </c>
      <c r="B421" s="15">
        <v>25.0</v>
      </c>
      <c r="C421" s="13" t="str">
        <f>CONCATENATE(A421,B421)</f>
        <v>C24_225</v>
      </c>
      <c r="D421" s="21">
        <v>4.0256744E7</v>
      </c>
      <c r="E421" s="16">
        <f>AVERAGE(D419:D421)</f>
        <v>38263264</v>
      </c>
      <c r="F421" s="16">
        <f>STDEV(D419:D421)/E421*100</f>
        <v>8.555233902</v>
      </c>
      <c r="G421" s="16">
        <f>E421-$E$379</f>
        <v>34056320.5</v>
      </c>
    </row>
    <row r="422">
      <c r="A422" s="15" t="s">
        <v>14</v>
      </c>
      <c r="B422" s="15">
        <v>25.0</v>
      </c>
      <c r="C422" s="13"/>
      <c r="D422" s="21">
        <v>2.240005E7</v>
      </c>
      <c r="E422" s="16"/>
      <c r="F422" s="16"/>
      <c r="G422" s="16"/>
    </row>
    <row r="423">
      <c r="A423" s="15" t="s">
        <v>14</v>
      </c>
      <c r="B423" s="15">
        <v>25.0</v>
      </c>
      <c r="C423" s="13"/>
      <c r="D423" s="21">
        <v>2.2529036E7</v>
      </c>
      <c r="E423" s="16"/>
      <c r="F423" s="16"/>
      <c r="G423" s="16"/>
    </row>
    <row r="424">
      <c r="A424" s="15" t="s">
        <v>14</v>
      </c>
      <c r="B424" s="15">
        <v>25.0</v>
      </c>
      <c r="C424" s="13" t="str">
        <f>CONCATENATE(A424,B424)</f>
        <v>C24_325</v>
      </c>
      <c r="D424" s="21">
        <v>2.3343654E7</v>
      </c>
      <c r="E424" s="16">
        <f>AVERAGE(D422:D424)</f>
        <v>22757580</v>
      </c>
      <c r="F424" s="16">
        <f>STDEV(D422:D424)/E424*100</f>
        <v>2.248200383</v>
      </c>
      <c r="G424" s="16">
        <f>E424-$E$379</f>
        <v>18550636.5</v>
      </c>
    </row>
    <row r="425">
      <c r="A425" s="15" t="s">
        <v>15</v>
      </c>
      <c r="B425" s="15">
        <v>25.0</v>
      </c>
      <c r="C425" s="13"/>
      <c r="D425" s="21">
        <v>2.4858776E7</v>
      </c>
      <c r="E425" s="16"/>
      <c r="F425" s="16"/>
      <c r="G425" s="16"/>
    </row>
    <row r="426">
      <c r="A426" s="15" t="s">
        <v>15</v>
      </c>
      <c r="B426" s="15">
        <v>25.0</v>
      </c>
      <c r="C426" s="13"/>
      <c r="D426" s="21">
        <v>2.2906638E7</v>
      </c>
      <c r="E426" s="16"/>
      <c r="F426" s="16"/>
      <c r="G426" s="16"/>
    </row>
    <row r="427">
      <c r="A427" s="15" t="s">
        <v>15</v>
      </c>
      <c r="B427" s="15">
        <v>25.0</v>
      </c>
      <c r="C427" s="13" t="str">
        <f>CONCATENATE(A427,B427)</f>
        <v>C24_425</v>
      </c>
      <c r="D427" s="21">
        <v>2.4266112E7</v>
      </c>
      <c r="E427" s="16">
        <f>AVERAGE(D425:D427)</f>
        <v>24010508.67</v>
      </c>
      <c r="F427" s="16">
        <f>STDEV(D425:D427)/E427*100</f>
        <v>4.168403485</v>
      </c>
      <c r="G427" s="16">
        <f>E427-$E$379</f>
        <v>19803565.17</v>
      </c>
    </row>
    <row r="428">
      <c r="A428" s="15" t="s">
        <v>16</v>
      </c>
      <c r="B428" s="15">
        <v>25.0</v>
      </c>
      <c r="C428" s="13"/>
      <c r="D428" s="21">
        <v>1.7664864E7</v>
      </c>
      <c r="E428" s="16"/>
      <c r="F428" s="16"/>
      <c r="G428" s="16"/>
    </row>
    <row r="429">
      <c r="A429" s="15" t="s">
        <v>16</v>
      </c>
      <c r="B429" s="15">
        <v>25.0</v>
      </c>
      <c r="C429" s="13"/>
      <c r="D429" s="21">
        <v>1.9734698E7</v>
      </c>
      <c r="E429" s="16"/>
      <c r="F429" s="16"/>
      <c r="G429" s="16"/>
    </row>
    <row r="430">
      <c r="A430" s="15" t="s">
        <v>16</v>
      </c>
      <c r="B430" s="15">
        <v>25.0</v>
      </c>
      <c r="C430" s="13" t="str">
        <f>CONCATENATE(A430,B430)</f>
        <v>C24_525</v>
      </c>
      <c r="D430" s="21">
        <v>1.8702894E7</v>
      </c>
      <c r="E430" s="16">
        <f>AVERAGE(D428:D430)</f>
        <v>18700818.67</v>
      </c>
      <c r="F430" s="16">
        <f>STDEV(D428:D430)/E430*100</f>
        <v>5.534081577</v>
      </c>
      <c r="G430" s="16">
        <f>E430-$E$379</f>
        <v>14493875.17</v>
      </c>
    </row>
    <row r="431">
      <c r="A431" s="15" t="s">
        <v>17</v>
      </c>
      <c r="B431" s="15">
        <v>25.0</v>
      </c>
      <c r="C431" s="13"/>
      <c r="D431" s="21">
        <v>2.480874E7</v>
      </c>
      <c r="E431" s="16"/>
      <c r="F431" s="16"/>
      <c r="G431" s="16"/>
    </row>
    <row r="432">
      <c r="A432" s="15" t="s">
        <v>17</v>
      </c>
      <c r="B432" s="15">
        <v>25.0</v>
      </c>
      <c r="C432" s="13"/>
      <c r="D432" s="21">
        <v>2.8396756E7</v>
      </c>
      <c r="E432" s="16"/>
      <c r="F432" s="16"/>
      <c r="G432" s="16"/>
    </row>
    <row r="433">
      <c r="A433" s="15" t="s">
        <v>17</v>
      </c>
      <c r="B433" s="15">
        <v>25.0</v>
      </c>
      <c r="C433" s="13" t="str">
        <f>CONCATENATE(A433,B433)</f>
        <v>C24_625</v>
      </c>
      <c r="D433" s="21">
        <v>2.9135328E7</v>
      </c>
      <c r="E433" s="16">
        <f>AVERAGE(D431:D433)</f>
        <v>27446941.33</v>
      </c>
      <c r="F433" s="16">
        <f>STDEV(D431:D433)/E433*100</f>
        <v>8.43227281</v>
      </c>
      <c r="G433" s="16">
        <f>E433-$E$379</f>
        <v>23239997.83</v>
      </c>
    </row>
    <row r="434">
      <c r="A434" s="1" t="s">
        <v>18</v>
      </c>
      <c r="B434" s="15">
        <v>25.0</v>
      </c>
      <c r="C434" s="13"/>
      <c r="D434" s="22">
        <v>2.2968132E7</v>
      </c>
      <c r="E434" s="16"/>
      <c r="F434" s="16"/>
      <c r="G434" s="16"/>
    </row>
    <row r="435">
      <c r="A435" s="1" t="s">
        <v>18</v>
      </c>
      <c r="B435" s="15">
        <v>25.0</v>
      </c>
      <c r="C435" s="13"/>
      <c r="D435" s="22">
        <v>2.4011458E7</v>
      </c>
      <c r="E435" s="16"/>
      <c r="F435" s="16"/>
      <c r="G435" s="16"/>
    </row>
    <row r="436">
      <c r="A436" s="1" t="s">
        <v>18</v>
      </c>
      <c r="B436" s="15">
        <v>25.0</v>
      </c>
      <c r="C436" s="13" t="str">
        <f>CONCATENATE(A436,B436)</f>
        <v>BP324_125</v>
      </c>
      <c r="D436" s="22">
        <v>2.395146E7</v>
      </c>
      <c r="E436" s="16">
        <f>AVERAGE(D434:D436)</f>
        <v>23643683.33</v>
      </c>
      <c r="F436" s="16">
        <f>STDEV(D434:D436)/E436*100</f>
        <v>2.477673313</v>
      </c>
      <c r="G436" s="16">
        <f>E436-$E$379</f>
        <v>19436739.83</v>
      </c>
    </row>
    <row r="437">
      <c r="A437" s="1" t="s">
        <v>19</v>
      </c>
      <c r="B437" s="15">
        <v>25.0</v>
      </c>
      <c r="C437" s="13"/>
      <c r="D437" s="22">
        <v>2.9826958E7</v>
      </c>
      <c r="E437" s="16"/>
      <c r="F437" s="16"/>
      <c r="G437" s="16"/>
    </row>
    <row r="438">
      <c r="A438" s="1" t="s">
        <v>19</v>
      </c>
      <c r="B438" s="15">
        <v>25.0</v>
      </c>
      <c r="C438" s="13"/>
      <c r="D438" s="22">
        <v>3.1345516E7</v>
      </c>
      <c r="E438" s="16"/>
      <c r="F438" s="16"/>
      <c r="G438" s="16"/>
    </row>
    <row r="439">
      <c r="A439" s="1" t="s">
        <v>19</v>
      </c>
      <c r="B439" s="15">
        <v>25.0</v>
      </c>
      <c r="C439" s="13" t="str">
        <f>CONCATENATE(A439,B439)</f>
        <v>BP324_225</v>
      </c>
      <c r="D439" s="22">
        <v>2.7339624E7</v>
      </c>
      <c r="E439" s="16">
        <f>AVERAGE(D437:D439)</f>
        <v>29504032.67</v>
      </c>
      <c r="F439" s="16">
        <f>STDEV(D437:D439)/E439*100</f>
        <v>6.854573643</v>
      </c>
      <c r="G439" s="16">
        <f>E439-$E$379</f>
        <v>25297089.17</v>
      </c>
    </row>
    <row r="440">
      <c r="A440" s="15" t="s">
        <v>20</v>
      </c>
      <c r="B440" s="15">
        <v>25.0</v>
      </c>
      <c r="C440" s="13"/>
      <c r="D440" s="22">
        <v>2.6576948E7</v>
      </c>
      <c r="E440" s="16"/>
      <c r="F440" s="16"/>
      <c r="G440" s="16"/>
    </row>
    <row r="441">
      <c r="A441" s="15" t="s">
        <v>20</v>
      </c>
      <c r="B441" s="15">
        <v>25.0</v>
      </c>
      <c r="C441" s="13"/>
      <c r="E441" s="16"/>
      <c r="F441" s="16"/>
      <c r="G441" s="16"/>
      <c r="H441" s="22">
        <v>2.0446226E7</v>
      </c>
    </row>
    <row r="442">
      <c r="A442" s="15" t="s">
        <v>20</v>
      </c>
      <c r="B442" s="15">
        <v>25.0</v>
      </c>
      <c r="C442" s="13" t="str">
        <f>CONCATENATE(A442,B442)</f>
        <v>BP324_325</v>
      </c>
      <c r="D442" s="22">
        <v>2.9178714E7</v>
      </c>
      <c r="E442" s="16">
        <f>AVERAGE(D440:D442)</f>
        <v>27877831</v>
      </c>
      <c r="F442" s="16">
        <f>STDEV(D440:D442)/E442*100</f>
        <v>6.599245048</v>
      </c>
      <c r="G442" s="16">
        <f>E442-$E$379</f>
        <v>23670887.5</v>
      </c>
    </row>
    <row r="443">
      <c r="A443" s="15" t="s">
        <v>21</v>
      </c>
      <c r="B443" s="15">
        <v>25.0</v>
      </c>
      <c r="C443" s="13"/>
      <c r="D443" s="22">
        <v>1.4220554E7</v>
      </c>
      <c r="E443" s="16"/>
      <c r="F443" s="16"/>
      <c r="G443" s="16"/>
    </row>
    <row r="444">
      <c r="A444" s="15" t="s">
        <v>21</v>
      </c>
      <c r="B444" s="15">
        <v>25.0</v>
      </c>
      <c r="C444" s="13"/>
      <c r="D444" s="22">
        <v>1.5738962E7</v>
      </c>
      <c r="E444" s="16"/>
      <c r="F444" s="16"/>
      <c r="G444" s="16"/>
    </row>
    <row r="445">
      <c r="A445" s="15" t="s">
        <v>21</v>
      </c>
      <c r="B445" s="15">
        <v>25.0</v>
      </c>
      <c r="C445" s="13" t="str">
        <f>CONCATENATE(A445,B445)</f>
        <v>BP324_425</v>
      </c>
      <c r="D445" s="22">
        <v>1.5660176E7</v>
      </c>
      <c r="E445" s="16">
        <f>AVERAGE(D443:D445)</f>
        <v>15206564</v>
      </c>
      <c r="F445" s="16">
        <f>STDEV(D443:D445)/E445*100</f>
        <v>5.62137426</v>
      </c>
      <c r="G445" s="16">
        <f>E445-$E$379</f>
        <v>10999620.5</v>
      </c>
    </row>
    <row r="446">
      <c r="A446" s="15" t="s">
        <v>22</v>
      </c>
      <c r="B446" s="15">
        <v>25.0</v>
      </c>
      <c r="C446" s="13"/>
      <c r="D446" s="22">
        <v>1.9890738E7</v>
      </c>
      <c r="E446" s="16"/>
      <c r="F446" s="16"/>
      <c r="G446" s="16"/>
    </row>
    <row r="447">
      <c r="A447" s="15" t="s">
        <v>22</v>
      </c>
      <c r="B447" s="15">
        <v>25.0</v>
      </c>
      <c r="C447" s="13"/>
      <c r="D447" s="22">
        <v>2.4508418E7</v>
      </c>
      <c r="E447" s="16"/>
      <c r="F447" s="16"/>
      <c r="G447" s="16"/>
    </row>
    <row r="448">
      <c r="A448" s="15" t="s">
        <v>22</v>
      </c>
      <c r="B448" s="15">
        <v>25.0</v>
      </c>
      <c r="C448" s="13" t="str">
        <f>CONCATENATE(A448,B448)</f>
        <v>BP324_525</v>
      </c>
      <c r="D448" s="22">
        <v>3.2196648E7</v>
      </c>
      <c r="E448" s="16">
        <f>AVERAGE(D446:D448)</f>
        <v>25531934.67</v>
      </c>
      <c r="F448" s="16">
        <f>STDEV(D446:D448)/E448*100</f>
        <v>24.34783639</v>
      </c>
      <c r="G448" s="16">
        <f>E448-$E$379</f>
        <v>21324991.17</v>
      </c>
    </row>
    <row r="449">
      <c r="A449" s="15" t="s">
        <v>23</v>
      </c>
      <c r="B449" s="15">
        <v>25.0</v>
      </c>
      <c r="C449" s="13"/>
      <c r="D449" s="22">
        <v>2.306317E7</v>
      </c>
      <c r="E449" s="16"/>
      <c r="F449" s="16"/>
      <c r="G449" s="16"/>
    </row>
    <row r="450">
      <c r="A450" s="15" t="s">
        <v>23</v>
      </c>
      <c r="B450" s="15">
        <v>25.0</v>
      </c>
      <c r="C450" s="13"/>
      <c r="D450" s="22">
        <v>2.3696318E7</v>
      </c>
      <c r="E450" s="16"/>
      <c r="F450" s="16"/>
      <c r="G450" s="16"/>
    </row>
    <row r="451">
      <c r="A451" s="15" t="s">
        <v>23</v>
      </c>
      <c r="B451" s="15">
        <v>25.0</v>
      </c>
      <c r="C451" s="13" t="str">
        <f>CONCATENATE(A451,B451)</f>
        <v>BP324_625</v>
      </c>
      <c r="D451" s="22">
        <v>2.3136164E7</v>
      </c>
      <c r="E451" s="16">
        <f>AVERAGE(D449:D451)</f>
        <v>23298550.67</v>
      </c>
      <c r="F451" s="16">
        <f>STDEV(D449:D451)/E451*100</f>
        <v>1.486807646</v>
      </c>
      <c r="G451" s="16">
        <f>E451-$E$379</f>
        <v>19091607.17</v>
      </c>
    </row>
    <row r="452">
      <c r="A452" s="15" t="s">
        <v>42</v>
      </c>
      <c r="B452" s="15">
        <v>30.0</v>
      </c>
      <c r="C452" s="13"/>
      <c r="D452" s="17">
        <v>5109831.0</v>
      </c>
      <c r="E452" s="16"/>
      <c r="F452" s="16"/>
      <c r="G452" s="16"/>
      <c r="K452" s="23"/>
    </row>
    <row r="453">
      <c r="A453" s="15" t="s">
        <v>42</v>
      </c>
      <c r="B453" s="15">
        <v>30.0</v>
      </c>
      <c r="C453" s="13"/>
      <c r="D453" s="17">
        <v>4298546.0</v>
      </c>
      <c r="E453" s="16"/>
      <c r="F453" s="16"/>
      <c r="G453" s="16"/>
      <c r="K453" s="23"/>
    </row>
    <row r="454">
      <c r="A454" s="15" t="s">
        <v>42</v>
      </c>
      <c r="B454" s="15">
        <v>30.0</v>
      </c>
      <c r="C454" s="13" t="str">
        <f>CONCATENATE(A454,B454)</f>
        <v>branco30</v>
      </c>
      <c r="D454" s="17">
        <v>4218521.0</v>
      </c>
      <c r="E454" s="16">
        <f>AVERAGE(D452:D454)</f>
        <v>4542299.333</v>
      </c>
      <c r="F454" s="16">
        <f>STDEV(D452:D454)/E454*100</f>
        <v>10.85623851</v>
      </c>
      <c r="G454" s="18" t="s">
        <v>43</v>
      </c>
      <c r="K454" s="23"/>
    </row>
    <row r="455">
      <c r="A455" s="1" t="s">
        <v>0</v>
      </c>
      <c r="B455" s="15">
        <v>30.0</v>
      </c>
      <c r="C455" s="13"/>
      <c r="D455" s="19">
        <v>2.742813E7</v>
      </c>
      <c r="E455" s="16"/>
      <c r="F455" s="16"/>
      <c r="G455" s="16"/>
      <c r="J455" s="23"/>
      <c r="K455" s="23"/>
    </row>
    <row r="456">
      <c r="A456" s="1" t="s">
        <v>0</v>
      </c>
      <c r="B456" s="15">
        <v>30.0</v>
      </c>
      <c r="C456" s="13"/>
      <c r="D456" s="19">
        <v>3.103465E7</v>
      </c>
      <c r="E456" s="16"/>
      <c r="F456" s="16"/>
      <c r="G456" s="16"/>
      <c r="J456" s="23"/>
      <c r="K456" s="23"/>
    </row>
    <row r="457">
      <c r="A457" s="1" t="s">
        <v>0</v>
      </c>
      <c r="B457" s="15">
        <v>30.0</v>
      </c>
      <c r="C457" s="13" t="str">
        <f>CONCATENATE(A457,B457)</f>
        <v>C20_130</v>
      </c>
      <c r="D457" s="19">
        <v>2.956376E7</v>
      </c>
      <c r="E457" s="16">
        <f>AVERAGE(D455:D457)</f>
        <v>29342180</v>
      </c>
      <c r="F457" s="16">
        <f>STDEV(D455:D457)/E457*100</f>
        <v>6.180322839</v>
      </c>
      <c r="G457" s="16">
        <f>E457-$E$454</f>
        <v>24799880.67</v>
      </c>
      <c r="J457" s="23"/>
      <c r="K457" s="23"/>
    </row>
    <row r="458">
      <c r="A458" s="1" t="s">
        <v>1</v>
      </c>
      <c r="B458" s="15">
        <v>30.0</v>
      </c>
      <c r="C458" s="13"/>
      <c r="D458" s="19">
        <v>2.0740142E7</v>
      </c>
      <c r="E458" s="16"/>
      <c r="F458" s="16"/>
      <c r="G458" s="16"/>
      <c r="J458" s="23"/>
      <c r="K458" s="23"/>
    </row>
    <row r="459">
      <c r="A459" s="1" t="s">
        <v>1</v>
      </c>
      <c r="B459" s="15">
        <v>30.0</v>
      </c>
      <c r="C459" s="13"/>
      <c r="D459" s="19">
        <v>2.2541792E7</v>
      </c>
      <c r="E459" s="16"/>
      <c r="F459" s="16"/>
      <c r="G459" s="16"/>
      <c r="J459" s="23"/>
      <c r="K459" s="23"/>
    </row>
    <row r="460">
      <c r="A460" s="1" t="s">
        <v>1</v>
      </c>
      <c r="B460" s="15">
        <v>30.0</v>
      </c>
      <c r="C460" s="13" t="str">
        <f>CONCATENATE(A460,B460)</f>
        <v>C20_230</v>
      </c>
      <c r="D460" s="19">
        <v>2.3170048E7</v>
      </c>
      <c r="E460" s="16">
        <f>AVERAGE(D458:D460)</f>
        <v>22150660.67</v>
      </c>
      <c r="F460" s="16">
        <f>STDEV(D458:D460)/E460*100</f>
        <v>5.694134726</v>
      </c>
      <c r="G460" s="16">
        <f>E460-$E$454</f>
        <v>17608361.33</v>
      </c>
      <c r="J460" s="23"/>
      <c r="K460" s="23"/>
    </row>
    <row r="461">
      <c r="A461" s="1" t="s">
        <v>2</v>
      </c>
      <c r="B461" s="15">
        <v>30.0</v>
      </c>
      <c r="C461" s="13"/>
      <c r="D461" s="19">
        <v>3.0334074E7</v>
      </c>
      <c r="E461" s="16"/>
      <c r="F461" s="16"/>
      <c r="G461" s="16"/>
      <c r="J461" s="23"/>
      <c r="K461" s="23"/>
    </row>
    <row r="462">
      <c r="A462" s="1" t="s">
        <v>2</v>
      </c>
      <c r="B462" s="15">
        <v>30.0</v>
      </c>
      <c r="C462" s="13"/>
      <c r="D462" s="19">
        <v>2.8923168E7</v>
      </c>
      <c r="E462" s="16"/>
      <c r="F462" s="16"/>
      <c r="G462" s="16"/>
      <c r="J462" s="23"/>
      <c r="K462" s="23"/>
    </row>
    <row r="463">
      <c r="A463" s="1" t="s">
        <v>2</v>
      </c>
      <c r="B463" s="15">
        <v>30.0</v>
      </c>
      <c r="C463" s="13" t="str">
        <f>CONCATENATE(A463,B463)</f>
        <v>C20_330</v>
      </c>
      <c r="D463" s="19">
        <v>2.4472306E7</v>
      </c>
      <c r="E463" s="16">
        <f>AVERAGE(D461:D463)</f>
        <v>27909849.33</v>
      </c>
      <c r="F463" s="16">
        <f>STDEV(D461:D463)/E463*100</f>
        <v>10.96187608</v>
      </c>
      <c r="G463" s="16">
        <f>E463-$E$454</f>
        <v>23367550</v>
      </c>
      <c r="J463" s="23"/>
      <c r="K463" s="23"/>
    </row>
    <row r="464">
      <c r="A464" s="1" t="s">
        <v>3</v>
      </c>
      <c r="B464" s="15">
        <v>30.0</v>
      </c>
      <c r="C464" s="13"/>
      <c r="D464" s="19">
        <v>3.9981528E7</v>
      </c>
      <c r="E464" s="16"/>
      <c r="F464" s="16"/>
      <c r="G464" s="16"/>
    </row>
    <row r="465">
      <c r="A465" s="1" t="s">
        <v>3</v>
      </c>
      <c r="B465" s="15">
        <v>30.0</v>
      </c>
      <c r="C465" s="13"/>
      <c r="D465" s="19">
        <v>4.0566664E7</v>
      </c>
      <c r="E465" s="16"/>
      <c r="F465" s="16"/>
      <c r="G465" s="16"/>
    </row>
    <row r="466">
      <c r="A466" s="1" t="s">
        <v>3</v>
      </c>
      <c r="B466" s="15">
        <v>30.0</v>
      </c>
      <c r="C466" s="13" t="str">
        <f>CONCATENATE(A466,B466)</f>
        <v>C20_430</v>
      </c>
      <c r="D466" s="19">
        <v>4.2888704E7</v>
      </c>
      <c r="E466" s="16">
        <f>AVERAGE(D464:D466)</f>
        <v>41145632</v>
      </c>
      <c r="F466" s="16">
        <f>STDEV(D464:D466)/E466*100</f>
        <v>3.737054963</v>
      </c>
      <c r="G466" s="16">
        <f>E466-$E$454</f>
        <v>36603332.67</v>
      </c>
    </row>
    <row r="467">
      <c r="A467" s="1" t="s">
        <v>4</v>
      </c>
      <c r="B467" s="15">
        <v>30.0</v>
      </c>
      <c r="C467" s="13"/>
      <c r="D467" s="19">
        <v>2.7749542E7</v>
      </c>
      <c r="E467" s="16"/>
      <c r="F467" s="16"/>
      <c r="G467" s="16"/>
    </row>
    <row r="468">
      <c r="A468" s="1" t="s">
        <v>4</v>
      </c>
      <c r="B468" s="15">
        <v>30.0</v>
      </c>
      <c r="C468" s="13"/>
      <c r="D468" s="19">
        <v>3.1128826E7</v>
      </c>
      <c r="E468" s="16"/>
      <c r="F468" s="16"/>
      <c r="G468" s="16"/>
    </row>
    <row r="469">
      <c r="A469" s="1" t="s">
        <v>4</v>
      </c>
      <c r="B469" s="15">
        <v>30.0</v>
      </c>
      <c r="C469" s="13" t="str">
        <f>CONCATENATE(A469,B469)</f>
        <v>C20_530</v>
      </c>
      <c r="D469" s="19">
        <v>3.1717514E7</v>
      </c>
      <c r="E469" s="16">
        <f>AVERAGE(D467:D469)</f>
        <v>30198627.33</v>
      </c>
      <c r="F469" s="16">
        <f>STDEV(D467:D469)/E469*100</f>
        <v>7.090709534</v>
      </c>
      <c r="G469" s="16">
        <f>E469-$E$454</f>
        <v>25656328</v>
      </c>
    </row>
    <row r="470">
      <c r="A470" s="1" t="s">
        <v>5</v>
      </c>
      <c r="B470" s="15">
        <v>30.0</v>
      </c>
      <c r="C470" s="13"/>
      <c r="D470" s="19">
        <v>4.1719788E7</v>
      </c>
      <c r="E470" s="16"/>
      <c r="F470" s="16"/>
      <c r="G470" s="16"/>
    </row>
    <row r="471">
      <c r="A471" s="1" t="s">
        <v>5</v>
      </c>
      <c r="B471" s="15">
        <v>30.0</v>
      </c>
      <c r="C471" s="13"/>
      <c r="D471" s="19">
        <v>4.498706E7</v>
      </c>
      <c r="E471" s="16"/>
      <c r="F471" s="16"/>
      <c r="G471" s="16"/>
    </row>
    <row r="472">
      <c r="A472" s="1" t="s">
        <v>5</v>
      </c>
      <c r="B472" s="15">
        <v>30.0</v>
      </c>
      <c r="C472" s="13" t="str">
        <f>CONCATENATE(A472,B472)</f>
        <v>C20_630</v>
      </c>
      <c r="D472" s="19">
        <v>4.372738E7</v>
      </c>
      <c r="E472" s="16">
        <f>AVERAGE(D470:D472)</f>
        <v>43478076</v>
      </c>
      <c r="F472" s="16">
        <f>STDEV(D470:D472)/E472*100</f>
        <v>3.790051101</v>
      </c>
      <c r="G472" s="16">
        <f>E472-$E$454</f>
        <v>38935776.67</v>
      </c>
    </row>
    <row r="473">
      <c r="A473" s="1" t="s">
        <v>6</v>
      </c>
      <c r="B473" s="15">
        <v>30.0</v>
      </c>
      <c r="C473" s="13"/>
      <c r="D473" s="20">
        <v>2.6946588E7</v>
      </c>
      <c r="E473" s="16"/>
      <c r="F473" s="16"/>
      <c r="G473" s="16"/>
    </row>
    <row r="474">
      <c r="A474" s="1" t="s">
        <v>6</v>
      </c>
      <c r="B474" s="15">
        <v>30.0</v>
      </c>
      <c r="C474" s="13"/>
      <c r="D474" s="20">
        <v>3.124011E7</v>
      </c>
      <c r="E474" s="16"/>
      <c r="F474" s="16"/>
      <c r="G474" s="16"/>
    </row>
    <row r="475">
      <c r="A475" s="1" t="s">
        <v>6</v>
      </c>
      <c r="B475" s="15">
        <v>30.0</v>
      </c>
      <c r="C475" s="13" t="str">
        <f>CONCATENATE(A475,B475)</f>
        <v>BP320_130</v>
      </c>
      <c r="D475" s="20">
        <v>3.1723604E7</v>
      </c>
      <c r="E475" s="16">
        <f>AVERAGE(D473:D475)</f>
        <v>29970100.67</v>
      </c>
      <c r="F475" s="16">
        <f>STDEV(D473:D475)/E475*100</f>
        <v>8.773993643</v>
      </c>
      <c r="G475" s="16">
        <f>E475-$E$454</f>
        <v>25427801.33</v>
      </c>
    </row>
    <row r="476">
      <c r="A476" s="15" t="s">
        <v>7</v>
      </c>
      <c r="B476" s="15">
        <v>30.0</v>
      </c>
      <c r="C476" s="13"/>
      <c r="D476" s="20">
        <v>4.3679008E7</v>
      </c>
      <c r="E476" s="16"/>
      <c r="F476" s="16"/>
      <c r="G476" s="16"/>
    </row>
    <row r="477">
      <c r="A477" s="15" t="s">
        <v>7</v>
      </c>
      <c r="B477" s="15">
        <v>30.0</v>
      </c>
      <c r="C477" s="13"/>
      <c r="D477" s="20">
        <v>4.3101276E7</v>
      </c>
      <c r="E477" s="16"/>
      <c r="F477" s="16"/>
      <c r="G477" s="16"/>
    </row>
    <row r="478">
      <c r="A478" s="15" t="s">
        <v>7</v>
      </c>
      <c r="B478" s="15">
        <v>30.0</v>
      </c>
      <c r="C478" s="13" t="str">
        <f>CONCATENATE(A478,B478)</f>
        <v>BP320_230</v>
      </c>
      <c r="E478" s="16">
        <f>AVERAGE(D476:D478)</f>
        <v>43390142</v>
      </c>
      <c r="F478" s="16">
        <f>STDEV(D476:D478)/E478*100</f>
        <v>0.9415000645</v>
      </c>
      <c r="G478" s="16">
        <f>E478-$E$454</f>
        <v>38847842.67</v>
      </c>
      <c r="H478" s="20">
        <v>6.9772224E7</v>
      </c>
    </row>
    <row r="479">
      <c r="A479" s="15" t="s">
        <v>8</v>
      </c>
      <c r="B479" s="15">
        <v>30.0</v>
      </c>
      <c r="C479" s="13"/>
      <c r="D479" s="20">
        <v>5.3364988E7</v>
      </c>
      <c r="E479" s="16"/>
      <c r="F479" s="16"/>
      <c r="G479" s="16"/>
    </row>
    <row r="480">
      <c r="A480" s="15" t="s">
        <v>8</v>
      </c>
      <c r="B480" s="15">
        <v>30.0</v>
      </c>
      <c r="C480" s="13"/>
      <c r="D480" s="20">
        <v>6.0750284E7</v>
      </c>
      <c r="E480" s="16"/>
      <c r="F480" s="16"/>
      <c r="G480" s="16"/>
    </row>
    <row r="481">
      <c r="A481" s="15" t="s">
        <v>8</v>
      </c>
      <c r="B481" s="15">
        <v>30.0</v>
      </c>
      <c r="C481" s="13" t="str">
        <f>CONCATENATE(A481,B481)</f>
        <v>BP320_330</v>
      </c>
      <c r="D481" s="20">
        <v>6.5301272E7</v>
      </c>
      <c r="E481" s="16">
        <f>AVERAGE(D479:D481)</f>
        <v>59805514.67</v>
      </c>
      <c r="F481" s="16">
        <f>STDEV(D479:D481)/E481*100</f>
        <v>10.07259208</v>
      </c>
      <c r="G481" s="16">
        <f>E481-$E$454</f>
        <v>55263215.33</v>
      </c>
    </row>
    <row r="482">
      <c r="A482" s="15" t="s">
        <v>9</v>
      </c>
      <c r="B482" s="15">
        <v>30.0</v>
      </c>
      <c r="C482" s="13"/>
      <c r="D482" s="20">
        <v>4.8471348E7</v>
      </c>
      <c r="E482" s="16"/>
      <c r="F482" s="16"/>
      <c r="G482" s="16"/>
    </row>
    <row r="483">
      <c r="A483" s="15" t="s">
        <v>9</v>
      </c>
      <c r="B483" s="15">
        <v>30.0</v>
      </c>
      <c r="C483" s="13"/>
      <c r="D483" s="20">
        <v>5.1663456E7</v>
      </c>
      <c r="E483" s="16"/>
      <c r="F483" s="16"/>
      <c r="G483" s="16"/>
    </row>
    <row r="484">
      <c r="A484" s="15" t="s">
        <v>9</v>
      </c>
      <c r="B484" s="15">
        <v>30.0</v>
      </c>
      <c r="C484" s="13" t="str">
        <f>CONCATENATE(A484,B484)</f>
        <v>BP320_430</v>
      </c>
      <c r="D484" s="20">
        <v>5.341738E7</v>
      </c>
      <c r="E484" s="16">
        <f>AVERAGE(D482:D484)</f>
        <v>51184061.33</v>
      </c>
      <c r="F484" s="16">
        <f>STDEV(D482:D484)/E484*100</f>
        <v>4.899226101</v>
      </c>
      <c r="G484" s="16">
        <f>E484-$E$454</f>
        <v>46641762</v>
      </c>
    </row>
    <row r="485">
      <c r="A485" s="15" t="s">
        <v>10</v>
      </c>
      <c r="B485" s="15">
        <v>30.0</v>
      </c>
      <c r="C485" s="13"/>
      <c r="D485" s="20">
        <v>2.5255236E7</v>
      </c>
      <c r="E485" s="16"/>
      <c r="F485" s="16"/>
      <c r="G485" s="16"/>
    </row>
    <row r="486">
      <c r="A486" s="15" t="s">
        <v>10</v>
      </c>
      <c r="B486" s="15">
        <v>30.0</v>
      </c>
      <c r="C486" s="13"/>
      <c r="D486" s="20">
        <v>2.747863E7</v>
      </c>
      <c r="E486" s="16"/>
      <c r="F486" s="16"/>
      <c r="G486" s="16"/>
    </row>
    <row r="487">
      <c r="A487" s="15" t="s">
        <v>10</v>
      </c>
      <c r="B487" s="15">
        <v>30.0</v>
      </c>
      <c r="C487" s="13" t="str">
        <f>CONCATENATE(A487,B487)</f>
        <v>BP320_530</v>
      </c>
      <c r="D487" s="20">
        <v>2.8200162E7</v>
      </c>
      <c r="E487" s="16">
        <f>AVERAGE(D485:D487)</f>
        <v>26978009.33</v>
      </c>
      <c r="F487" s="16">
        <f>STDEV(D485:D487)/E487*100</f>
        <v>5.689684228</v>
      </c>
      <c r="G487" s="16">
        <f>E487-$E$454</f>
        <v>22435710</v>
      </c>
    </row>
    <row r="488">
      <c r="A488" s="15" t="s">
        <v>11</v>
      </c>
      <c r="B488" s="15">
        <v>30.0</v>
      </c>
      <c r="C488" s="13"/>
      <c r="D488" s="20">
        <v>4.4515148E7</v>
      </c>
      <c r="E488" s="16"/>
      <c r="F488" s="16"/>
      <c r="G488" s="16"/>
    </row>
    <row r="489">
      <c r="A489" s="15" t="s">
        <v>11</v>
      </c>
      <c r="B489" s="15">
        <v>30.0</v>
      </c>
      <c r="C489" s="13"/>
      <c r="D489" s="20">
        <v>4.5495132E7</v>
      </c>
      <c r="E489" s="16"/>
      <c r="F489" s="16"/>
      <c r="G489" s="16"/>
    </row>
    <row r="490">
      <c r="A490" s="15" t="s">
        <v>11</v>
      </c>
      <c r="B490" s="15">
        <v>30.0</v>
      </c>
      <c r="C490" s="13" t="str">
        <f>CONCATENATE(A490,B490)</f>
        <v>BP320_630</v>
      </c>
      <c r="D490" s="20">
        <v>4.7013084E7</v>
      </c>
      <c r="E490" s="16">
        <f>AVERAGE(D488:D490)</f>
        <v>45674454.67</v>
      </c>
      <c r="F490" s="16">
        <f>STDEV(D488:D490)/E490*100</f>
        <v>2.755557638</v>
      </c>
      <c r="G490" s="16">
        <f>E490-$E$454</f>
        <v>41132155.33</v>
      </c>
    </row>
    <row r="491">
      <c r="A491" s="1" t="s">
        <v>12</v>
      </c>
      <c r="B491" s="15">
        <v>30.0</v>
      </c>
      <c r="C491" s="13"/>
      <c r="D491" s="21">
        <v>2.059739E7</v>
      </c>
      <c r="E491" s="16"/>
      <c r="F491" s="16"/>
      <c r="G491" s="16"/>
    </row>
    <row r="492">
      <c r="A492" s="1" t="s">
        <v>12</v>
      </c>
      <c r="B492" s="15">
        <v>30.0</v>
      </c>
      <c r="C492" s="13"/>
      <c r="D492" s="21">
        <v>2.3477282E7</v>
      </c>
      <c r="E492" s="16"/>
      <c r="F492" s="16"/>
      <c r="G492" s="16"/>
    </row>
    <row r="493">
      <c r="A493" s="1" t="s">
        <v>12</v>
      </c>
      <c r="B493" s="15">
        <v>30.0</v>
      </c>
      <c r="C493" s="13" t="str">
        <f>CONCATENATE(A493,B493)</f>
        <v>C24_130</v>
      </c>
      <c r="D493" s="21">
        <v>2.274187E7</v>
      </c>
      <c r="E493" s="16">
        <f>AVERAGE(D491:D493)</f>
        <v>22272180.67</v>
      </c>
      <c r="F493" s="16">
        <f>STDEV(D491:D493)/E493*100</f>
        <v>6.718226772</v>
      </c>
      <c r="G493" s="16">
        <f>E493-$E$454</f>
        <v>17729881.33</v>
      </c>
    </row>
    <row r="494">
      <c r="A494" s="1" t="s">
        <v>13</v>
      </c>
      <c r="B494" s="15">
        <v>30.0</v>
      </c>
      <c r="C494" s="13"/>
      <c r="D494" s="21">
        <v>3.9932108E7</v>
      </c>
      <c r="E494" s="16"/>
      <c r="F494" s="16"/>
      <c r="G494" s="16"/>
    </row>
    <row r="495">
      <c r="A495" s="1" t="s">
        <v>13</v>
      </c>
      <c r="B495" s="15">
        <v>30.0</v>
      </c>
      <c r="C495" s="13"/>
      <c r="D495" s="21">
        <v>4.5976356E7</v>
      </c>
      <c r="E495" s="16"/>
      <c r="F495" s="16"/>
      <c r="G495" s="16"/>
    </row>
    <row r="496">
      <c r="A496" s="1" t="s">
        <v>13</v>
      </c>
      <c r="B496" s="15">
        <v>30.0</v>
      </c>
      <c r="C496" s="13" t="str">
        <f>CONCATENATE(A496,B496)</f>
        <v>C24_230</v>
      </c>
      <c r="D496" s="21">
        <v>4.6892104E7</v>
      </c>
      <c r="E496" s="16">
        <f>AVERAGE(D494:D496)</f>
        <v>44266856</v>
      </c>
      <c r="F496" s="16">
        <f>STDEV(D494:D496)/E496*100</f>
        <v>8.543236387</v>
      </c>
      <c r="G496" s="16">
        <f>E496-$E$454</f>
        <v>39724556.67</v>
      </c>
    </row>
    <row r="497">
      <c r="A497" s="15" t="s">
        <v>14</v>
      </c>
      <c r="B497" s="15">
        <v>30.0</v>
      </c>
      <c r="C497" s="13"/>
      <c r="D497" s="21">
        <v>2.6119408E7</v>
      </c>
      <c r="E497" s="16"/>
      <c r="F497" s="16"/>
      <c r="G497" s="16"/>
    </row>
    <row r="498">
      <c r="A498" s="15" t="s">
        <v>14</v>
      </c>
      <c r="B498" s="15">
        <v>30.0</v>
      </c>
      <c r="C498" s="13"/>
      <c r="D498" s="21">
        <v>2.634677E7</v>
      </c>
      <c r="E498" s="16"/>
      <c r="F498" s="16"/>
      <c r="G498" s="16"/>
    </row>
    <row r="499">
      <c r="A499" s="15" t="s">
        <v>14</v>
      </c>
      <c r="B499" s="15">
        <v>30.0</v>
      </c>
      <c r="C499" s="13" t="str">
        <f>CONCATENATE(A499,B499)</f>
        <v>C24_330</v>
      </c>
      <c r="D499" s="21">
        <v>2.7117324E7</v>
      </c>
      <c r="E499" s="16">
        <f>AVERAGE(D497:D499)</f>
        <v>26527834</v>
      </c>
      <c r="F499" s="16">
        <f>STDEV(D497:D499)/E499*100</f>
        <v>1.971579789</v>
      </c>
      <c r="G499" s="16">
        <f>E499-$E$454</f>
        <v>21985534.67</v>
      </c>
    </row>
    <row r="500">
      <c r="A500" s="15" t="s">
        <v>15</v>
      </c>
      <c r="B500" s="15">
        <v>30.0</v>
      </c>
      <c r="C500" s="13"/>
      <c r="D500" s="21">
        <v>2.898908E7</v>
      </c>
      <c r="E500" s="16"/>
      <c r="F500" s="16"/>
      <c r="G500" s="16"/>
    </row>
    <row r="501">
      <c r="A501" s="15" t="s">
        <v>15</v>
      </c>
      <c r="B501" s="15">
        <v>30.0</v>
      </c>
      <c r="C501" s="13"/>
      <c r="D501" s="21">
        <v>2.7520922E7</v>
      </c>
      <c r="E501" s="16"/>
      <c r="F501" s="16"/>
      <c r="G501" s="16"/>
    </row>
    <row r="502">
      <c r="A502" s="15" t="s">
        <v>15</v>
      </c>
      <c r="B502" s="15">
        <v>30.0</v>
      </c>
      <c r="C502" s="13" t="str">
        <f>CONCATENATE(A502,B502)</f>
        <v>C24_430</v>
      </c>
      <c r="D502" s="21">
        <v>2.8645838E7</v>
      </c>
      <c r="E502" s="16">
        <f>AVERAGE(D500:D502)</f>
        <v>28385280</v>
      </c>
      <c r="F502" s="16">
        <f>STDEV(D500:D502)/E502*100</f>
        <v>2.705549337</v>
      </c>
      <c r="G502" s="16">
        <f>E502-$E$454</f>
        <v>23842980.67</v>
      </c>
    </row>
    <row r="503">
      <c r="A503" s="15" t="s">
        <v>16</v>
      </c>
      <c r="B503" s="15">
        <v>30.0</v>
      </c>
      <c r="C503" s="13"/>
      <c r="D503" s="21">
        <v>2.1041808E7</v>
      </c>
      <c r="E503" s="16"/>
      <c r="F503" s="16"/>
      <c r="G503" s="16"/>
    </row>
    <row r="504">
      <c r="A504" s="15" t="s">
        <v>16</v>
      </c>
      <c r="B504" s="15">
        <v>30.0</v>
      </c>
      <c r="C504" s="13"/>
      <c r="D504" s="21">
        <v>2.3541028E7</v>
      </c>
      <c r="E504" s="16"/>
      <c r="F504" s="16"/>
      <c r="G504" s="16"/>
    </row>
    <row r="505">
      <c r="A505" s="15" t="s">
        <v>16</v>
      </c>
      <c r="B505" s="15">
        <v>30.0</v>
      </c>
      <c r="C505" s="13" t="str">
        <f>CONCATENATE(A505,B505)</f>
        <v>C24_530</v>
      </c>
      <c r="D505" s="21">
        <v>2.2170828E7</v>
      </c>
      <c r="E505" s="16">
        <f>AVERAGE(D503:D505)</f>
        <v>22251221.33</v>
      </c>
      <c r="F505" s="16">
        <f>STDEV(D503:D505)/E505*100</f>
        <v>5.624626217</v>
      </c>
      <c r="G505" s="16">
        <f>E505-$E$454</f>
        <v>17708922</v>
      </c>
    </row>
    <row r="506">
      <c r="A506" s="15" t="s">
        <v>17</v>
      </c>
      <c r="B506" s="15">
        <v>30.0</v>
      </c>
      <c r="C506" s="13"/>
      <c r="D506" s="21">
        <v>2.9478056E7</v>
      </c>
      <c r="E506" s="16"/>
      <c r="F506" s="16"/>
      <c r="G506" s="16"/>
    </row>
    <row r="507">
      <c r="A507" s="15" t="s">
        <v>17</v>
      </c>
      <c r="B507" s="15">
        <v>30.0</v>
      </c>
      <c r="C507" s="13"/>
      <c r="D507" s="21">
        <v>3.3463764E7</v>
      </c>
      <c r="E507" s="16"/>
      <c r="F507" s="16"/>
      <c r="G507" s="16"/>
    </row>
    <row r="508">
      <c r="A508" s="15" t="s">
        <v>17</v>
      </c>
      <c r="B508" s="15">
        <v>30.0</v>
      </c>
      <c r="C508" s="13" t="str">
        <f>CONCATENATE(A508,B508)</f>
        <v>C24_630</v>
      </c>
      <c r="D508" s="21">
        <v>3.4391528E7</v>
      </c>
      <c r="E508" s="16">
        <f>AVERAGE(D506:D508)</f>
        <v>32444449.33</v>
      </c>
      <c r="F508" s="16">
        <f>STDEV(D506:D508)/E508*100</f>
        <v>8.04611552</v>
      </c>
      <c r="G508" s="16">
        <f>E508-$E$454</f>
        <v>27902150</v>
      </c>
    </row>
    <row r="509">
      <c r="A509" s="1" t="s">
        <v>18</v>
      </c>
      <c r="B509" s="15">
        <v>30.0</v>
      </c>
      <c r="C509" s="13"/>
      <c r="D509" s="22">
        <v>2.6696704E7</v>
      </c>
      <c r="E509" s="16"/>
      <c r="F509" s="16"/>
      <c r="G509" s="16"/>
    </row>
    <row r="510">
      <c r="A510" s="1" t="s">
        <v>18</v>
      </c>
      <c r="B510" s="15">
        <v>30.0</v>
      </c>
      <c r="C510" s="13"/>
      <c r="D510" s="22">
        <v>2.7617126E7</v>
      </c>
      <c r="E510" s="16"/>
      <c r="F510" s="16"/>
      <c r="G510" s="16"/>
    </row>
    <row r="511">
      <c r="A511" s="1" t="s">
        <v>18</v>
      </c>
      <c r="B511" s="15">
        <v>30.0</v>
      </c>
      <c r="C511" s="13" t="str">
        <f>CONCATENATE(A511,B511)</f>
        <v>BP324_130</v>
      </c>
      <c r="D511" s="22">
        <v>2.7487132E7</v>
      </c>
      <c r="E511" s="16">
        <f>AVERAGE(D509:D511)</f>
        <v>27266987.33</v>
      </c>
      <c r="F511" s="16">
        <f>STDEV(D509:D511)/E511*100</f>
        <v>1.826892164</v>
      </c>
      <c r="G511" s="16">
        <f>E511-$E$454</f>
        <v>22724688</v>
      </c>
    </row>
    <row r="512">
      <c r="A512" s="1" t="s">
        <v>19</v>
      </c>
      <c r="B512" s="15">
        <v>30.0</v>
      </c>
      <c r="C512" s="13"/>
      <c r="D512" s="22">
        <v>3.3903496E7</v>
      </c>
      <c r="E512" s="16"/>
      <c r="F512" s="16"/>
      <c r="G512" s="16"/>
    </row>
    <row r="513">
      <c r="A513" s="1" t="s">
        <v>19</v>
      </c>
      <c r="B513" s="15">
        <v>30.0</v>
      </c>
      <c r="C513" s="13"/>
      <c r="D513" s="22">
        <v>3.5762904E7</v>
      </c>
      <c r="E513" s="16"/>
      <c r="F513" s="16"/>
      <c r="G513" s="16"/>
    </row>
    <row r="514">
      <c r="A514" s="1" t="s">
        <v>19</v>
      </c>
      <c r="B514" s="15">
        <v>30.0</v>
      </c>
      <c r="C514" s="13" t="str">
        <f>CONCATENATE(A514,B514)</f>
        <v>BP324_230</v>
      </c>
      <c r="D514" s="22">
        <v>3.1666654E7</v>
      </c>
      <c r="E514" s="16">
        <f>AVERAGE(D512:D514)</f>
        <v>33777684.67</v>
      </c>
      <c r="F514" s="16">
        <f>STDEV(D512:D514)/E514*100</f>
        <v>6.072118558</v>
      </c>
      <c r="G514" s="16">
        <f>E514-$E$454</f>
        <v>29235385.33</v>
      </c>
    </row>
    <row r="515">
      <c r="A515" s="15" t="s">
        <v>20</v>
      </c>
      <c r="B515" s="15">
        <v>30.0</v>
      </c>
      <c r="C515" s="13"/>
      <c r="D515" s="22">
        <v>3.166606E7</v>
      </c>
      <c r="E515" s="16"/>
      <c r="F515" s="16"/>
      <c r="G515" s="16"/>
    </row>
    <row r="516">
      <c r="A516" s="15" t="s">
        <v>20</v>
      </c>
      <c r="B516" s="15">
        <v>30.0</v>
      </c>
      <c r="C516" s="13"/>
      <c r="E516" s="16"/>
      <c r="F516" s="16"/>
      <c r="G516" s="16"/>
      <c r="H516" s="22">
        <v>2.399309E7</v>
      </c>
    </row>
    <row r="517">
      <c r="A517" s="15" t="s">
        <v>20</v>
      </c>
      <c r="B517" s="15">
        <v>30.0</v>
      </c>
      <c r="C517" s="13" t="str">
        <f>CONCATENATE(A517,B517)</f>
        <v>BP324_330</v>
      </c>
      <c r="D517" s="22">
        <v>3.3556652E7</v>
      </c>
      <c r="E517" s="16">
        <f>AVERAGE(D515:D517)</f>
        <v>32611356</v>
      </c>
      <c r="F517" s="16">
        <f>STDEV(D515:D517)/E517*100</f>
        <v>4.099340192</v>
      </c>
      <c r="G517" s="16">
        <f>E517-$E$454</f>
        <v>28069056.67</v>
      </c>
    </row>
    <row r="518">
      <c r="A518" s="15" t="s">
        <v>21</v>
      </c>
      <c r="B518" s="15">
        <v>30.0</v>
      </c>
      <c r="C518" s="13"/>
      <c r="D518" s="22">
        <v>1.6602422E7</v>
      </c>
      <c r="E518" s="16"/>
      <c r="F518" s="16"/>
      <c r="G518" s="16"/>
    </row>
    <row r="519">
      <c r="A519" s="15" t="s">
        <v>21</v>
      </c>
      <c r="B519" s="15">
        <v>30.0</v>
      </c>
      <c r="C519" s="13"/>
      <c r="D519" s="22">
        <v>1.87421E7</v>
      </c>
      <c r="E519" s="16"/>
      <c r="F519" s="16"/>
      <c r="G519" s="16"/>
    </row>
    <row r="520">
      <c r="A520" s="15" t="s">
        <v>21</v>
      </c>
      <c r="B520" s="15">
        <v>30.0</v>
      </c>
      <c r="C520" s="13" t="str">
        <f>CONCATENATE(A520,B520)</f>
        <v>BP324_430</v>
      </c>
      <c r="D520" s="22">
        <v>1.825118E7</v>
      </c>
      <c r="E520" s="16">
        <f>AVERAGE(D518:D520)</f>
        <v>17865234</v>
      </c>
      <c r="F520" s="16">
        <f>STDEV(D518:D520)/E520*100</f>
        <v>6.273833613</v>
      </c>
      <c r="G520" s="16">
        <f>E520-$E$454</f>
        <v>13322934.67</v>
      </c>
    </row>
    <row r="521">
      <c r="A521" s="15" t="s">
        <v>22</v>
      </c>
      <c r="B521" s="15">
        <v>30.0</v>
      </c>
      <c r="C521" s="13"/>
      <c r="D521" s="22">
        <v>2.3789108E7</v>
      </c>
      <c r="E521" s="16"/>
      <c r="F521" s="16"/>
      <c r="G521" s="16"/>
    </row>
    <row r="522">
      <c r="A522" s="15" t="s">
        <v>22</v>
      </c>
      <c r="B522" s="15">
        <v>30.0</v>
      </c>
      <c r="C522" s="13"/>
      <c r="D522" s="22">
        <v>2.8203724E7</v>
      </c>
      <c r="E522" s="16"/>
      <c r="F522" s="16"/>
      <c r="G522" s="16"/>
    </row>
    <row r="523">
      <c r="A523" s="15" t="s">
        <v>22</v>
      </c>
      <c r="B523" s="15">
        <v>30.0</v>
      </c>
      <c r="C523" s="13" t="str">
        <f>CONCATENATE(A523,B523)</f>
        <v>BP324_530</v>
      </c>
      <c r="D523" s="22">
        <v>3.5900496E7</v>
      </c>
      <c r="E523" s="16">
        <f>AVERAGE(D521:D523)</f>
        <v>29297776</v>
      </c>
      <c r="F523" s="16">
        <f>STDEV(D521:D523)/E523*100</f>
        <v>20.92092994</v>
      </c>
      <c r="G523" s="16">
        <f>E523-$E$454</f>
        <v>24755476.67</v>
      </c>
    </row>
    <row r="524">
      <c r="A524" s="15" t="s">
        <v>23</v>
      </c>
      <c r="B524" s="15">
        <v>30.0</v>
      </c>
      <c r="C524" s="13"/>
      <c r="D524" s="22">
        <v>2.6269228E7</v>
      </c>
      <c r="E524" s="16"/>
      <c r="F524" s="16"/>
      <c r="G524" s="16"/>
    </row>
    <row r="525">
      <c r="A525" s="15" t="s">
        <v>23</v>
      </c>
      <c r="B525" s="15">
        <v>30.0</v>
      </c>
      <c r="C525" s="13"/>
      <c r="D525" s="22">
        <v>2.7100786E7</v>
      </c>
      <c r="E525" s="16"/>
      <c r="F525" s="16"/>
      <c r="G525" s="16"/>
    </row>
    <row r="526">
      <c r="A526" s="15" t="s">
        <v>23</v>
      </c>
      <c r="B526" s="15">
        <v>30.0</v>
      </c>
      <c r="C526" s="13" t="str">
        <f>CONCATENATE(A526,B526)</f>
        <v>BP324_630</v>
      </c>
      <c r="D526" s="22">
        <v>2.6409412E7</v>
      </c>
      <c r="E526" s="16">
        <f>AVERAGE(D524:D526)</f>
        <v>26593142</v>
      </c>
      <c r="F526" s="16">
        <f>STDEV(D524:D526)/E526*100</f>
        <v>1.67405954</v>
      </c>
      <c r="G526" s="16">
        <f>E526-$E$454</f>
        <v>22050842.67</v>
      </c>
    </row>
    <row r="527">
      <c r="A527" s="15" t="s">
        <v>42</v>
      </c>
      <c r="B527" s="15">
        <v>35.0</v>
      </c>
      <c r="C527" s="13"/>
      <c r="D527" s="17">
        <v>5171895.0</v>
      </c>
      <c r="E527" s="16"/>
      <c r="F527" s="16"/>
      <c r="G527" s="16"/>
      <c r="K527" s="23"/>
    </row>
    <row r="528">
      <c r="A528" s="15" t="s">
        <v>42</v>
      </c>
      <c r="B528" s="15">
        <v>35.0</v>
      </c>
      <c r="C528" s="13"/>
      <c r="D528" s="17">
        <v>4357892.0</v>
      </c>
      <c r="E528" s="16"/>
      <c r="F528" s="16"/>
      <c r="G528" s="16"/>
      <c r="K528" s="23"/>
    </row>
    <row r="529">
      <c r="A529" s="15" t="s">
        <v>42</v>
      </c>
      <c r="B529" s="15">
        <v>35.0</v>
      </c>
      <c r="C529" s="13" t="str">
        <f>CONCATENATE(A529,B529)</f>
        <v>branco35</v>
      </c>
      <c r="D529" s="17">
        <v>4260772.0</v>
      </c>
      <c r="E529" s="16">
        <f>AVERAGE(D527:D529)</f>
        <v>4596853</v>
      </c>
      <c r="F529" s="16">
        <f>STDEV(D527:D529)/E529*100</f>
        <v>10.88490144</v>
      </c>
      <c r="G529" s="18" t="s">
        <v>43</v>
      </c>
      <c r="K529" s="23"/>
    </row>
    <row r="530">
      <c r="A530" s="1" t="s">
        <v>0</v>
      </c>
      <c r="B530" s="15">
        <v>35.0</v>
      </c>
      <c r="C530" s="13"/>
      <c r="D530" s="19">
        <v>3.1633392E7</v>
      </c>
      <c r="E530" s="16"/>
      <c r="F530" s="16"/>
      <c r="G530" s="16"/>
      <c r="J530" s="23"/>
      <c r="K530" s="23"/>
    </row>
    <row r="531">
      <c r="A531" s="1" t="s">
        <v>0</v>
      </c>
      <c r="B531" s="15">
        <v>35.0</v>
      </c>
      <c r="C531" s="13"/>
      <c r="D531" s="19">
        <v>3.5598516E7</v>
      </c>
      <c r="E531" s="16"/>
      <c r="F531" s="16"/>
      <c r="G531" s="16"/>
      <c r="J531" s="23"/>
      <c r="K531" s="23"/>
    </row>
    <row r="532">
      <c r="A532" s="1" t="s">
        <v>0</v>
      </c>
      <c r="B532" s="15">
        <v>35.0</v>
      </c>
      <c r="C532" s="13" t="str">
        <f>CONCATENATE(A532,B532)</f>
        <v>C20_135</v>
      </c>
      <c r="D532" s="19">
        <v>3.39725E7</v>
      </c>
      <c r="E532" s="16">
        <f>AVERAGE(D530:D532)</f>
        <v>33734802.67</v>
      </c>
      <c r="F532" s="16">
        <f>STDEV(D530:D532)/E532*100</f>
        <v>5.908498424</v>
      </c>
      <c r="G532" s="16">
        <f>E532-$E$529</f>
        <v>29137949.67</v>
      </c>
      <c r="J532" s="23"/>
      <c r="K532" s="23"/>
    </row>
    <row r="533">
      <c r="A533" s="1" t="s">
        <v>1</v>
      </c>
      <c r="B533" s="15">
        <v>35.0</v>
      </c>
      <c r="C533" s="13"/>
      <c r="D533" s="19">
        <v>2.372698E7</v>
      </c>
      <c r="E533" s="16"/>
      <c r="F533" s="16"/>
      <c r="G533" s="16"/>
      <c r="J533" s="23"/>
      <c r="K533" s="23"/>
    </row>
    <row r="534">
      <c r="A534" s="1" t="s">
        <v>1</v>
      </c>
      <c r="B534" s="15">
        <v>35.0</v>
      </c>
      <c r="C534" s="13"/>
      <c r="D534" s="19">
        <v>2.559355E7</v>
      </c>
      <c r="E534" s="16"/>
      <c r="F534" s="16"/>
      <c r="G534" s="16"/>
      <c r="J534" s="23"/>
      <c r="K534" s="23"/>
    </row>
    <row r="535">
      <c r="A535" s="1" t="s">
        <v>1</v>
      </c>
      <c r="B535" s="15">
        <v>35.0</v>
      </c>
      <c r="C535" s="13" t="str">
        <f>CONCATENATE(A535,B535)</f>
        <v>C20_235</v>
      </c>
      <c r="D535" s="19">
        <v>2.626594E7</v>
      </c>
      <c r="E535" s="16">
        <f>AVERAGE(D533:D535)</f>
        <v>25195490</v>
      </c>
      <c r="F535" s="16">
        <f>STDEV(D533:D535)/E535*100</f>
        <v>5.220988539</v>
      </c>
      <c r="G535" s="16">
        <f>E535-$E$529</f>
        <v>20598637</v>
      </c>
      <c r="J535" s="23"/>
      <c r="K535" s="23"/>
    </row>
    <row r="536">
      <c r="A536" s="1" t="s">
        <v>2</v>
      </c>
      <c r="B536" s="15">
        <v>35.0</v>
      </c>
      <c r="C536" s="13"/>
      <c r="D536" s="19">
        <v>3.4233816E7</v>
      </c>
      <c r="E536" s="16"/>
      <c r="F536" s="16"/>
      <c r="G536" s="16"/>
      <c r="J536" s="23"/>
      <c r="K536" s="23"/>
    </row>
    <row r="537">
      <c r="A537" s="1" t="s">
        <v>2</v>
      </c>
      <c r="B537" s="15">
        <v>35.0</v>
      </c>
      <c r="C537" s="13"/>
      <c r="D537" s="19">
        <v>3.2827546E7</v>
      </c>
      <c r="E537" s="16"/>
      <c r="F537" s="16"/>
      <c r="G537" s="16"/>
      <c r="J537" s="23"/>
      <c r="K537" s="23"/>
    </row>
    <row r="538">
      <c r="A538" s="1" t="s">
        <v>2</v>
      </c>
      <c r="B538" s="15">
        <v>35.0</v>
      </c>
      <c r="C538" s="13" t="str">
        <f>CONCATENATE(A538,B538)</f>
        <v>C20_335</v>
      </c>
      <c r="D538" s="19">
        <v>2.769466E7</v>
      </c>
      <c r="E538" s="16">
        <f>AVERAGE(D536:D538)</f>
        <v>31585340.67</v>
      </c>
      <c r="F538" s="16">
        <f>STDEV(D536:D538)/E538*100</f>
        <v>10.89749808</v>
      </c>
      <c r="G538" s="16">
        <f>E538-$E$529</f>
        <v>26988487.67</v>
      </c>
      <c r="J538" s="23"/>
      <c r="K538" s="23"/>
    </row>
    <row r="539">
      <c r="A539" s="1" t="s">
        <v>3</v>
      </c>
      <c r="B539" s="15">
        <v>35.0</v>
      </c>
      <c r="C539" s="13"/>
      <c r="D539" s="19">
        <v>4.476932E7</v>
      </c>
      <c r="E539" s="16"/>
      <c r="F539" s="16"/>
      <c r="G539" s="16"/>
    </row>
    <row r="540">
      <c r="A540" s="1" t="s">
        <v>3</v>
      </c>
      <c r="B540" s="15">
        <v>35.0</v>
      </c>
      <c r="C540" s="13"/>
      <c r="D540" s="19">
        <v>4.553302E7</v>
      </c>
      <c r="E540" s="16"/>
      <c r="F540" s="16"/>
      <c r="G540" s="16"/>
    </row>
    <row r="541">
      <c r="A541" s="1" t="s">
        <v>3</v>
      </c>
      <c r="B541" s="15">
        <v>35.0</v>
      </c>
      <c r="C541" s="13" t="str">
        <f>CONCATENATE(A541,B541)</f>
        <v>C20_435</v>
      </c>
      <c r="D541" s="19">
        <v>4.7191236E7</v>
      </c>
      <c r="E541" s="16">
        <f>AVERAGE(D539:D541)</f>
        <v>45831192</v>
      </c>
      <c r="F541" s="16">
        <f>STDEV(D539:D541)/E541*100</f>
        <v>2.701618201</v>
      </c>
      <c r="G541" s="16">
        <f>E541-$E$529</f>
        <v>41234339</v>
      </c>
    </row>
    <row r="542">
      <c r="A542" s="1" t="s">
        <v>4</v>
      </c>
      <c r="B542" s="15">
        <v>35.0</v>
      </c>
      <c r="C542" s="13"/>
      <c r="D542" s="19">
        <v>3.1675972E7</v>
      </c>
      <c r="E542" s="16"/>
      <c r="F542" s="16"/>
      <c r="G542" s="16"/>
    </row>
    <row r="543">
      <c r="A543" s="1" t="s">
        <v>4</v>
      </c>
      <c r="B543" s="15">
        <v>35.0</v>
      </c>
      <c r="C543" s="13"/>
      <c r="D543" s="19">
        <v>3.5404876E7</v>
      </c>
      <c r="E543" s="16"/>
      <c r="F543" s="16"/>
      <c r="G543" s="16"/>
    </row>
    <row r="544">
      <c r="A544" s="1" t="s">
        <v>4</v>
      </c>
      <c r="B544" s="15">
        <v>35.0</v>
      </c>
      <c r="C544" s="13" t="str">
        <f>CONCATENATE(A544,B544)</f>
        <v>C20_535</v>
      </c>
      <c r="D544" s="19">
        <v>3.5935968E7</v>
      </c>
      <c r="E544" s="16">
        <f>AVERAGE(D542:D544)</f>
        <v>34338938.67</v>
      </c>
      <c r="F544" s="16">
        <f>STDEV(D542:D544)/E544*100</f>
        <v>6.760356087</v>
      </c>
      <c r="G544" s="16">
        <f>E544-$E$529</f>
        <v>29742085.67</v>
      </c>
    </row>
    <row r="545">
      <c r="A545" s="1" t="s">
        <v>5</v>
      </c>
      <c r="B545" s="15">
        <v>35.0</v>
      </c>
      <c r="C545" s="13"/>
      <c r="D545" s="19">
        <v>4.6492824E7</v>
      </c>
      <c r="E545" s="16"/>
      <c r="F545" s="16"/>
      <c r="G545" s="16"/>
    </row>
    <row r="546">
      <c r="A546" s="1" t="s">
        <v>5</v>
      </c>
      <c r="B546" s="15">
        <v>35.0</v>
      </c>
      <c r="C546" s="13"/>
      <c r="D546" s="19">
        <v>4.9869984E7</v>
      </c>
      <c r="E546" s="16"/>
      <c r="F546" s="16"/>
      <c r="G546" s="16"/>
    </row>
    <row r="547">
      <c r="A547" s="1" t="s">
        <v>5</v>
      </c>
      <c r="B547" s="15">
        <v>35.0</v>
      </c>
      <c r="C547" s="13" t="str">
        <f>CONCATENATE(A547,B547)</f>
        <v>C20_635</v>
      </c>
      <c r="D547" s="19">
        <v>4.8719424E7</v>
      </c>
      <c r="E547" s="16">
        <f>AVERAGE(D545:D547)</f>
        <v>48360744</v>
      </c>
      <c r="F547" s="16">
        <f>STDEV(D545:D547)/E547*100</f>
        <v>3.550220808</v>
      </c>
      <c r="G547" s="16">
        <f>E547-$E$529</f>
        <v>43763891</v>
      </c>
    </row>
    <row r="548">
      <c r="A548" s="1" t="s">
        <v>6</v>
      </c>
      <c r="B548" s="15">
        <v>35.0</v>
      </c>
      <c r="C548" s="13"/>
      <c r="D548" s="20">
        <v>3.0502232E7</v>
      </c>
      <c r="E548" s="16"/>
      <c r="F548" s="16"/>
      <c r="G548" s="16"/>
    </row>
    <row r="549">
      <c r="A549" s="1" t="s">
        <v>6</v>
      </c>
      <c r="B549" s="15">
        <v>35.0</v>
      </c>
      <c r="C549" s="13"/>
      <c r="D549" s="20">
        <v>3.5029056E7</v>
      </c>
      <c r="E549" s="16"/>
      <c r="F549" s="16"/>
      <c r="G549" s="16"/>
    </row>
    <row r="550">
      <c r="A550" s="1" t="s">
        <v>6</v>
      </c>
      <c r="B550" s="15">
        <v>35.0</v>
      </c>
      <c r="C550" s="13" t="str">
        <f>CONCATENATE(A550,B550)</f>
        <v>BP320_135</v>
      </c>
      <c r="D550" s="20">
        <v>3.5337788E7</v>
      </c>
      <c r="E550" s="16">
        <f>AVERAGE(D548:D550)</f>
        <v>33623025.33</v>
      </c>
      <c r="F550" s="16">
        <f>STDEV(D548:D550)/E550*100</f>
        <v>8.051301323</v>
      </c>
      <c r="G550" s="16">
        <f>E550-$E$529</f>
        <v>29026172.33</v>
      </c>
    </row>
    <row r="551">
      <c r="A551" s="15" t="s">
        <v>7</v>
      </c>
      <c r="B551" s="15">
        <v>35.0</v>
      </c>
      <c r="C551" s="13"/>
      <c r="D551" s="20">
        <v>4.8149056E7</v>
      </c>
      <c r="E551" s="16"/>
      <c r="F551" s="16"/>
      <c r="G551" s="16"/>
    </row>
    <row r="552">
      <c r="A552" s="15" t="s">
        <v>7</v>
      </c>
      <c r="B552" s="15">
        <v>35.0</v>
      </c>
      <c r="C552" s="13"/>
      <c r="D552" s="20">
        <v>4.7584684E7</v>
      </c>
      <c r="E552" s="16"/>
      <c r="F552" s="16"/>
      <c r="G552" s="16"/>
    </row>
    <row r="553">
      <c r="A553" s="15" t="s">
        <v>7</v>
      </c>
      <c r="B553" s="15">
        <v>35.0</v>
      </c>
      <c r="C553" s="13" t="str">
        <f>CONCATENATE(A553,B553)</f>
        <v>BP320_235</v>
      </c>
      <c r="E553" s="16">
        <f>AVERAGE(D551:D553)</f>
        <v>47866870</v>
      </c>
      <c r="F553" s="16">
        <f>STDEV(D551:D553)/E553*100</f>
        <v>0.8337108073</v>
      </c>
      <c r="G553" s="16">
        <f>E553-$E$529</f>
        <v>43270017</v>
      </c>
      <c r="H553" s="20">
        <v>7.491968E7</v>
      </c>
    </row>
    <row r="554">
      <c r="A554" s="15" t="s">
        <v>8</v>
      </c>
      <c r="B554" s="15">
        <v>35.0</v>
      </c>
      <c r="C554" s="13"/>
      <c r="D554" s="20">
        <v>5.9556196E7</v>
      </c>
      <c r="E554" s="16"/>
      <c r="F554" s="16"/>
      <c r="G554" s="16"/>
    </row>
    <row r="555">
      <c r="A555" s="15" t="s">
        <v>8</v>
      </c>
      <c r="B555" s="15">
        <v>35.0</v>
      </c>
      <c r="C555" s="13"/>
      <c r="D555" s="20">
        <v>6.7324928E7</v>
      </c>
      <c r="E555" s="16"/>
      <c r="F555" s="16"/>
      <c r="G555" s="16"/>
    </row>
    <row r="556">
      <c r="A556" s="15" t="s">
        <v>8</v>
      </c>
      <c r="B556" s="15">
        <v>35.0</v>
      </c>
      <c r="C556" s="13" t="str">
        <f>CONCATENATE(A556,B556)</f>
        <v>BP320_335</v>
      </c>
      <c r="D556" s="20">
        <v>7.1810544E7</v>
      </c>
      <c r="E556" s="16">
        <f>AVERAGE(D554:D556)</f>
        <v>66230556</v>
      </c>
      <c r="F556" s="16">
        <f>STDEV(D554:D556)/E556*100</f>
        <v>9.36129877</v>
      </c>
      <c r="G556" s="16">
        <f>E556-$E$529</f>
        <v>61633703</v>
      </c>
    </row>
    <row r="557">
      <c r="A557" s="15" t="s">
        <v>9</v>
      </c>
      <c r="B557" s="15">
        <v>35.0</v>
      </c>
      <c r="C557" s="13"/>
      <c r="D557" s="20">
        <v>5.4638512E7</v>
      </c>
      <c r="E557" s="16"/>
      <c r="F557" s="16"/>
      <c r="G557" s="16"/>
    </row>
    <row r="558">
      <c r="A558" s="15" t="s">
        <v>9</v>
      </c>
      <c r="B558" s="15">
        <v>35.0</v>
      </c>
      <c r="C558" s="13"/>
      <c r="D558" s="20">
        <v>5.776992E7</v>
      </c>
      <c r="E558" s="16"/>
      <c r="F558" s="16"/>
      <c r="G558" s="16"/>
    </row>
    <row r="559">
      <c r="A559" s="15" t="s">
        <v>9</v>
      </c>
      <c r="B559" s="15">
        <v>35.0</v>
      </c>
      <c r="C559" s="13" t="str">
        <f>CONCATENATE(A559,B559)</f>
        <v>BP320_435</v>
      </c>
      <c r="D559" s="20">
        <v>5.9810272E7</v>
      </c>
      <c r="E559" s="16">
        <f>AVERAGE(D557:D559)</f>
        <v>57406234.67</v>
      </c>
      <c r="F559" s="16">
        <f>STDEV(D557:D559)/E559*100</f>
        <v>4.537818133</v>
      </c>
      <c r="G559" s="16">
        <f>E559-$E$529</f>
        <v>52809381.67</v>
      </c>
    </row>
    <row r="560">
      <c r="A560" s="15" t="s">
        <v>10</v>
      </c>
      <c r="B560" s="15">
        <v>35.0</v>
      </c>
      <c r="C560" s="13"/>
      <c r="D560" s="20">
        <v>2.8593762E7</v>
      </c>
      <c r="E560" s="16"/>
      <c r="F560" s="16"/>
      <c r="G560" s="16"/>
    </row>
    <row r="561">
      <c r="A561" s="15" t="s">
        <v>10</v>
      </c>
      <c r="B561" s="15">
        <v>35.0</v>
      </c>
      <c r="C561" s="13"/>
      <c r="D561" s="20">
        <v>3.1155036E7</v>
      </c>
      <c r="E561" s="16"/>
      <c r="F561" s="16"/>
      <c r="G561" s="16"/>
    </row>
    <row r="562">
      <c r="A562" s="15" t="s">
        <v>10</v>
      </c>
      <c r="B562" s="15">
        <v>35.0</v>
      </c>
      <c r="C562" s="13" t="str">
        <f>CONCATENATE(A562,B562)</f>
        <v>BP320_535</v>
      </c>
      <c r="D562" s="20">
        <v>3.1848312E7</v>
      </c>
      <c r="E562" s="16">
        <f>AVERAGE(D560:D562)</f>
        <v>30532370</v>
      </c>
      <c r="F562" s="16">
        <f>STDEV(D560:D562)/E562*100</f>
        <v>5.614681651</v>
      </c>
      <c r="G562" s="16">
        <f>E562-$E$529</f>
        <v>25935517</v>
      </c>
    </row>
    <row r="563">
      <c r="A563" s="15" t="s">
        <v>11</v>
      </c>
      <c r="B563" s="15">
        <v>35.0</v>
      </c>
      <c r="C563" s="13"/>
      <c r="D563" s="20">
        <v>4.9552608E7</v>
      </c>
      <c r="E563" s="16"/>
      <c r="F563" s="16"/>
      <c r="G563" s="16"/>
    </row>
    <row r="564">
      <c r="A564" s="15" t="s">
        <v>11</v>
      </c>
      <c r="B564" s="15">
        <v>35.0</v>
      </c>
      <c r="C564" s="13"/>
      <c r="D564" s="20">
        <v>5.0873276E7</v>
      </c>
      <c r="E564" s="16"/>
      <c r="F564" s="16"/>
      <c r="G564" s="16"/>
    </row>
    <row r="565">
      <c r="A565" s="15" t="s">
        <v>11</v>
      </c>
      <c r="B565" s="15">
        <v>35.0</v>
      </c>
      <c r="C565" s="13" t="str">
        <f>CONCATENATE(A565,B565)</f>
        <v>BP320_635</v>
      </c>
      <c r="D565" s="20">
        <v>5.2388424E7</v>
      </c>
      <c r="E565" s="16">
        <f>AVERAGE(D563:D565)</f>
        <v>50938102.67</v>
      </c>
      <c r="F565" s="16">
        <f>STDEV(D563:D565)/E565*100</f>
        <v>2.785771244</v>
      </c>
      <c r="G565" s="16">
        <f>E565-$E$529</f>
        <v>46341249.67</v>
      </c>
    </row>
    <row r="566">
      <c r="A566" s="1" t="s">
        <v>12</v>
      </c>
      <c r="B566" s="15">
        <v>35.0</v>
      </c>
      <c r="C566" s="13"/>
      <c r="D566" s="21">
        <v>2.3461588E7</v>
      </c>
      <c r="E566" s="16"/>
      <c r="F566" s="16"/>
      <c r="G566" s="16"/>
    </row>
    <row r="567">
      <c r="A567" s="1" t="s">
        <v>12</v>
      </c>
      <c r="B567" s="15">
        <v>35.0</v>
      </c>
      <c r="C567" s="13"/>
      <c r="D567" s="21">
        <v>2.6740768E7</v>
      </c>
      <c r="E567" s="16"/>
      <c r="F567" s="16"/>
      <c r="G567" s="16"/>
    </row>
    <row r="568">
      <c r="A568" s="1" t="s">
        <v>12</v>
      </c>
      <c r="B568" s="15">
        <v>35.0</v>
      </c>
      <c r="C568" s="13" t="str">
        <f>CONCATENATE(A568,B568)</f>
        <v>C24_135</v>
      </c>
      <c r="D568" s="21">
        <v>2.5919694E7</v>
      </c>
      <c r="E568" s="16">
        <f>AVERAGE(D566:D568)</f>
        <v>25374016.67</v>
      </c>
      <c r="F568" s="16">
        <f>STDEV(D566:D568)/E568*100</f>
        <v>6.724732406</v>
      </c>
      <c r="G568" s="16">
        <f>E568-$E$529</f>
        <v>20777163.67</v>
      </c>
    </row>
    <row r="569">
      <c r="A569" s="1" t="s">
        <v>13</v>
      </c>
      <c r="B569" s="15">
        <v>35.0</v>
      </c>
      <c r="C569" s="13"/>
      <c r="D569" s="21">
        <v>4.468792E7</v>
      </c>
      <c r="E569" s="16"/>
      <c r="F569" s="16"/>
      <c r="G569" s="16"/>
    </row>
    <row r="570">
      <c r="A570" s="1" t="s">
        <v>13</v>
      </c>
      <c r="B570" s="15">
        <v>35.0</v>
      </c>
      <c r="C570" s="13"/>
      <c r="D570" s="21">
        <v>5.1116212E7</v>
      </c>
      <c r="E570" s="16"/>
      <c r="F570" s="16"/>
      <c r="G570" s="16"/>
    </row>
    <row r="571">
      <c r="A571" s="1" t="s">
        <v>13</v>
      </c>
      <c r="B571" s="15">
        <v>35.0</v>
      </c>
      <c r="C571" s="13" t="str">
        <f>CONCATENATE(A571,B571)</f>
        <v>C24_235</v>
      </c>
      <c r="D571" s="21">
        <v>5.1925072E7</v>
      </c>
      <c r="E571" s="16">
        <f>AVERAGE(D569:D571)</f>
        <v>49243068</v>
      </c>
      <c r="F571" s="16">
        <f>STDEV(D569:D571)/E571*100</f>
        <v>8.053013385</v>
      </c>
      <c r="G571" s="16">
        <f>E571-$E$529</f>
        <v>44646215</v>
      </c>
    </row>
    <row r="572">
      <c r="A572" s="15" t="s">
        <v>14</v>
      </c>
      <c r="B572" s="15">
        <v>35.0</v>
      </c>
      <c r="C572" s="13"/>
      <c r="D572" s="21">
        <v>2.9659908E7</v>
      </c>
      <c r="E572" s="16"/>
      <c r="F572" s="16"/>
      <c r="G572" s="16"/>
    </row>
    <row r="573">
      <c r="A573" s="15" t="s">
        <v>14</v>
      </c>
      <c r="B573" s="15">
        <v>35.0</v>
      </c>
      <c r="C573" s="13"/>
      <c r="D573" s="21">
        <v>2.9783914E7</v>
      </c>
      <c r="E573" s="16"/>
      <c r="F573" s="16"/>
      <c r="G573" s="16"/>
    </row>
    <row r="574">
      <c r="A574" s="15" t="s">
        <v>14</v>
      </c>
      <c r="B574" s="15">
        <v>35.0</v>
      </c>
      <c r="C574" s="13" t="str">
        <f>CONCATENATE(A574,B574)</f>
        <v>C24_335</v>
      </c>
      <c r="D574" s="21">
        <v>3.059473E7</v>
      </c>
      <c r="E574" s="16">
        <f>AVERAGE(D572:D574)</f>
        <v>30012850.67</v>
      </c>
      <c r="F574" s="16">
        <f>STDEV(D572:D574)/E574*100</f>
        <v>1.691683376</v>
      </c>
      <c r="G574" s="16">
        <f>E574-$E$529</f>
        <v>25415997.67</v>
      </c>
    </row>
    <row r="575">
      <c r="A575" s="15" t="s">
        <v>15</v>
      </c>
      <c r="B575" s="15">
        <v>35.0</v>
      </c>
      <c r="C575" s="13"/>
      <c r="D575" s="21">
        <v>3.3062618E7</v>
      </c>
      <c r="E575" s="16"/>
      <c r="F575" s="16"/>
      <c r="G575" s="16"/>
    </row>
    <row r="576">
      <c r="A576" s="15" t="s">
        <v>15</v>
      </c>
      <c r="B576" s="15">
        <v>35.0</v>
      </c>
      <c r="C576" s="13"/>
      <c r="D576" s="21">
        <v>3.1326102E7</v>
      </c>
      <c r="E576" s="16"/>
      <c r="F576" s="16"/>
      <c r="G576" s="16"/>
    </row>
    <row r="577">
      <c r="A577" s="15" t="s">
        <v>15</v>
      </c>
      <c r="B577" s="15">
        <v>35.0</v>
      </c>
      <c r="C577" s="13" t="str">
        <f>CONCATENATE(A577,B577)</f>
        <v>C24_435</v>
      </c>
      <c r="D577" s="21">
        <v>3.2504276E7</v>
      </c>
      <c r="E577" s="16">
        <f>AVERAGE(D575:D577)</f>
        <v>32297665.33</v>
      </c>
      <c r="F577" s="16">
        <f>STDEV(D575:D577)/E577*100</f>
        <v>2.744790357</v>
      </c>
      <c r="G577" s="16">
        <f>E577-$E$529</f>
        <v>27700812.33</v>
      </c>
    </row>
    <row r="578">
      <c r="A578" s="15" t="s">
        <v>16</v>
      </c>
      <c r="B578" s="15">
        <v>35.0</v>
      </c>
      <c r="C578" s="13"/>
      <c r="D578" s="21">
        <v>2.4580944E7</v>
      </c>
      <c r="E578" s="16"/>
      <c r="F578" s="16"/>
      <c r="G578" s="16"/>
    </row>
    <row r="579">
      <c r="A579" s="15" t="s">
        <v>16</v>
      </c>
      <c r="B579" s="15">
        <v>35.0</v>
      </c>
      <c r="C579" s="13"/>
      <c r="D579" s="21">
        <v>2.6949274E7</v>
      </c>
      <c r="E579" s="16"/>
      <c r="F579" s="16"/>
      <c r="G579" s="16"/>
    </row>
    <row r="580">
      <c r="A580" s="15" t="s">
        <v>16</v>
      </c>
      <c r="B580" s="15">
        <v>35.0</v>
      </c>
      <c r="C580" s="13" t="str">
        <f>CONCATENATE(A580,B580)</f>
        <v>C24_535</v>
      </c>
      <c r="D580" s="21">
        <v>2.5675418E7</v>
      </c>
      <c r="E580" s="16">
        <f>AVERAGE(D578:D580)</f>
        <v>25735212</v>
      </c>
      <c r="F580" s="16">
        <f>STDEV(D578:D580)/E580*100</f>
        <v>4.60573897</v>
      </c>
      <c r="G580" s="16">
        <f>E580-$E$529</f>
        <v>21138359</v>
      </c>
    </row>
    <row r="581">
      <c r="A581" s="15" t="s">
        <v>17</v>
      </c>
      <c r="B581" s="15">
        <v>35.0</v>
      </c>
      <c r="C581" s="13"/>
      <c r="D581" s="21">
        <v>3.3835544E7</v>
      </c>
      <c r="E581" s="16"/>
      <c r="F581" s="16"/>
      <c r="G581" s="16"/>
    </row>
    <row r="582">
      <c r="A582" s="15" t="s">
        <v>17</v>
      </c>
      <c r="B582" s="15">
        <v>35.0</v>
      </c>
      <c r="C582" s="13"/>
      <c r="D582" s="21">
        <v>3.8196396E7</v>
      </c>
      <c r="E582" s="16"/>
      <c r="F582" s="16"/>
      <c r="G582" s="16"/>
    </row>
    <row r="583">
      <c r="A583" s="15" t="s">
        <v>17</v>
      </c>
      <c r="B583" s="15">
        <v>35.0</v>
      </c>
      <c r="C583" s="13" t="str">
        <f>CONCATENATE(A583,B583)</f>
        <v>C24_635</v>
      </c>
      <c r="D583" s="21">
        <v>3.9117512E7</v>
      </c>
      <c r="E583" s="16">
        <f>AVERAGE(D581:D583)</f>
        <v>37049817.33</v>
      </c>
      <c r="F583" s="16">
        <f>STDEV(D581:D583)/E583*100</f>
        <v>7.615382088</v>
      </c>
      <c r="G583" s="16">
        <f>E583-$E$529</f>
        <v>32452964.33</v>
      </c>
    </row>
    <row r="584">
      <c r="A584" s="1" t="s">
        <v>18</v>
      </c>
      <c r="B584" s="15">
        <v>35.0</v>
      </c>
      <c r="C584" s="13"/>
      <c r="D584" s="22">
        <v>3.0545348E7</v>
      </c>
      <c r="E584" s="16"/>
      <c r="F584" s="16"/>
      <c r="G584" s="16"/>
    </row>
    <row r="585">
      <c r="A585" s="1" t="s">
        <v>18</v>
      </c>
      <c r="B585" s="15">
        <v>35.0</v>
      </c>
      <c r="C585" s="13"/>
      <c r="D585" s="22">
        <v>3.1008884E7</v>
      </c>
      <c r="E585" s="16"/>
      <c r="F585" s="16"/>
      <c r="G585" s="16"/>
    </row>
    <row r="586">
      <c r="A586" s="1" t="s">
        <v>18</v>
      </c>
      <c r="B586" s="15">
        <v>35.0</v>
      </c>
      <c r="C586" s="13" t="str">
        <f>CONCATENATE(A586,B586)</f>
        <v>BP324_135</v>
      </c>
      <c r="D586" s="22">
        <v>3.1062408E7</v>
      </c>
      <c r="E586" s="16">
        <f>AVERAGE(D584:D586)</f>
        <v>30872213.33</v>
      </c>
      <c r="F586" s="16">
        <f>STDEV(D584:D586)/E586*100</f>
        <v>0.9210091771</v>
      </c>
      <c r="G586" s="16">
        <f>E586-$E$529</f>
        <v>26275360.33</v>
      </c>
    </row>
    <row r="587">
      <c r="A587" s="1" t="s">
        <v>19</v>
      </c>
      <c r="B587" s="15">
        <v>35.0</v>
      </c>
      <c r="C587" s="13"/>
      <c r="D587" s="22">
        <v>3.7839928E7</v>
      </c>
      <c r="E587" s="16"/>
      <c r="F587" s="16"/>
      <c r="G587" s="16"/>
    </row>
    <row r="588">
      <c r="A588" s="1" t="s">
        <v>19</v>
      </c>
      <c r="B588" s="15">
        <v>35.0</v>
      </c>
      <c r="C588" s="13"/>
      <c r="D588" s="22">
        <v>3.9683076E7</v>
      </c>
      <c r="E588" s="16"/>
      <c r="F588" s="16"/>
      <c r="G588" s="16"/>
    </row>
    <row r="589">
      <c r="A589" s="1" t="s">
        <v>19</v>
      </c>
      <c r="B589" s="15">
        <v>35.0</v>
      </c>
      <c r="C589" s="13" t="str">
        <f>CONCATENATE(A589,B589)</f>
        <v>BP324_235</v>
      </c>
      <c r="D589" s="22">
        <v>3.5579104E7</v>
      </c>
      <c r="E589" s="16">
        <f>AVERAGE(D587:D589)</f>
        <v>37700702.67</v>
      </c>
      <c r="F589" s="16">
        <f>STDEV(D587:D589)/E589*100</f>
        <v>5.452220166</v>
      </c>
      <c r="G589" s="16">
        <f>E589-$E$529</f>
        <v>33103849.67</v>
      </c>
    </row>
    <row r="590">
      <c r="A590" s="15" t="s">
        <v>20</v>
      </c>
      <c r="B590" s="15">
        <v>35.0</v>
      </c>
      <c r="C590" s="13"/>
      <c r="D590" s="22">
        <v>3.51396E7</v>
      </c>
      <c r="E590" s="16"/>
      <c r="F590" s="16"/>
      <c r="G590" s="16"/>
    </row>
    <row r="591">
      <c r="A591" s="15" t="s">
        <v>20</v>
      </c>
      <c r="B591" s="15">
        <v>35.0</v>
      </c>
      <c r="C591" s="13"/>
      <c r="E591" s="16"/>
      <c r="F591" s="16"/>
      <c r="G591" s="16"/>
      <c r="H591" s="22">
        <v>2.7183042E7</v>
      </c>
    </row>
    <row r="592">
      <c r="A592" s="15" t="s">
        <v>20</v>
      </c>
      <c r="B592" s="15">
        <v>35.0</v>
      </c>
      <c r="C592" s="13" t="str">
        <f>CONCATENATE(A592,B592)</f>
        <v>BP324_335</v>
      </c>
      <c r="D592" s="22">
        <v>3.7529624E7</v>
      </c>
      <c r="E592" s="16">
        <f>AVERAGE(D590:D592)</f>
        <v>36334612</v>
      </c>
      <c r="F592" s="16">
        <f>STDEV(D590:D592)/E592*100</f>
        <v>4.651218451</v>
      </c>
      <c r="G592" s="16">
        <f>E592-$E$529</f>
        <v>31737759</v>
      </c>
    </row>
    <row r="593">
      <c r="A593" s="15" t="s">
        <v>21</v>
      </c>
      <c r="B593" s="15">
        <v>35.0</v>
      </c>
      <c r="C593" s="13"/>
      <c r="D593" s="22">
        <v>1.898751E7</v>
      </c>
      <c r="E593" s="16"/>
      <c r="F593" s="16"/>
      <c r="G593" s="16"/>
    </row>
    <row r="594">
      <c r="A594" s="15" t="s">
        <v>21</v>
      </c>
      <c r="B594" s="15">
        <v>35.0</v>
      </c>
      <c r="C594" s="13"/>
      <c r="D594" s="22">
        <v>2.1614372E7</v>
      </c>
      <c r="E594" s="16"/>
      <c r="F594" s="16"/>
      <c r="G594" s="16"/>
    </row>
    <row r="595">
      <c r="A595" s="15" t="s">
        <v>21</v>
      </c>
      <c r="B595" s="15">
        <v>35.0</v>
      </c>
      <c r="C595" s="13" t="str">
        <f>CONCATENATE(A595,B595)</f>
        <v>BP324_435</v>
      </c>
      <c r="D595" s="22">
        <v>2.088433E7</v>
      </c>
      <c r="E595" s="16">
        <f>AVERAGE(D593:D595)</f>
        <v>20495404</v>
      </c>
      <c r="F595" s="16">
        <f>STDEV(D593:D595)/E595*100</f>
        <v>6.615780229</v>
      </c>
      <c r="G595" s="16">
        <f>E595-$E$529</f>
        <v>15898551</v>
      </c>
    </row>
    <row r="596">
      <c r="A596" s="15" t="s">
        <v>22</v>
      </c>
      <c r="B596" s="15">
        <v>35.0</v>
      </c>
      <c r="C596" s="13"/>
      <c r="D596" s="22">
        <v>2.6978232E7</v>
      </c>
      <c r="E596" s="16"/>
      <c r="F596" s="16"/>
      <c r="G596" s="16"/>
    </row>
    <row r="597">
      <c r="A597" s="15" t="s">
        <v>22</v>
      </c>
      <c r="B597" s="15">
        <v>35.0</v>
      </c>
      <c r="C597" s="13"/>
      <c r="D597" s="22">
        <v>3.1740068E7</v>
      </c>
      <c r="E597" s="16"/>
      <c r="F597" s="16"/>
      <c r="G597" s="16"/>
    </row>
    <row r="598">
      <c r="A598" s="15" t="s">
        <v>22</v>
      </c>
      <c r="B598" s="15">
        <v>35.0</v>
      </c>
      <c r="C598" s="13" t="str">
        <f>CONCATENATE(A598,B598)</f>
        <v>BP324_535</v>
      </c>
      <c r="D598" s="22">
        <v>3.9385128E7</v>
      </c>
      <c r="E598" s="16">
        <f>AVERAGE(D596:D598)</f>
        <v>32701142.67</v>
      </c>
      <c r="F598" s="16">
        <f>STDEV(D596:D598)/E598*100</f>
        <v>19.14011009</v>
      </c>
      <c r="G598" s="16">
        <f>E598-$E$529</f>
        <v>28104289.67</v>
      </c>
    </row>
    <row r="599">
      <c r="A599" s="15" t="s">
        <v>23</v>
      </c>
      <c r="B599" s="15">
        <v>35.0</v>
      </c>
      <c r="C599" s="13"/>
      <c r="D599" s="22">
        <v>2.9353486E7</v>
      </c>
      <c r="E599" s="16"/>
      <c r="F599" s="16"/>
      <c r="G599" s="16"/>
    </row>
    <row r="600">
      <c r="A600" s="15" t="s">
        <v>23</v>
      </c>
      <c r="B600" s="15">
        <v>35.0</v>
      </c>
      <c r="C600" s="13"/>
      <c r="D600" s="22">
        <v>3.0129772E7</v>
      </c>
      <c r="E600" s="16"/>
      <c r="F600" s="16"/>
      <c r="G600" s="16"/>
    </row>
    <row r="601">
      <c r="A601" s="15" t="s">
        <v>23</v>
      </c>
      <c r="B601" s="15">
        <v>35.0</v>
      </c>
      <c r="C601" s="13" t="str">
        <f>CONCATENATE(A601,B601)</f>
        <v>BP324_635</v>
      </c>
      <c r="D601" s="22">
        <v>2.9425904E7</v>
      </c>
      <c r="E601" s="16">
        <f>AVERAGE(D599:D601)</f>
        <v>29636387.33</v>
      </c>
      <c r="F601" s="16">
        <f>STDEV(D599:D601)/E601*100</f>
        <v>1.446921053</v>
      </c>
      <c r="G601" s="16">
        <f>E601-$E$529</f>
        <v>25039534.33</v>
      </c>
    </row>
    <row r="602">
      <c r="A602" s="15" t="s">
        <v>42</v>
      </c>
      <c r="B602" s="15">
        <v>40.0</v>
      </c>
      <c r="C602" s="13"/>
      <c r="E602" s="16"/>
      <c r="F602" s="16"/>
      <c r="G602" s="16"/>
      <c r="H602" s="17">
        <v>5241431.0</v>
      </c>
      <c r="K602" s="23"/>
    </row>
    <row r="603">
      <c r="A603" s="15" t="s">
        <v>42</v>
      </c>
      <c r="B603" s="15">
        <v>40.0</v>
      </c>
      <c r="C603" s="13"/>
      <c r="D603" s="17">
        <v>4403948.0</v>
      </c>
      <c r="E603" s="16"/>
      <c r="F603" s="16"/>
      <c r="G603" s="16"/>
      <c r="K603" s="23"/>
    </row>
    <row r="604">
      <c r="A604" s="15" t="s">
        <v>42</v>
      </c>
      <c r="B604" s="15">
        <v>40.0</v>
      </c>
      <c r="C604" s="13" t="str">
        <f>CONCATENATE(A604,B604)</f>
        <v>branco40</v>
      </c>
      <c r="D604" s="17">
        <v>4312013.0</v>
      </c>
      <c r="E604" s="16">
        <f>AVERAGE(D602:D604)</f>
        <v>4357980.5</v>
      </c>
      <c r="F604" s="16">
        <f>STDEV(D602:D604)/E604*100</f>
        <v>1.491696944</v>
      </c>
      <c r="G604" s="18" t="s">
        <v>43</v>
      </c>
      <c r="K604" s="23"/>
    </row>
    <row r="605">
      <c r="A605" s="1" t="s">
        <v>0</v>
      </c>
      <c r="B605" s="15">
        <v>40.0</v>
      </c>
      <c r="C605" s="13"/>
      <c r="D605" s="19">
        <v>3.5585264E7</v>
      </c>
      <c r="E605" s="16"/>
      <c r="F605" s="16"/>
      <c r="G605" s="16"/>
      <c r="J605" s="23"/>
      <c r="K605" s="23"/>
    </row>
    <row r="606">
      <c r="A606" s="1" t="s">
        <v>0</v>
      </c>
      <c r="B606" s="15">
        <v>40.0</v>
      </c>
      <c r="C606" s="13"/>
      <c r="D606" s="19">
        <v>4.0052092E7</v>
      </c>
      <c r="E606" s="16"/>
      <c r="F606" s="16"/>
      <c r="G606" s="16"/>
      <c r="J606" s="23"/>
      <c r="K606" s="23"/>
    </row>
    <row r="607">
      <c r="A607" s="1" t="s">
        <v>0</v>
      </c>
      <c r="B607" s="15">
        <v>40.0</v>
      </c>
      <c r="C607" s="13" t="str">
        <f>CONCATENATE(A607,B607)</f>
        <v>C20_140</v>
      </c>
      <c r="D607" s="19">
        <v>3.8358812E7</v>
      </c>
      <c r="E607" s="16">
        <f>AVERAGE(D605:D607)</f>
        <v>37998722.67</v>
      </c>
      <c r="F607" s="16">
        <f>STDEV(D605:D607)/E607*100</f>
        <v>5.934620851</v>
      </c>
      <c r="G607" s="16">
        <f>E607-$E$604</f>
        <v>33640742.17</v>
      </c>
      <c r="J607" s="23"/>
      <c r="K607" s="23"/>
    </row>
    <row r="608">
      <c r="A608" s="1" t="s">
        <v>1</v>
      </c>
      <c r="B608" s="15">
        <v>40.0</v>
      </c>
      <c r="C608" s="13"/>
      <c r="D608" s="19">
        <v>2.650828E7</v>
      </c>
      <c r="E608" s="16"/>
      <c r="F608" s="16"/>
      <c r="G608" s="16"/>
      <c r="J608" s="23"/>
      <c r="K608" s="23"/>
    </row>
    <row r="609">
      <c r="A609" s="1" t="s">
        <v>1</v>
      </c>
      <c r="B609" s="15">
        <v>40.0</v>
      </c>
      <c r="C609" s="13"/>
      <c r="D609" s="19">
        <v>2.8512054E7</v>
      </c>
      <c r="E609" s="16"/>
      <c r="F609" s="16"/>
      <c r="G609" s="16"/>
      <c r="J609" s="23"/>
      <c r="K609" s="23"/>
    </row>
    <row r="610">
      <c r="A610" s="1" t="s">
        <v>1</v>
      </c>
      <c r="B610" s="15">
        <v>40.0</v>
      </c>
      <c r="C610" s="13" t="str">
        <f>CONCATENATE(A610,B610)</f>
        <v>C20_240</v>
      </c>
      <c r="D610" s="19">
        <v>2.9370186E7</v>
      </c>
      <c r="E610" s="16">
        <f>AVERAGE(D608:D610)</f>
        <v>28130173.33</v>
      </c>
      <c r="F610" s="16">
        <f>STDEV(D608:D610)/E610*100</f>
        <v>5.220988988</v>
      </c>
      <c r="G610" s="16">
        <f>E610-$E$604</f>
        <v>23772192.83</v>
      </c>
      <c r="J610" s="23"/>
      <c r="K610" s="23"/>
    </row>
    <row r="611">
      <c r="A611" s="1" t="s">
        <v>2</v>
      </c>
      <c r="B611" s="15">
        <v>40.0</v>
      </c>
      <c r="C611" s="13"/>
      <c r="D611" s="19">
        <v>3.795104E7</v>
      </c>
      <c r="E611" s="16"/>
      <c r="F611" s="16"/>
      <c r="G611" s="16"/>
      <c r="J611" s="23"/>
      <c r="K611" s="23"/>
    </row>
    <row r="612">
      <c r="A612" s="1" t="s">
        <v>2</v>
      </c>
      <c r="B612" s="15">
        <v>40.0</v>
      </c>
      <c r="C612" s="13"/>
      <c r="D612" s="19">
        <v>3.644066E7</v>
      </c>
      <c r="E612" s="16"/>
      <c r="F612" s="16"/>
      <c r="G612" s="16"/>
      <c r="J612" s="23"/>
      <c r="K612" s="23"/>
    </row>
    <row r="613">
      <c r="A613" s="1" t="s">
        <v>2</v>
      </c>
      <c r="B613" s="15">
        <v>40.0</v>
      </c>
      <c r="C613" s="13" t="str">
        <f>CONCATENATE(A613,B613)</f>
        <v>C20_340</v>
      </c>
      <c r="D613" s="19">
        <v>3.0976638E7</v>
      </c>
      <c r="E613" s="16">
        <f>AVERAGE(D611:D613)</f>
        <v>35122779.33</v>
      </c>
      <c r="F613" s="16">
        <f>STDEV(D611:D613)/E613*100</f>
        <v>10.44683937</v>
      </c>
      <c r="G613" s="16">
        <f>E613-$E$604</f>
        <v>30764798.83</v>
      </c>
      <c r="J613" s="23"/>
      <c r="K613" s="23"/>
    </row>
    <row r="614">
      <c r="A614" s="1" t="s">
        <v>3</v>
      </c>
      <c r="B614" s="15">
        <v>40.0</v>
      </c>
      <c r="C614" s="13"/>
      <c r="D614" s="19">
        <v>4.911256E7</v>
      </c>
      <c r="E614" s="16"/>
      <c r="F614" s="16"/>
      <c r="G614" s="16"/>
    </row>
    <row r="615">
      <c r="A615" s="1" t="s">
        <v>3</v>
      </c>
      <c r="B615" s="15">
        <v>40.0</v>
      </c>
      <c r="C615" s="13"/>
      <c r="D615" s="19">
        <v>5.0154808E7</v>
      </c>
      <c r="E615" s="16"/>
      <c r="F615" s="16"/>
      <c r="G615" s="16"/>
    </row>
    <row r="616">
      <c r="A616" s="1" t="s">
        <v>3</v>
      </c>
      <c r="B616" s="15">
        <v>40.0</v>
      </c>
      <c r="C616" s="13" t="str">
        <f>CONCATENATE(A616,B616)</f>
        <v>C20_440</v>
      </c>
      <c r="D616" s="19">
        <v>5.206758E7</v>
      </c>
      <c r="E616" s="16">
        <f>AVERAGE(D614:D616)</f>
        <v>50444982.67</v>
      </c>
      <c r="F616" s="16">
        <f>STDEV(D614:D616)/E616*100</f>
        <v>2.97101578</v>
      </c>
      <c r="G616" s="16">
        <f>E616-$E$604</f>
        <v>46087002.17</v>
      </c>
    </row>
    <row r="617">
      <c r="A617" s="1" t="s">
        <v>4</v>
      </c>
      <c r="B617" s="15">
        <v>40.0</v>
      </c>
      <c r="C617" s="13"/>
      <c r="D617" s="19">
        <v>3.5205256E7</v>
      </c>
      <c r="E617" s="16"/>
      <c r="F617" s="16"/>
      <c r="G617" s="16"/>
    </row>
    <row r="618">
      <c r="A618" s="1" t="s">
        <v>4</v>
      </c>
      <c r="B618" s="15">
        <v>40.0</v>
      </c>
      <c r="C618" s="13"/>
      <c r="D618" s="19">
        <v>3.9246388E7</v>
      </c>
      <c r="E618" s="16"/>
      <c r="F618" s="16"/>
      <c r="G618" s="16"/>
    </row>
    <row r="619">
      <c r="A619" s="1" t="s">
        <v>4</v>
      </c>
      <c r="B619" s="15">
        <v>40.0</v>
      </c>
      <c r="C619" s="13" t="str">
        <f>CONCATENATE(A619,B619)</f>
        <v>C20_540</v>
      </c>
      <c r="D619" s="19">
        <v>3.9921388E7</v>
      </c>
      <c r="E619" s="16">
        <f>AVERAGE(D617:D619)</f>
        <v>38124344</v>
      </c>
      <c r="F619" s="16">
        <f>STDEV(D617:D619)/E619*100</f>
        <v>6.689777403</v>
      </c>
      <c r="G619" s="16">
        <f>E619-$E$604</f>
        <v>33766363.5</v>
      </c>
    </row>
    <row r="620">
      <c r="A620" s="1" t="s">
        <v>5</v>
      </c>
      <c r="B620" s="15">
        <v>40.0</v>
      </c>
      <c r="C620" s="13"/>
      <c r="D620" s="19">
        <v>5.0693648E7</v>
      </c>
      <c r="E620" s="16"/>
      <c r="F620" s="16"/>
      <c r="G620" s="16"/>
    </row>
    <row r="621">
      <c r="A621" s="1" t="s">
        <v>5</v>
      </c>
      <c r="B621" s="15">
        <v>40.0</v>
      </c>
      <c r="C621" s="13"/>
      <c r="D621" s="19">
        <v>5.4110152E7</v>
      </c>
      <c r="E621" s="16"/>
      <c r="F621" s="16"/>
      <c r="G621" s="16"/>
    </row>
    <row r="622">
      <c r="A622" s="1" t="s">
        <v>5</v>
      </c>
      <c r="B622" s="15">
        <v>40.0</v>
      </c>
      <c r="C622" s="13" t="str">
        <f>CONCATENATE(A622,B622)</f>
        <v>C20_640</v>
      </c>
      <c r="D622" s="19">
        <v>5.2739648E7</v>
      </c>
      <c r="E622" s="16">
        <f>AVERAGE(D620:D622)</f>
        <v>52514482.67</v>
      </c>
      <c r="F622" s="16">
        <f>STDEV(D620:D622)/E622*100</f>
        <v>3.274040918</v>
      </c>
      <c r="G622" s="16">
        <f>E622-$E$604</f>
        <v>48156502.17</v>
      </c>
    </row>
    <row r="623">
      <c r="A623" s="1" t="s">
        <v>6</v>
      </c>
      <c r="B623" s="15">
        <v>40.0</v>
      </c>
      <c r="C623" s="13"/>
      <c r="D623" s="20">
        <v>3.3778208E7</v>
      </c>
      <c r="E623" s="16"/>
      <c r="F623" s="16"/>
      <c r="G623" s="16"/>
    </row>
    <row r="624">
      <c r="A624" s="1" t="s">
        <v>6</v>
      </c>
      <c r="B624" s="15">
        <v>40.0</v>
      </c>
      <c r="C624" s="13"/>
      <c r="D624" s="20">
        <v>3.8657908E7</v>
      </c>
      <c r="E624" s="16"/>
      <c r="F624" s="16"/>
      <c r="G624" s="16"/>
    </row>
    <row r="625">
      <c r="A625" s="1" t="s">
        <v>6</v>
      </c>
      <c r="B625" s="15">
        <v>40.0</v>
      </c>
      <c r="C625" s="13" t="str">
        <f>CONCATENATE(A625,B625)</f>
        <v>BP320_140</v>
      </c>
      <c r="D625" s="20">
        <v>3.876964E7</v>
      </c>
      <c r="E625" s="16">
        <f>AVERAGE(D623:D625)</f>
        <v>37068585.33</v>
      </c>
      <c r="F625" s="16">
        <f>STDEV(D623:D625)/E625*100</f>
        <v>7.688715155</v>
      </c>
      <c r="G625" s="16">
        <f>E625-$E$604</f>
        <v>32710604.83</v>
      </c>
    </row>
    <row r="626">
      <c r="A626" s="15" t="s">
        <v>7</v>
      </c>
      <c r="B626" s="15">
        <v>40.0</v>
      </c>
      <c r="C626" s="13"/>
      <c r="D626" s="20">
        <v>5.2170884E7</v>
      </c>
      <c r="E626" s="16"/>
      <c r="F626" s="16"/>
      <c r="G626" s="16"/>
    </row>
    <row r="627">
      <c r="A627" s="15" t="s">
        <v>7</v>
      </c>
      <c r="B627" s="15">
        <v>40.0</v>
      </c>
      <c r="C627" s="13"/>
      <c r="D627" s="20">
        <v>5.1717784E7</v>
      </c>
      <c r="E627" s="16"/>
      <c r="F627" s="16"/>
      <c r="G627" s="16"/>
    </row>
    <row r="628">
      <c r="A628" s="15" t="s">
        <v>7</v>
      </c>
      <c r="B628" s="15">
        <v>40.0</v>
      </c>
      <c r="C628" s="13" t="str">
        <f>CONCATENATE(A628,B628)</f>
        <v>BP320_240</v>
      </c>
      <c r="E628" s="16">
        <f>AVERAGE(D626:D628)</f>
        <v>51944334</v>
      </c>
      <c r="F628" s="16">
        <f>STDEV(D626:D628)/E628*100</f>
        <v>0.6167950532</v>
      </c>
      <c r="G628" s="16">
        <f>E628-$E$604</f>
        <v>47586353.5</v>
      </c>
      <c r="H628" s="20">
        <v>7.9446408E7</v>
      </c>
    </row>
    <row r="629">
      <c r="A629" s="15" t="s">
        <v>8</v>
      </c>
      <c r="B629" s="15">
        <v>40.0</v>
      </c>
      <c r="C629" s="13"/>
      <c r="D629" s="20">
        <v>6.5702276E7</v>
      </c>
      <c r="E629" s="16"/>
      <c r="F629" s="16"/>
      <c r="G629" s="16"/>
    </row>
    <row r="630">
      <c r="A630" s="15" t="s">
        <v>8</v>
      </c>
      <c r="B630" s="15">
        <v>40.0</v>
      </c>
      <c r="C630" s="13"/>
      <c r="D630" s="20">
        <v>7.25914E7</v>
      </c>
      <c r="E630" s="16"/>
      <c r="F630" s="16"/>
      <c r="G630" s="16"/>
    </row>
    <row r="631">
      <c r="A631" s="15" t="s">
        <v>8</v>
      </c>
      <c r="B631" s="15">
        <v>40.0</v>
      </c>
      <c r="C631" s="13" t="str">
        <f>CONCATENATE(A631,B631)</f>
        <v>BP320_340</v>
      </c>
      <c r="D631" s="20">
        <v>7.7318896E7</v>
      </c>
      <c r="E631" s="16">
        <f>AVERAGE(D629:D631)</f>
        <v>71870857.33</v>
      </c>
      <c r="F631" s="16">
        <f>STDEV(D629:D631)/E631*100</f>
        <v>8.128097825</v>
      </c>
      <c r="G631" s="16">
        <f>E631-$E$604</f>
        <v>67512876.83</v>
      </c>
    </row>
    <row r="632">
      <c r="A632" s="15" t="s">
        <v>9</v>
      </c>
      <c r="B632" s="15">
        <v>40.0</v>
      </c>
      <c r="C632" s="13"/>
      <c r="D632" s="20">
        <v>5.9971856E7</v>
      </c>
      <c r="E632" s="16"/>
      <c r="F632" s="16"/>
      <c r="G632" s="16"/>
    </row>
    <row r="633">
      <c r="A633" s="15" t="s">
        <v>9</v>
      </c>
      <c r="B633" s="15">
        <v>40.0</v>
      </c>
      <c r="C633" s="13"/>
      <c r="D633" s="20">
        <v>6.3079296E7</v>
      </c>
      <c r="E633" s="16"/>
      <c r="F633" s="16"/>
      <c r="G633" s="16"/>
    </row>
    <row r="634">
      <c r="A634" s="15" t="s">
        <v>9</v>
      </c>
      <c r="B634" s="15">
        <v>40.0</v>
      </c>
      <c r="C634" s="13" t="str">
        <f>CONCATENATE(A634,B634)</f>
        <v>BP320_440</v>
      </c>
      <c r="D634" s="20">
        <v>6.5201696E7</v>
      </c>
      <c r="E634" s="16">
        <f>AVERAGE(D632:D634)</f>
        <v>62750949.33</v>
      </c>
      <c r="F634" s="16">
        <f>STDEV(D632:D634)/E634*100</f>
        <v>4.191706431</v>
      </c>
      <c r="G634" s="16">
        <f>E634-$E$604</f>
        <v>58392968.83</v>
      </c>
    </row>
    <row r="635">
      <c r="A635" s="15" t="s">
        <v>10</v>
      </c>
      <c r="B635" s="15">
        <v>40.0</v>
      </c>
      <c r="C635" s="13"/>
      <c r="D635" s="20">
        <v>3.1922254E7</v>
      </c>
      <c r="E635" s="16"/>
      <c r="F635" s="16"/>
      <c r="G635" s="16"/>
    </row>
    <row r="636">
      <c r="A636" s="15" t="s">
        <v>10</v>
      </c>
      <c r="B636" s="15">
        <v>40.0</v>
      </c>
      <c r="C636" s="13"/>
      <c r="D636" s="20">
        <v>3.4790784E7</v>
      </c>
      <c r="E636" s="16"/>
      <c r="F636" s="16"/>
      <c r="G636" s="16"/>
    </row>
    <row r="637">
      <c r="A637" s="15" t="s">
        <v>10</v>
      </c>
      <c r="B637" s="15">
        <v>40.0</v>
      </c>
      <c r="C637" s="13" t="str">
        <f>CONCATENATE(A637,B637)</f>
        <v>BP320_540</v>
      </c>
      <c r="D637" s="20">
        <v>3.5464424E7</v>
      </c>
      <c r="E637" s="16">
        <f>AVERAGE(D635:D637)</f>
        <v>34059154</v>
      </c>
      <c r="F637" s="16">
        <f>STDEV(D635:D637)/E637*100</f>
        <v>5.522777838</v>
      </c>
      <c r="G637" s="16">
        <f>E637-$E$604</f>
        <v>29701173.5</v>
      </c>
    </row>
    <row r="638">
      <c r="A638" s="15" t="s">
        <v>11</v>
      </c>
      <c r="B638" s="15">
        <v>40.0</v>
      </c>
      <c r="C638" s="13"/>
      <c r="D638" s="20">
        <v>5.4328324E7</v>
      </c>
      <c r="E638" s="16"/>
      <c r="F638" s="16"/>
      <c r="G638" s="16"/>
    </row>
    <row r="639">
      <c r="A639" s="15" t="s">
        <v>11</v>
      </c>
      <c r="B639" s="15">
        <v>40.0</v>
      </c>
      <c r="C639" s="13"/>
      <c r="D639" s="20">
        <v>5.5717568E7</v>
      </c>
      <c r="E639" s="16"/>
      <c r="F639" s="16"/>
      <c r="G639" s="16"/>
    </row>
    <row r="640">
      <c r="A640" s="15" t="s">
        <v>11</v>
      </c>
      <c r="B640" s="15">
        <v>40.0</v>
      </c>
      <c r="C640" s="13" t="str">
        <f>CONCATENATE(A640,B640)</f>
        <v>BP320_640</v>
      </c>
      <c r="D640" s="20">
        <v>5.7369104E7</v>
      </c>
      <c r="E640" s="16">
        <f>AVERAGE(D638:D640)</f>
        <v>55804998.67</v>
      </c>
      <c r="F640" s="16">
        <f>STDEV(D638:D640)/E640*100</f>
        <v>2.727845659</v>
      </c>
      <c r="G640" s="16">
        <f>E640-$E$604</f>
        <v>51447018.17</v>
      </c>
    </row>
    <row r="641">
      <c r="A641" s="1" t="s">
        <v>12</v>
      </c>
      <c r="B641" s="15">
        <v>40.0</v>
      </c>
      <c r="C641" s="13"/>
      <c r="D641" s="21">
        <v>2.6402262E7</v>
      </c>
      <c r="E641" s="16"/>
      <c r="F641" s="16"/>
      <c r="G641" s="16"/>
    </row>
    <row r="642">
      <c r="A642" s="1" t="s">
        <v>12</v>
      </c>
      <c r="B642" s="15">
        <v>40.0</v>
      </c>
      <c r="C642" s="13"/>
      <c r="D642" s="21">
        <v>3.005246E7</v>
      </c>
      <c r="E642" s="16"/>
      <c r="F642" s="16"/>
      <c r="G642" s="16"/>
    </row>
    <row r="643">
      <c r="A643" s="1" t="s">
        <v>12</v>
      </c>
      <c r="B643" s="15">
        <v>40.0</v>
      </c>
      <c r="C643" s="13" t="str">
        <f>CONCATENATE(A643,B643)</f>
        <v>C24_140</v>
      </c>
      <c r="D643" s="21">
        <v>2.9002724E7</v>
      </c>
      <c r="E643" s="16">
        <f>AVERAGE(D641:D643)</f>
        <v>28485815.33</v>
      </c>
      <c r="F643" s="16">
        <f>STDEV(D641:D643)/E643*100</f>
        <v>6.596957901</v>
      </c>
      <c r="G643" s="16">
        <f>E643-$E$604</f>
        <v>24127834.83</v>
      </c>
    </row>
    <row r="644">
      <c r="A644" s="1" t="s">
        <v>13</v>
      </c>
      <c r="B644" s="15">
        <v>40.0</v>
      </c>
      <c r="C644" s="13"/>
      <c r="D644" s="21">
        <v>4.9023864E7</v>
      </c>
      <c r="E644" s="16"/>
      <c r="F644" s="16"/>
      <c r="G644" s="16"/>
    </row>
    <row r="645">
      <c r="A645" s="1" t="s">
        <v>13</v>
      </c>
      <c r="B645" s="15">
        <v>40.0</v>
      </c>
      <c r="C645" s="13"/>
      <c r="D645" s="21">
        <v>5.5648264E7</v>
      </c>
      <c r="E645" s="16"/>
      <c r="F645" s="16"/>
      <c r="G645" s="16"/>
    </row>
    <row r="646">
      <c r="A646" s="1" t="s">
        <v>13</v>
      </c>
      <c r="B646" s="15">
        <v>40.0</v>
      </c>
      <c r="C646" s="13" t="str">
        <f>CONCATENATE(A646,B646)</f>
        <v>C24_240</v>
      </c>
      <c r="D646" s="21">
        <v>5.6507624E7</v>
      </c>
      <c r="E646" s="16">
        <f>AVERAGE(D644:D646)</f>
        <v>53726584</v>
      </c>
      <c r="F646" s="16">
        <f>STDEV(D644:D646)/E646*100</f>
        <v>7.622443586</v>
      </c>
      <c r="G646" s="16">
        <f>E646-$E$604</f>
        <v>49368603.5</v>
      </c>
    </row>
    <row r="647">
      <c r="A647" s="15" t="s">
        <v>14</v>
      </c>
      <c r="B647" s="15">
        <v>40.0</v>
      </c>
      <c r="C647" s="13"/>
      <c r="D647" s="21">
        <v>3.3046908E7</v>
      </c>
      <c r="E647" s="16"/>
      <c r="F647" s="16"/>
      <c r="G647" s="16"/>
    </row>
    <row r="648">
      <c r="A648" s="15" t="s">
        <v>14</v>
      </c>
      <c r="B648" s="15">
        <v>40.0</v>
      </c>
      <c r="C648" s="13"/>
      <c r="D648" s="21">
        <v>3.3291616E7</v>
      </c>
      <c r="E648" s="16"/>
      <c r="F648" s="16"/>
      <c r="G648" s="16"/>
    </row>
    <row r="649">
      <c r="A649" s="15" t="s">
        <v>14</v>
      </c>
      <c r="B649" s="15">
        <v>40.0</v>
      </c>
      <c r="C649" s="13" t="str">
        <f>CONCATENATE(A649,B649)</f>
        <v>C24_340</v>
      </c>
      <c r="D649" s="21">
        <v>3.3963832E7</v>
      </c>
      <c r="E649" s="16">
        <f>AVERAGE(D647:D649)</f>
        <v>33434118.67</v>
      </c>
      <c r="F649" s="16">
        <f>STDEV(D647:D649)/E649*100</f>
        <v>1.42005149</v>
      </c>
      <c r="G649" s="16">
        <f>E649-$E$604</f>
        <v>29076138.17</v>
      </c>
    </row>
    <row r="650">
      <c r="A650" s="15" t="s">
        <v>15</v>
      </c>
      <c r="B650" s="15">
        <v>40.0</v>
      </c>
      <c r="C650" s="13"/>
      <c r="D650" s="21">
        <v>3.6526504E7</v>
      </c>
      <c r="E650" s="16"/>
      <c r="F650" s="16"/>
      <c r="G650" s="16"/>
    </row>
    <row r="651">
      <c r="A651" s="15" t="s">
        <v>15</v>
      </c>
      <c r="B651" s="15">
        <v>40.0</v>
      </c>
      <c r="C651" s="13"/>
      <c r="D651" s="21">
        <v>3.4562708E7</v>
      </c>
      <c r="E651" s="16"/>
      <c r="F651" s="16"/>
      <c r="G651" s="16"/>
    </row>
    <row r="652">
      <c r="A652" s="15" t="s">
        <v>15</v>
      </c>
      <c r="B652" s="15">
        <v>40.0</v>
      </c>
      <c r="C652" s="13" t="str">
        <f>CONCATENATE(A652,B652)</f>
        <v>C24_440</v>
      </c>
      <c r="D652" s="21">
        <v>3.6299516E7</v>
      </c>
      <c r="E652" s="16">
        <f>AVERAGE(D650:D652)</f>
        <v>35796242.67</v>
      </c>
      <c r="F652" s="16">
        <f>STDEV(D650:D652)/E652*100</f>
        <v>3.00110906</v>
      </c>
      <c r="G652" s="16">
        <f>E652-$E$604</f>
        <v>31438262.17</v>
      </c>
    </row>
    <row r="653">
      <c r="A653" s="15" t="s">
        <v>16</v>
      </c>
      <c r="B653" s="15">
        <v>40.0</v>
      </c>
      <c r="C653" s="13"/>
      <c r="D653" s="21">
        <v>2.7434448E7</v>
      </c>
      <c r="E653" s="16"/>
      <c r="F653" s="16"/>
      <c r="G653" s="16"/>
    </row>
    <row r="654">
      <c r="A654" s="15" t="s">
        <v>16</v>
      </c>
      <c r="B654" s="15">
        <v>40.0</v>
      </c>
      <c r="C654" s="13"/>
      <c r="D654" s="21">
        <v>3.0152472E7</v>
      </c>
      <c r="E654" s="16"/>
      <c r="F654" s="16"/>
      <c r="G654" s="16"/>
    </row>
    <row r="655">
      <c r="A655" s="15" t="s">
        <v>16</v>
      </c>
      <c r="B655" s="15">
        <v>40.0</v>
      </c>
      <c r="C655" s="13" t="str">
        <f>CONCATENATE(A655,B655)</f>
        <v>C24_540</v>
      </c>
      <c r="D655" s="21">
        <v>2.9470914E7</v>
      </c>
      <c r="E655" s="16">
        <f>AVERAGE(D653:D655)</f>
        <v>29019278</v>
      </c>
      <c r="F655" s="16">
        <f>STDEV(D653:D655)/E655*100</f>
        <v>4.873230863</v>
      </c>
      <c r="G655" s="16">
        <f>E655-$E$604</f>
        <v>24661297.5</v>
      </c>
    </row>
    <row r="656">
      <c r="A656" s="15" t="s">
        <v>17</v>
      </c>
      <c r="B656" s="15">
        <v>40.0</v>
      </c>
      <c r="C656" s="13"/>
      <c r="D656" s="21">
        <v>3.7966736E7</v>
      </c>
      <c r="E656" s="16"/>
      <c r="F656" s="16"/>
      <c r="G656" s="16"/>
    </row>
    <row r="657">
      <c r="A657" s="15" t="s">
        <v>17</v>
      </c>
      <c r="B657" s="15">
        <v>40.0</v>
      </c>
      <c r="C657" s="13"/>
      <c r="D657" s="21">
        <v>4.2634588E7</v>
      </c>
      <c r="E657" s="16"/>
      <c r="F657" s="16"/>
      <c r="G657" s="16"/>
    </row>
    <row r="658">
      <c r="A658" s="15" t="s">
        <v>17</v>
      </c>
      <c r="B658" s="15">
        <v>40.0</v>
      </c>
      <c r="C658" s="13" t="str">
        <f>CONCATENATE(A658,B658)</f>
        <v>C24_640</v>
      </c>
      <c r="D658" s="21">
        <v>4.3546968E7</v>
      </c>
      <c r="E658" s="16">
        <f>AVERAGE(D656:D658)</f>
        <v>41382764</v>
      </c>
      <c r="F658" s="16">
        <f>STDEV(D656:D658)/E658*100</f>
        <v>7.233285314</v>
      </c>
      <c r="G658" s="16">
        <f>E658-$E$604</f>
        <v>37024783.5</v>
      </c>
    </row>
    <row r="659">
      <c r="A659" s="1" t="s">
        <v>18</v>
      </c>
      <c r="B659" s="15">
        <v>40.0</v>
      </c>
      <c r="C659" s="13"/>
      <c r="D659" s="22">
        <v>3.3245802E7</v>
      </c>
      <c r="E659" s="16"/>
      <c r="F659" s="16"/>
      <c r="G659" s="16"/>
    </row>
    <row r="660">
      <c r="A660" s="1" t="s">
        <v>18</v>
      </c>
      <c r="B660" s="15">
        <v>40.0</v>
      </c>
      <c r="C660" s="13"/>
      <c r="D660" s="22">
        <v>3.491574E7</v>
      </c>
      <c r="E660" s="16"/>
      <c r="F660" s="16"/>
      <c r="G660" s="16"/>
    </row>
    <row r="661">
      <c r="A661" s="1" t="s">
        <v>18</v>
      </c>
      <c r="B661" s="15">
        <v>40.0</v>
      </c>
      <c r="C661" s="13" t="str">
        <f>CONCATENATE(A661,B661)</f>
        <v>BP324_140</v>
      </c>
      <c r="D661" s="22">
        <v>3.4593888E7</v>
      </c>
      <c r="E661" s="16">
        <f>AVERAGE(D659:D661)</f>
        <v>34251810</v>
      </c>
      <c r="F661" s="16">
        <f>STDEV(D659:D661)/E661*100</f>
        <v>2.586626167</v>
      </c>
      <c r="G661" s="16">
        <f>E661-$E$604</f>
        <v>29893829.5</v>
      </c>
    </row>
    <row r="662">
      <c r="A662" s="1" t="s">
        <v>19</v>
      </c>
      <c r="B662" s="15">
        <v>40.0</v>
      </c>
      <c r="C662" s="13"/>
      <c r="D662" s="22">
        <v>4.1416284E7</v>
      </c>
      <c r="E662" s="16"/>
      <c r="F662" s="16"/>
      <c r="G662" s="16"/>
    </row>
    <row r="663">
      <c r="A663" s="1" t="s">
        <v>19</v>
      </c>
      <c r="B663" s="15">
        <v>40.0</v>
      </c>
      <c r="C663" s="13"/>
      <c r="D663" s="22">
        <v>4.3585104E7</v>
      </c>
      <c r="E663" s="16"/>
      <c r="F663" s="16"/>
      <c r="G663" s="16"/>
    </row>
    <row r="664">
      <c r="A664" s="1" t="s">
        <v>19</v>
      </c>
      <c r="B664" s="15">
        <v>40.0</v>
      </c>
      <c r="C664" s="13" t="str">
        <f>CONCATENATE(A664,B664)</f>
        <v>BP324_240</v>
      </c>
      <c r="D664" s="22">
        <v>3.9280436E7</v>
      </c>
      <c r="E664" s="16">
        <f>AVERAGE(D662:D664)</f>
        <v>41427274.67</v>
      </c>
      <c r="F664" s="16">
        <f>STDEV(D662:D664)/E664*100</f>
        <v>5.195502391</v>
      </c>
      <c r="G664" s="16">
        <f>E664-$E$604</f>
        <v>37069294.17</v>
      </c>
    </row>
    <row r="665">
      <c r="A665" s="15" t="s">
        <v>20</v>
      </c>
      <c r="B665" s="15">
        <v>40.0</v>
      </c>
      <c r="C665" s="13"/>
      <c r="D665" s="22">
        <v>3.861494E7</v>
      </c>
      <c r="E665" s="16"/>
      <c r="F665" s="16"/>
      <c r="G665" s="16"/>
    </row>
    <row r="666">
      <c r="A666" s="15" t="s">
        <v>20</v>
      </c>
      <c r="B666" s="15">
        <v>40.0</v>
      </c>
      <c r="C666" s="13"/>
      <c r="E666" s="16"/>
      <c r="F666" s="16"/>
      <c r="G666" s="16"/>
      <c r="H666" s="22">
        <v>3.0211592E7</v>
      </c>
    </row>
    <row r="667">
      <c r="A667" s="15" t="s">
        <v>20</v>
      </c>
      <c r="B667" s="15">
        <v>40.0</v>
      </c>
      <c r="C667" s="13" t="str">
        <f>CONCATENATE(A667,B667)</f>
        <v>BP324_340</v>
      </c>
      <c r="D667" s="22">
        <v>4.1281328E7</v>
      </c>
      <c r="E667" s="16">
        <f>AVERAGE(D665:D667)</f>
        <v>39948134</v>
      </c>
      <c r="F667" s="16">
        <f>STDEV(D665:D667)/E667*100</f>
        <v>4.719672353</v>
      </c>
      <c r="G667" s="16">
        <f>E667-$E$604</f>
        <v>35590153.5</v>
      </c>
    </row>
    <row r="668">
      <c r="A668" s="15" t="s">
        <v>21</v>
      </c>
      <c r="B668" s="15">
        <v>40.0</v>
      </c>
      <c r="C668" s="13"/>
      <c r="D668" s="22">
        <v>2.1422058E7</v>
      </c>
      <c r="E668" s="16"/>
      <c r="F668" s="16"/>
      <c r="G668" s="16"/>
    </row>
    <row r="669">
      <c r="A669" s="15" t="s">
        <v>21</v>
      </c>
      <c r="B669" s="15">
        <v>40.0</v>
      </c>
      <c r="C669" s="13"/>
      <c r="D669" s="22">
        <v>2.4208348E7</v>
      </c>
      <c r="E669" s="16"/>
      <c r="F669" s="16"/>
      <c r="G669" s="16"/>
    </row>
    <row r="670">
      <c r="A670" s="15" t="s">
        <v>21</v>
      </c>
      <c r="B670" s="15">
        <v>40.0</v>
      </c>
      <c r="C670" s="13" t="str">
        <f>CONCATENATE(A670,B670)</f>
        <v>BP324_440</v>
      </c>
      <c r="D670" s="22">
        <v>2.3570696E7</v>
      </c>
      <c r="E670" s="16">
        <f>AVERAGE(D668:D670)</f>
        <v>23067034</v>
      </c>
      <c r="F670" s="16">
        <f>STDEV(D668:D670)/E670*100</f>
        <v>6.328650782</v>
      </c>
      <c r="G670" s="16">
        <f>E670-$E$604</f>
        <v>18709053.5</v>
      </c>
    </row>
    <row r="671">
      <c r="A671" s="15" t="s">
        <v>22</v>
      </c>
      <c r="B671" s="15">
        <v>40.0</v>
      </c>
      <c r="C671" s="13"/>
      <c r="D671" s="22">
        <v>3.0222086E7</v>
      </c>
      <c r="E671" s="16"/>
      <c r="F671" s="16"/>
      <c r="G671" s="16"/>
    </row>
    <row r="672">
      <c r="A672" s="15" t="s">
        <v>22</v>
      </c>
      <c r="B672" s="15">
        <v>40.0</v>
      </c>
      <c r="C672" s="13"/>
      <c r="D672" s="22">
        <v>3.5250388E7</v>
      </c>
      <c r="E672" s="16"/>
      <c r="F672" s="16"/>
      <c r="G672" s="16"/>
    </row>
    <row r="673">
      <c r="A673" s="15" t="s">
        <v>22</v>
      </c>
      <c r="B673" s="15">
        <v>40.0</v>
      </c>
      <c r="C673" s="13" t="str">
        <f>CONCATENATE(A673,B673)</f>
        <v>BP324_540</v>
      </c>
      <c r="E673" s="16">
        <f>AVERAGE(D671:D673)</f>
        <v>32736237</v>
      </c>
      <c r="F673" s="16">
        <f>STDEV(D671:D673)/E673*100</f>
        <v>10.86119471</v>
      </c>
      <c r="G673" s="16">
        <f>E673-$E$604</f>
        <v>28378256.5</v>
      </c>
      <c r="H673" s="22">
        <v>4.28997E7</v>
      </c>
    </row>
    <row r="674">
      <c r="A674" s="15" t="s">
        <v>23</v>
      </c>
      <c r="B674" s="15">
        <v>40.0</v>
      </c>
      <c r="C674" s="13"/>
      <c r="D674" s="22">
        <v>3.2351136E7</v>
      </c>
      <c r="E674" s="16"/>
      <c r="F674" s="16"/>
      <c r="G674" s="16"/>
    </row>
    <row r="675">
      <c r="A675" s="15" t="s">
        <v>23</v>
      </c>
      <c r="B675" s="15">
        <v>40.0</v>
      </c>
      <c r="C675" s="13"/>
      <c r="D675" s="22">
        <v>3.3087616E7</v>
      </c>
      <c r="E675" s="16"/>
      <c r="F675" s="16"/>
      <c r="G675" s="16"/>
    </row>
    <row r="676">
      <c r="A676" s="15" t="s">
        <v>23</v>
      </c>
      <c r="B676" s="15">
        <v>40.0</v>
      </c>
      <c r="C676" s="13" t="str">
        <f>CONCATENATE(A676,B676)</f>
        <v>BP324_640</v>
      </c>
      <c r="D676" s="22">
        <v>3.2420486E7</v>
      </c>
      <c r="E676" s="16">
        <f>AVERAGE(D674:D676)</f>
        <v>32619746</v>
      </c>
      <c r="F676" s="16">
        <f>STDEV(D674:D676)/E676*100</f>
        <v>1.246693652</v>
      </c>
      <c r="G676" s="16">
        <f>E676-$E$604</f>
        <v>28261765.5</v>
      </c>
    </row>
    <row r="677">
      <c r="A677" s="15" t="s">
        <v>42</v>
      </c>
      <c r="B677" s="15">
        <v>45.0</v>
      </c>
      <c r="C677" s="13"/>
      <c r="E677" s="16"/>
      <c r="F677" s="16"/>
      <c r="G677" s="16"/>
      <c r="H677" s="17">
        <v>5338415.0</v>
      </c>
      <c r="K677" s="23"/>
    </row>
    <row r="678">
      <c r="A678" s="15" t="s">
        <v>42</v>
      </c>
      <c r="B678" s="15">
        <v>45.0</v>
      </c>
      <c r="C678" s="13"/>
      <c r="D678" s="17">
        <v>4460433.0</v>
      </c>
      <c r="E678" s="16"/>
      <c r="F678" s="16"/>
      <c r="G678" s="16"/>
      <c r="K678" s="23"/>
    </row>
    <row r="679">
      <c r="A679" s="15" t="s">
        <v>42</v>
      </c>
      <c r="B679" s="15">
        <v>45.0</v>
      </c>
      <c r="C679" s="13" t="str">
        <f>CONCATENATE(A679,B679)</f>
        <v>branco45</v>
      </c>
      <c r="D679" s="17">
        <v>4365716.0</v>
      </c>
      <c r="E679" s="16">
        <f>AVERAGE(D677:D679)</f>
        <v>4413074.5</v>
      </c>
      <c r="F679" s="16">
        <f>STDEV(D677:D679)/E679*100</f>
        <v>1.517650178</v>
      </c>
      <c r="G679" s="18" t="s">
        <v>43</v>
      </c>
      <c r="K679" s="23"/>
    </row>
    <row r="680">
      <c r="A680" s="1" t="s">
        <v>0</v>
      </c>
      <c r="B680" s="15">
        <v>45.0</v>
      </c>
      <c r="C680" s="13"/>
      <c r="D680" s="19">
        <v>3.9331896E7</v>
      </c>
      <c r="E680" s="16"/>
      <c r="F680" s="16"/>
      <c r="G680" s="16"/>
      <c r="J680" s="23"/>
      <c r="K680" s="23"/>
    </row>
    <row r="681">
      <c r="A681" s="1" t="s">
        <v>0</v>
      </c>
      <c r="B681" s="15">
        <v>45.0</v>
      </c>
      <c r="C681" s="13"/>
      <c r="D681" s="19">
        <v>4.4008568E7</v>
      </c>
      <c r="E681" s="16"/>
      <c r="F681" s="16"/>
      <c r="G681" s="16"/>
      <c r="J681" s="23"/>
      <c r="K681" s="23"/>
    </row>
    <row r="682">
      <c r="A682" s="1" t="s">
        <v>0</v>
      </c>
      <c r="B682" s="15">
        <v>45.0</v>
      </c>
      <c r="C682" s="13" t="str">
        <f>CONCATENATE(A682,B682)</f>
        <v>C20_145</v>
      </c>
      <c r="D682" s="19">
        <v>4.2361932E7</v>
      </c>
      <c r="E682" s="16">
        <f>AVERAGE(D680:D682)</f>
        <v>41900798.67</v>
      </c>
      <c r="F682" s="16">
        <f>STDEV(D680:D682)/E682*100</f>
        <v>5.661449845</v>
      </c>
      <c r="G682" s="16">
        <f>E682-$E$679</f>
        <v>37487724.17</v>
      </c>
      <c r="J682" s="23"/>
      <c r="K682" s="23"/>
    </row>
    <row r="683">
      <c r="A683" s="1" t="s">
        <v>1</v>
      </c>
      <c r="B683" s="15">
        <v>45.0</v>
      </c>
      <c r="C683" s="13"/>
      <c r="D683" s="19">
        <v>2.920428E7</v>
      </c>
      <c r="E683" s="16"/>
      <c r="F683" s="16"/>
      <c r="G683" s="16"/>
      <c r="J683" s="23"/>
      <c r="K683" s="23"/>
    </row>
    <row r="684">
      <c r="A684" s="1" t="s">
        <v>1</v>
      </c>
      <c r="B684" s="15">
        <v>45.0</v>
      </c>
      <c r="C684" s="13"/>
      <c r="D684" s="19">
        <v>3.139444E7</v>
      </c>
      <c r="E684" s="16"/>
      <c r="F684" s="16"/>
      <c r="G684" s="16"/>
      <c r="J684" s="23"/>
      <c r="K684" s="23"/>
    </row>
    <row r="685">
      <c r="A685" s="1" t="s">
        <v>1</v>
      </c>
      <c r="B685" s="15">
        <v>45.0</v>
      </c>
      <c r="C685" s="13" t="str">
        <f>CONCATENATE(A685,B685)</f>
        <v>C20_245</v>
      </c>
      <c r="D685" s="19">
        <v>3.2144332E7</v>
      </c>
      <c r="E685" s="16">
        <f>AVERAGE(D683:D685)</f>
        <v>30914350.67</v>
      </c>
      <c r="F685" s="16">
        <f>STDEV(D683:D685)/E685*100</f>
        <v>4.941689818</v>
      </c>
      <c r="G685" s="16">
        <f>E685-$E$679</f>
        <v>26501276.17</v>
      </c>
      <c r="J685" s="23"/>
      <c r="K685" s="23"/>
    </row>
    <row r="686">
      <c r="A686" s="1" t="s">
        <v>2</v>
      </c>
      <c r="B686" s="15">
        <v>45.0</v>
      </c>
      <c r="C686" s="13"/>
      <c r="D686" s="19">
        <v>4.1492468E7</v>
      </c>
      <c r="E686" s="16"/>
      <c r="F686" s="16"/>
      <c r="G686" s="16"/>
      <c r="J686" s="23"/>
      <c r="K686" s="23"/>
    </row>
    <row r="687">
      <c r="A687" s="1" t="s">
        <v>2</v>
      </c>
      <c r="B687" s="15">
        <v>45.0</v>
      </c>
      <c r="C687" s="13"/>
      <c r="D687" s="19">
        <v>3.9839064E7</v>
      </c>
      <c r="E687" s="16"/>
      <c r="F687" s="16"/>
      <c r="G687" s="16"/>
      <c r="J687" s="23"/>
      <c r="K687" s="23"/>
    </row>
    <row r="688">
      <c r="A688" s="1" t="s">
        <v>2</v>
      </c>
      <c r="B688" s="15">
        <v>45.0</v>
      </c>
      <c r="C688" s="13" t="str">
        <f>CONCATENATE(A688,B688)</f>
        <v>C20_345</v>
      </c>
      <c r="D688" s="19">
        <v>3.3932516E7</v>
      </c>
      <c r="E688" s="16">
        <f>AVERAGE(D686:D688)</f>
        <v>38421349.33</v>
      </c>
      <c r="F688" s="16">
        <f>STDEV(D686:D688)/E688*100</f>
        <v>10.34418319</v>
      </c>
      <c r="G688" s="16">
        <f>E688-$E$679</f>
        <v>34008274.83</v>
      </c>
      <c r="J688" s="23"/>
      <c r="K688" s="23"/>
    </row>
    <row r="689">
      <c r="A689" s="1" t="s">
        <v>3</v>
      </c>
      <c r="B689" s="15">
        <v>45.0</v>
      </c>
      <c r="C689" s="13"/>
      <c r="D689" s="19">
        <v>5.318064E7</v>
      </c>
      <c r="E689" s="16"/>
      <c r="F689" s="16"/>
      <c r="G689" s="16"/>
    </row>
    <row r="690">
      <c r="A690" s="1" t="s">
        <v>3</v>
      </c>
      <c r="B690" s="15">
        <v>45.0</v>
      </c>
      <c r="C690" s="13"/>
      <c r="D690" s="19">
        <v>5.4424072E7</v>
      </c>
      <c r="E690" s="16"/>
      <c r="F690" s="16"/>
      <c r="G690" s="16"/>
    </row>
    <row r="691">
      <c r="A691" s="1" t="s">
        <v>3</v>
      </c>
      <c r="B691" s="15">
        <v>45.0</v>
      </c>
      <c r="C691" s="13" t="str">
        <f>CONCATENATE(A691,B691)</f>
        <v>C20_445</v>
      </c>
      <c r="D691" s="19">
        <v>5.6362104E7</v>
      </c>
      <c r="E691" s="16">
        <f>AVERAGE(D689:D691)</f>
        <v>54655605.33</v>
      </c>
      <c r="F691" s="16">
        <f>STDEV(D689:D691)/E691*100</f>
        <v>2.933495457</v>
      </c>
      <c r="G691" s="16">
        <f>E691-$E$679</f>
        <v>50242530.83</v>
      </c>
    </row>
    <row r="692">
      <c r="A692" s="1" t="s">
        <v>4</v>
      </c>
      <c r="B692" s="15">
        <v>45.0</v>
      </c>
      <c r="C692" s="13"/>
      <c r="D692" s="19">
        <v>3.8702108E7</v>
      </c>
      <c r="E692" s="16"/>
      <c r="F692" s="16"/>
      <c r="G692" s="16"/>
    </row>
    <row r="693">
      <c r="A693" s="1" t="s">
        <v>4</v>
      </c>
      <c r="B693" s="15">
        <v>45.0</v>
      </c>
      <c r="C693" s="13"/>
      <c r="D693" s="19">
        <v>4.283846E7</v>
      </c>
      <c r="E693" s="16"/>
      <c r="F693" s="16"/>
      <c r="G693" s="16"/>
    </row>
    <row r="694">
      <c r="A694" s="1" t="s">
        <v>4</v>
      </c>
      <c r="B694" s="15">
        <v>45.0</v>
      </c>
      <c r="C694" s="13" t="str">
        <f>CONCATENATE(A694,B694)</f>
        <v>C20_545</v>
      </c>
      <c r="D694" s="19">
        <v>4.3571964E7</v>
      </c>
      <c r="E694" s="16">
        <f>AVERAGE(D692:D694)</f>
        <v>41704177.33</v>
      </c>
      <c r="F694" s="16">
        <f>STDEV(D692:D694)/E694*100</f>
        <v>6.2957936</v>
      </c>
      <c r="G694" s="16">
        <f>E694-$E$679</f>
        <v>37291102.83</v>
      </c>
    </row>
    <row r="695">
      <c r="A695" s="1" t="s">
        <v>5</v>
      </c>
      <c r="B695" s="15">
        <v>45.0</v>
      </c>
      <c r="C695" s="13"/>
      <c r="D695" s="19">
        <v>5.4602684E7</v>
      </c>
      <c r="E695" s="16"/>
      <c r="F695" s="16"/>
      <c r="G695" s="16"/>
    </row>
    <row r="696">
      <c r="A696" s="1" t="s">
        <v>5</v>
      </c>
      <c r="B696" s="15">
        <v>45.0</v>
      </c>
      <c r="C696" s="13"/>
      <c r="D696" s="19">
        <v>5.81313E7</v>
      </c>
      <c r="E696" s="16"/>
      <c r="F696" s="16"/>
      <c r="G696" s="16"/>
    </row>
    <row r="697">
      <c r="A697" s="1" t="s">
        <v>5</v>
      </c>
      <c r="B697" s="15">
        <v>45.0</v>
      </c>
      <c r="C697" s="13" t="str">
        <f>CONCATENATE(A697,B697)</f>
        <v>C20_645</v>
      </c>
      <c r="D697" s="19">
        <v>5.6753864E7</v>
      </c>
      <c r="E697" s="16">
        <f>AVERAGE(D695:D697)</f>
        <v>56495949.33</v>
      </c>
      <c r="F697" s="16">
        <f>STDEV(D695:D697)/E697*100</f>
        <v>3.147819448</v>
      </c>
      <c r="G697" s="16">
        <f>E697-$E$679</f>
        <v>52082874.83</v>
      </c>
    </row>
    <row r="698">
      <c r="A698" s="1" t="s">
        <v>6</v>
      </c>
      <c r="B698" s="15">
        <v>45.0</v>
      </c>
      <c r="C698" s="13"/>
      <c r="D698" s="20">
        <v>3.6830004E7</v>
      </c>
      <c r="E698" s="16"/>
      <c r="F698" s="16"/>
      <c r="G698" s="16"/>
    </row>
    <row r="699">
      <c r="A699" s="1" t="s">
        <v>6</v>
      </c>
      <c r="B699" s="15">
        <v>45.0</v>
      </c>
      <c r="C699" s="13"/>
      <c r="D699" s="20">
        <v>4.1930584E7</v>
      </c>
      <c r="E699" s="16"/>
      <c r="F699" s="16"/>
      <c r="G699" s="16"/>
    </row>
    <row r="700">
      <c r="A700" s="1" t="s">
        <v>6</v>
      </c>
      <c r="B700" s="15">
        <v>45.0</v>
      </c>
      <c r="C700" s="13" t="str">
        <f>CONCATENATE(A700,B700)</f>
        <v>BP320_145</v>
      </c>
      <c r="D700" s="20">
        <v>4.2148124E7</v>
      </c>
      <c r="E700" s="16">
        <f>AVERAGE(D698:D700)</f>
        <v>40302904</v>
      </c>
      <c r="F700" s="16">
        <f>STDEV(D698:D700)/E700*100</f>
        <v>7.467416754</v>
      </c>
      <c r="G700" s="16">
        <f>E700-$E$679</f>
        <v>35889829.5</v>
      </c>
    </row>
    <row r="701">
      <c r="A701" s="15" t="s">
        <v>7</v>
      </c>
      <c r="B701" s="15">
        <v>45.0</v>
      </c>
      <c r="C701" s="13"/>
      <c r="D701" s="20">
        <v>5.5961048E7</v>
      </c>
      <c r="E701" s="16"/>
      <c r="F701" s="16"/>
      <c r="G701" s="16"/>
    </row>
    <row r="702">
      <c r="A702" s="15" t="s">
        <v>7</v>
      </c>
      <c r="B702" s="15">
        <v>45.0</v>
      </c>
      <c r="C702" s="13"/>
      <c r="D702" s="20">
        <v>5.5512064E7</v>
      </c>
      <c r="E702" s="16"/>
      <c r="F702" s="16"/>
      <c r="G702" s="16"/>
    </row>
    <row r="703">
      <c r="A703" s="15" t="s">
        <v>7</v>
      </c>
      <c r="B703" s="15">
        <v>45.0</v>
      </c>
      <c r="C703" s="13" t="str">
        <f>CONCATENATE(A703,B703)</f>
        <v>BP320_245</v>
      </c>
      <c r="E703" s="16">
        <f>AVERAGE(D701:D703)</f>
        <v>55736556</v>
      </c>
      <c r="F703" s="16">
        <f>STDEV(D701:D703)/E703*100</f>
        <v>0.5696075499</v>
      </c>
      <c r="G703" s="16">
        <f>E703-$E$679</f>
        <v>51323481.5</v>
      </c>
      <c r="H703" s="20">
        <v>8.3176032E7</v>
      </c>
    </row>
    <row r="704">
      <c r="A704" s="15" t="s">
        <v>8</v>
      </c>
      <c r="B704" s="15">
        <v>45.0</v>
      </c>
      <c r="C704" s="13"/>
      <c r="D704" s="20">
        <v>6.98192E7</v>
      </c>
      <c r="E704" s="16"/>
      <c r="F704" s="16"/>
      <c r="G704" s="16"/>
    </row>
    <row r="705">
      <c r="A705" s="15" t="s">
        <v>8</v>
      </c>
      <c r="B705" s="15">
        <v>45.0</v>
      </c>
      <c r="C705" s="13"/>
      <c r="D705" s="20">
        <v>7.6794168E7</v>
      </c>
      <c r="E705" s="16"/>
      <c r="F705" s="16"/>
      <c r="G705" s="16"/>
    </row>
    <row r="706">
      <c r="A706" s="15" t="s">
        <v>8</v>
      </c>
      <c r="B706" s="15">
        <v>45.0</v>
      </c>
      <c r="C706" s="13" t="str">
        <f>CONCATENATE(A706,B706)</f>
        <v>BP320_345</v>
      </c>
      <c r="D706" s="20">
        <v>8.1696424E7</v>
      </c>
      <c r="E706" s="16">
        <f>AVERAGE(D704:D706)</f>
        <v>76103264</v>
      </c>
      <c r="F706" s="16">
        <f>STDEV(D704:D706)/E706*100</f>
        <v>7.842868026</v>
      </c>
      <c r="G706" s="16">
        <f>E706-$E$679</f>
        <v>71690189.5</v>
      </c>
    </row>
    <row r="707">
      <c r="A707" s="15" t="s">
        <v>9</v>
      </c>
      <c r="B707" s="15">
        <v>45.0</v>
      </c>
      <c r="C707" s="13"/>
      <c r="D707" s="20">
        <v>6.4558792E7</v>
      </c>
      <c r="E707" s="16"/>
      <c r="F707" s="16"/>
      <c r="G707" s="16"/>
    </row>
    <row r="708">
      <c r="A708" s="15" t="s">
        <v>9</v>
      </c>
      <c r="B708" s="15">
        <v>45.0</v>
      </c>
      <c r="C708" s="13"/>
      <c r="D708" s="20">
        <v>6.7973896E7</v>
      </c>
      <c r="E708" s="16"/>
      <c r="F708" s="16"/>
      <c r="G708" s="16"/>
    </row>
    <row r="709">
      <c r="A709" s="15" t="s">
        <v>9</v>
      </c>
      <c r="B709" s="15">
        <v>45.0</v>
      </c>
      <c r="C709" s="13" t="str">
        <f>CONCATENATE(A709,B709)</f>
        <v>BP320_445</v>
      </c>
      <c r="D709" s="20">
        <v>6.9936944E7</v>
      </c>
      <c r="E709" s="16">
        <f>AVERAGE(D707:D709)</f>
        <v>67489877.33</v>
      </c>
      <c r="F709" s="16">
        <f>STDEV(D707:D709)/E709*100</f>
        <v>4.032530907</v>
      </c>
      <c r="G709" s="16">
        <f>E709-$E$679</f>
        <v>63076802.83</v>
      </c>
    </row>
    <row r="710">
      <c r="A710" s="15" t="s">
        <v>10</v>
      </c>
      <c r="B710" s="15">
        <v>45.0</v>
      </c>
      <c r="C710" s="13"/>
      <c r="D710" s="20">
        <v>3.5234684E7</v>
      </c>
      <c r="E710" s="16"/>
      <c r="F710" s="16"/>
      <c r="G710" s="16"/>
    </row>
    <row r="711">
      <c r="A711" s="15" t="s">
        <v>10</v>
      </c>
      <c r="B711" s="15">
        <v>45.0</v>
      </c>
      <c r="C711" s="13"/>
      <c r="D711" s="20">
        <v>3.81766E7</v>
      </c>
      <c r="E711" s="16"/>
      <c r="F711" s="16"/>
      <c r="G711" s="16"/>
    </row>
    <row r="712">
      <c r="A712" s="15" t="s">
        <v>10</v>
      </c>
      <c r="B712" s="15">
        <v>45.0</v>
      </c>
      <c r="C712" s="13" t="str">
        <f>CONCATENATE(A712,B712)</f>
        <v>BP320_545</v>
      </c>
      <c r="D712" s="20">
        <v>3.8907032E7</v>
      </c>
      <c r="E712" s="16">
        <f>AVERAGE(D710:D712)</f>
        <v>37439438.67</v>
      </c>
      <c r="F712" s="16">
        <f>STDEV(D710:D712)/E712*100</f>
        <v>5.192353996</v>
      </c>
      <c r="G712" s="16">
        <f>E712-$E$679</f>
        <v>33026364.17</v>
      </c>
    </row>
    <row r="713">
      <c r="A713" s="15" t="s">
        <v>11</v>
      </c>
      <c r="B713" s="15">
        <v>45.0</v>
      </c>
      <c r="C713" s="13"/>
      <c r="D713" s="20">
        <v>5.8697036E7</v>
      </c>
      <c r="E713" s="16"/>
      <c r="F713" s="16"/>
      <c r="G713" s="16"/>
    </row>
    <row r="714">
      <c r="A714" s="15" t="s">
        <v>11</v>
      </c>
      <c r="B714" s="15">
        <v>45.0</v>
      </c>
      <c r="C714" s="13"/>
      <c r="D714" s="20">
        <v>6.0050456E7</v>
      </c>
      <c r="E714" s="16"/>
      <c r="F714" s="16"/>
      <c r="G714" s="16"/>
    </row>
    <row r="715">
      <c r="A715" s="15" t="s">
        <v>11</v>
      </c>
      <c r="B715" s="15">
        <v>45.0</v>
      </c>
      <c r="C715" s="13" t="str">
        <f>CONCATENATE(A715,B715)</f>
        <v>BP320_645</v>
      </c>
      <c r="D715" s="20">
        <v>6.1952884E7</v>
      </c>
      <c r="E715" s="16">
        <f>AVERAGE(D713:D715)</f>
        <v>60233458.67</v>
      </c>
      <c r="F715" s="16">
        <f>STDEV(D713:D715)/E715*100</f>
        <v>2.715468143</v>
      </c>
      <c r="G715" s="16">
        <f>E715-$E$679</f>
        <v>55820384.17</v>
      </c>
    </row>
    <row r="716">
      <c r="A716" s="1" t="s">
        <v>12</v>
      </c>
      <c r="B716" s="15">
        <v>45.0</v>
      </c>
      <c r="C716" s="13"/>
      <c r="D716" s="21">
        <v>2.9130454E7</v>
      </c>
      <c r="E716" s="16"/>
      <c r="F716" s="16"/>
      <c r="G716" s="16"/>
    </row>
    <row r="717">
      <c r="A717" s="1" t="s">
        <v>12</v>
      </c>
      <c r="B717" s="15">
        <v>45.0</v>
      </c>
      <c r="C717" s="13"/>
      <c r="D717" s="21">
        <v>3.3124836E7</v>
      </c>
      <c r="E717" s="16"/>
      <c r="F717" s="16"/>
      <c r="G717" s="16"/>
    </row>
    <row r="718">
      <c r="A718" s="1" t="s">
        <v>12</v>
      </c>
      <c r="B718" s="15">
        <v>45.0</v>
      </c>
      <c r="C718" s="13" t="str">
        <f>CONCATENATE(A718,B718)</f>
        <v>C24_145</v>
      </c>
      <c r="D718" s="21">
        <v>3.197478E7</v>
      </c>
      <c r="E718" s="16">
        <f>AVERAGE(D716:D718)</f>
        <v>31410023.33</v>
      </c>
      <c r="F718" s="16">
        <f>STDEV(D716:D718)/E718*100</f>
        <v>6.546338108</v>
      </c>
      <c r="G718" s="16">
        <f>E718-$E$679</f>
        <v>26996948.83</v>
      </c>
    </row>
    <row r="719">
      <c r="A719" s="1" t="s">
        <v>13</v>
      </c>
      <c r="B719" s="15">
        <v>45.0</v>
      </c>
      <c r="C719" s="13"/>
      <c r="D719" s="21">
        <v>5.301142E7</v>
      </c>
      <c r="E719" s="16"/>
      <c r="F719" s="16"/>
      <c r="G719" s="16"/>
    </row>
    <row r="720">
      <c r="A720" s="1" t="s">
        <v>13</v>
      </c>
      <c r="B720" s="15">
        <v>45.0</v>
      </c>
      <c r="C720" s="13"/>
      <c r="D720" s="21">
        <v>5.9775704E7</v>
      </c>
      <c r="E720" s="16"/>
      <c r="F720" s="16"/>
      <c r="G720" s="16"/>
    </row>
    <row r="721">
      <c r="A721" s="1" t="s">
        <v>13</v>
      </c>
      <c r="B721" s="15">
        <v>45.0</v>
      </c>
      <c r="C721" s="13" t="str">
        <f>CONCATENATE(A721,B721)</f>
        <v>C24_245</v>
      </c>
      <c r="D721" s="21">
        <v>6.0727136E7</v>
      </c>
      <c r="E721" s="16">
        <f>AVERAGE(D719:D721)</f>
        <v>57838086.67</v>
      </c>
      <c r="F721" s="16">
        <f>STDEV(D719:D721)/E721*100</f>
        <v>7.273751708</v>
      </c>
      <c r="G721" s="16">
        <f>E721-$E$679</f>
        <v>53425012.17</v>
      </c>
    </row>
    <row r="722">
      <c r="A722" s="15" t="s">
        <v>14</v>
      </c>
      <c r="B722" s="15">
        <v>45.0</v>
      </c>
      <c r="C722" s="13"/>
      <c r="D722" s="21">
        <v>3.6325124E7</v>
      </c>
      <c r="E722" s="16"/>
      <c r="F722" s="16"/>
      <c r="G722" s="16"/>
    </row>
    <row r="723">
      <c r="A723" s="15" t="s">
        <v>14</v>
      </c>
      <c r="B723" s="15">
        <v>45.0</v>
      </c>
      <c r="C723" s="13"/>
      <c r="D723" s="21">
        <v>3.6336844E7</v>
      </c>
      <c r="E723" s="16"/>
      <c r="F723" s="16"/>
      <c r="G723" s="16"/>
    </row>
    <row r="724">
      <c r="A724" s="15" t="s">
        <v>14</v>
      </c>
      <c r="B724" s="15">
        <v>45.0</v>
      </c>
      <c r="C724" s="13" t="str">
        <f>CONCATENATE(A724,B724)</f>
        <v>C24_345</v>
      </c>
      <c r="D724" s="21">
        <v>3.7221764E7</v>
      </c>
      <c r="E724" s="16">
        <f>AVERAGE(D722:D724)</f>
        <v>36627910.67</v>
      </c>
      <c r="F724" s="16">
        <f>STDEV(D722:D724)/E724*100</f>
        <v>1.404189995</v>
      </c>
      <c r="G724" s="16">
        <f>E724-$E$679</f>
        <v>32214836.17</v>
      </c>
    </row>
    <row r="725">
      <c r="A725" s="15" t="s">
        <v>15</v>
      </c>
      <c r="B725" s="15">
        <v>45.0</v>
      </c>
      <c r="C725" s="13"/>
      <c r="D725" s="21">
        <v>3.9730444E7</v>
      </c>
      <c r="E725" s="16"/>
      <c r="F725" s="16"/>
      <c r="G725" s="16"/>
    </row>
    <row r="726">
      <c r="A726" s="15" t="s">
        <v>15</v>
      </c>
      <c r="B726" s="15">
        <v>45.0</v>
      </c>
      <c r="C726" s="13"/>
      <c r="D726" s="21">
        <v>3.7686724E7</v>
      </c>
      <c r="E726" s="16"/>
      <c r="F726" s="16"/>
      <c r="G726" s="16"/>
    </row>
    <row r="727">
      <c r="A727" s="15" t="s">
        <v>15</v>
      </c>
      <c r="B727" s="15">
        <v>45.0</v>
      </c>
      <c r="C727" s="13" t="str">
        <f>CONCATENATE(A727,B727)</f>
        <v>C24_445</v>
      </c>
      <c r="D727" s="21">
        <v>4.0590304E7</v>
      </c>
      <c r="E727" s="16">
        <f>AVERAGE(D725:D727)</f>
        <v>39335824</v>
      </c>
      <c r="F727" s="16">
        <f>STDEV(D725:D727)/E727*100</f>
        <v>3.791637178</v>
      </c>
      <c r="G727" s="16">
        <f>E727-$E$679</f>
        <v>34922749.5</v>
      </c>
    </row>
    <row r="728">
      <c r="A728" s="15" t="s">
        <v>16</v>
      </c>
      <c r="B728" s="15">
        <v>45.0</v>
      </c>
      <c r="C728" s="13"/>
      <c r="D728" s="21">
        <v>3.0268204E7</v>
      </c>
      <c r="E728" s="16"/>
      <c r="F728" s="16"/>
      <c r="G728" s="16"/>
    </row>
    <row r="729">
      <c r="A729" s="15" t="s">
        <v>16</v>
      </c>
      <c r="B729" s="15">
        <v>45.0</v>
      </c>
      <c r="C729" s="13"/>
      <c r="D729" s="21">
        <v>3.323935E7</v>
      </c>
      <c r="E729" s="16"/>
      <c r="F729" s="16"/>
      <c r="G729" s="16"/>
    </row>
    <row r="730">
      <c r="A730" s="15" t="s">
        <v>16</v>
      </c>
      <c r="B730" s="15">
        <v>45.0</v>
      </c>
      <c r="C730" s="13" t="str">
        <f>CONCATENATE(A730,B730)</f>
        <v>C24_545</v>
      </c>
      <c r="D730" s="21">
        <v>3.2263586E7</v>
      </c>
      <c r="E730" s="16">
        <f>AVERAGE(D728:D730)</f>
        <v>31923713.33</v>
      </c>
      <c r="F730" s="16">
        <f>STDEV(D728:D730)/E730*100</f>
        <v>4.743969191</v>
      </c>
      <c r="G730" s="16">
        <f>E730-$E$679</f>
        <v>27510638.83</v>
      </c>
    </row>
    <row r="731">
      <c r="A731" s="15" t="s">
        <v>17</v>
      </c>
      <c r="B731" s="15">
        <v>45.0</v>
      </c>
      <c r="C731" s="13"/>
      <c r="D731" s="21">
        <v>4.1701732E7</v>
      </c>
      <c r="E731" s="16"/>
      <c r="F731" s="16"/>
      <c r="G731" s="16"/>
    </row>
    <row r="732">
      <c r="A732" s="15" t="s">
        <v>17</v>
      </c>
      <c r="B732" s="15">
        <v>45.0</v>
      </c>
      <c r="C732" s="13"/>
      <c r="D732" s="21">
        <v>4.761914E7</v>
      </c>
      <c r="E732" s="16"/>
      <c r="F732" s="16"/>
      <c r="G732" s="16"/>
    </row>
    <row r="733">
      <c r="A733" s="15" t="s">
        <v>17</v>
      </c>
      <c r="B733" s="15">
        <v>45.0</v>
      </c>
      <c r="C733" s="13" t="str">
        <f>CONCATENATE(A733,B733)</f>
        <v>C24_645</v>
      </c>
      <c r="D733" s="21">
        <v>4.6879804E7</v>
      </c>
      <c r="E733" s="16">
        <f>AVERAGE(D731:D733)</f>
        <v>45400225.33</v>
      </c>
      <c r="F733" s="16">
        <f>STDEV(D731:D733)/E733*100</f>
        <v>7.101839072</v>
      </c>
      <c r="G733" s="16">
        <f>E733-$E$679</f>
        <v>40987150.83</v>
      </c>
    </row>
    <row r="734">
      <c r="A734" s="1" t="s">
        <v>18</v>
      </c>
      <c r="B734" s="15">
        <v>45.0</v>
      </c>
      <c r="C734" s="13"/>
      <c r="D734" s="22">
        <v>3.5810396E7</v>
      </c>
      <c r="E734" s="16"/>
      <c r="F734" s="16"/>
      <c r="G734" s="16"/>
    </row>
    <row r="735">
      <c r="A735" s="1" t="s">
        <v>18</v>
      </c>
      <c r="B735" s="15">
        <v>45.0</v>
      </c>
      <c r="C735" s="13"/>
      <c r="D735" s="22">
        <v>3.7399392E7</v>
      </c>
      <c r="E735" s="16"/>
      <c r="F735" s="16"/>
      <c r="G735" s="16"/>
    </row>
    <row r="736">
      <c r="A736" s="1" t="s">
        <v>18</v>
      </c>
      <c r="B736" s="15">
        <v>45.0</v>
      </c>
      <c r="C736" s="13" t="str">
        <f>CONCATENATE(A736,B736)</f>
        <v>BP324_145</v>
      </c>
      <c r="D736" s="22">
        <v>3.6893896E7</v>
      </c>
      <c r="E736" s="16">
        <f>AVERAGE(D734:D736)</f>
        <v>36701228</v>
      </c>
      <c r="F736" s="16">
        <f>STDEV(D734:D736)/E736*100</f>
        <v>2.211996565</v>
      </c>
      <c r="G736" s="16">
        <f>E736-$E$679</f>
        <v>32288153.5</v>
      </c>
    </row>
    <row r="737">
      <c r="A737" s="1" t="s">
        <v>19</v>
      </c>
      <c r="B737" s="15">
        <v>45.0</v>
      </c>
      <c r="C737" s="13"/>
      <c r="D737" s="22">
        <v>4.498116E7</v>
      </c>
      <c r="E737" s="16"/>
      <c r="F737" s="16"/>
      <c r="G737" s="16"/>
    </row>
    <row r="738">
      <c r="A738" s="1" t="s">
        <v>19</v>
      </c>
      <c r="B738" s="15">
        <v>45.0</v>
      </c>
      <c r="C738" s="13"/>
      <c r="D738" s="22">
        <v>4.7107136E7</v>
      </c>
      <c r="E738" s="16"/>
      <c r="F738" s="16"/>
      <c r="G738" s="16"/>
    </row>
    <row r="739">
      <c r="A739" s="1" t="s">
        <v>19</v>
      </c>
      <c r="B739" s="15">
        <v>45.0</v>
      </c>
      <c r="C739" s="13" t="str">
        <f>CONCATENATE(A739,B739)</f>
        <v>BP324_245</v>
      </c>
      <c r="D739" s="22">
        <v>4.272184E7</v>
      </c>
      <c r="E739" s="16">
        <f>AVERAGE(D737:D739)</f>
        <v>44936712</v>
      </c>
      <c r="F739" s="16">
        <f>STDEV(D737:D739)/E739*100</f>
        <v>4.88016537</v>
      </c>
      <c r="G739" s="16">
        <f>E739-$E$679</f>
        <v>40523637.5</v>
      </c>
    </row>
    <row r="740">
      <c r="A740" s="15" t="s">
        <v>20</v>
      </c>
      <c r="B740" s="15">
        <v>45.0</v>
      </c>
      <c r="C740" s="13"/>
      <c r="D740" s="22">
        <v>4.2000132E7</v>
      </c>
      <c r="E740" s="16"/>
      <c r="F740" s="16"/>
      <c r="G740" s="16"/>
    </row>
    <row r="741">
      <c r="A741" s="15" t="s">
        <v>20</v>
      </c>
      <c r="B741" s="15">
        <v>45.0</v>
      </c>
      <c r="C741" s="13"/>
      <c r="E741" s="16"/>
      <c r="F741" s="16"/>
      <c r="G741" s="16"/>
      <c r="H741" s="22">
        <v>3.3360236E7</v>
      </c>
    </row>
    <row r="742">
      <c r="A742" s="15" t="s">
        <v>20</v>
      </c>
      <c r="B742" s="15">
        <v>45.0</v>
      </c>
      <c r="C742" s="13" t="str">
        <f>CONCATENATE(A742,B742)</f>
        <v>BP324_345</v>
      </c>
      <c r="D742" s="22">
        <v>4.4689032E7</v>
      </c>
      <c r="E742" s="16">
        <f>AVERAGE(D740:D742)</f>
        <v>43344582</v>
      </c>
      <c r="F742" s="16">
        <f>STDEV(D740:D742)/E742*100</f>
        <v>4.386567677</v>
      </c>
      <c r="G742" s="16">
        <f>E742-$E$679</f>
        <v>38931507.5</v>
      </c>
    </row>
    <row r="743">
      <c r="A743" s="15" t="s">
        <v>21</v>
      </c>
      <c r="B743" s="15">
        <v>45.0</v>
      </c>
      <c r="C743" s="13"/>
      <c r="D743" s="22">
        <v>2.375924E7</v>
      </c>
      <c r="E743" s="16"/>
      <c r="F743" s="16"/>
      <c r="G743" s="16"/>
    </row>
    <row r="744">
      <c r="A744" s="15" t="s">
        <v>21</v>
      </c>
      <c r="B744" s="15">
        <v>45.0</v>
      </c>
      <c r="C744" s="13"/>
      <c r="D744" s="22">
        <v>2.6765028E7</v>
      </c>
      <c r="E744" s="16"/>
      <c r="F744" s="16"/>
      <c r="G744" s="16"/>
    </row>
    <row r="745">
      <c r="A745" s="15" t="s">
        <v>21</v>
      </c>
      <c r="B745" s="15">
        <v>45.0</v>
      </c>
      <c r="C745" s="13" t="str">
        <f>CONCATENATE(A745,B745)</f>
        <v>BP324_445</v>
      </c>
      <c r="D745" s="22">
        <v>2.614662E7</v>
      </c>
      <c r="E745" s="16">
        <f>AVERAGE(D743:D745)</f>
        <v>25556962.67</v>
      </c>
      <c r="F745" s="16">
        <f>STDEV(D743:D745)/E745*100</f>
        <v>6.210759112</v>
      </c>
      <c r="G745" s="16">
        <f>E745-$E$679</f>
        <v>21143888.17</v>
      </c>
    </row>
    <row r="746">
      <c r="A746" s="15" t="s">
        <v>22</v>
      </c>
      <c r="B746" s="15">
        <v>45.0</v>
      </c>
      <c r="C746" s="13"/>
      <c r="D746" s="22">
        <v>3.3302602E7</v>
      </c>
      <c r="E746" s="16"/>
      <c r="F746" s="16"/>
      <c r="G746" s="16"/>
    </row>
    <row r="747">
      <c r="A747" s="15" t="s">
        <v>22</v>
      </c>
      <c r="B747" s="15">
        <v>45.0</v>
      </c>
      <c r="C747" s="13"/>
      <c r="D747" s="22">
        <v>3.8550308E7</v>
      </c>
      <c r="E747" s="16"/>
      <c r="F747" s="16"/>
      <c r="G747" s="16"/>
    </row>
    <row r="748">
      <c r="A748" s="15" t="s">
        <v>22</v>
      </c>
      <c r="B748" s="15">
        <v>45.0</v>
      </c>
      <c r="C748" s="13" t="str">
        <f>CONCATENATE(A748,B748)</f>
        <v>BP324_545</v>
      </c>
      <c r="E748" s="16">
        <f>AVERAGE(D746:D748)</f>
        <v>35926455</v>
      </c>
      <c r="F748" s="16">
        <f>STDEV(D746:D748)/E748*100</f>
        <v>10.32856846</v>
      </c>
      <c r="G748" s="16">
        <f>E748-$E$679</f>
        <v>31513380.5</v>
      </c>
      <c r="H748" s="22">
        <v>4.60864E7</v>
      </c>
    </row>
    <row r="749">
      <c r="A749" s="15" t="s">
        <v>23</v>
      </c>
      <c r="B749" s="15">
        <v>45.0</v>
      </c>
      <c r="C749" s="13"/>
      <c r="D749" s="22">
        <v>3.5045776E7</v>
      </c>
      <c r="E749" s="16"/>
      <c r="F749" s="16"/>
      <c r="G749" s="16"/>
    </row>
    <row r="750">
      <c r="A750" s="15" t="s">
        <v>23</v>
      </c>
      <c r="B750" s="15">
        <v>45.0</v>
      </c>
      <c r="C750" s="13"/>
      <c r="D750" s="22">
        <v>3.5973984E7</v>
      </c>
      <c r="E750" s="16"/>
      <c r="F750" s="16"/>
      <c r="G750" s="16"/>
    </row>
    <row r="751">
      <c r="A751" s="15" t="s">
        <v>23</v>
      </c>
      <c r="B751" s="15">
        <v>45.0</v>
      </c>
      <c r="C751" s="13" t="str">
        <f>CONCATENATE(A751,B751)</f>
        <v>BP324_645</v>
      </c>
      <c r="D751" s="22">
        <v>3.5239616E7</v>
      </c>
      <c r="E751" s="16">
        <f>AVERAGE(D749:D751)</f>
        <v>35419792</v>
      </c>
      <c r="F751" s="16">
        <f>STDEV(D749:D751)/E751*100</f>
        <v>1.382370011</v>
      </c>
      <c r="G751" s="16">
        <f>E751-$E$679</f>
        <v>31006717.5</v>
      </c>
    </row>
    <row r="752">
      <c r="A752" s="15" t="s">
        <v>42</v>
      </c>
      <c r="B752" s="15">
        <v>50.0</v>
      </c>
      <c r="C752" s="13"/>
      <c r="D752" s="17">
        <v>5414673.0</v>
      </c>
      <c r="E752" s="16"/>
      <c r="F752" s="16"/>
      <c r="G752" s="16"/>
      <c r="K752" s="23"/>
    </row>
    <row r="753">
      <c r="A753" s="15" t="s">
        <v>42</v>
      </c>
      <c r="B753" s="15">
        <v>50.0</v>
      </c>
      <c r="C753" s="13"/>
      <c r="D753" s="17">
        <v>4623630.0</v>
      </c>
      <c r="E753" s="16"/>
      <c r="F753" s="16"/>
      <c r="G753" s="16"/>
      <c r="K753" s="23"/>
    </row>
    <row r="754">
      <c r="A754" s="15" t="s">
        <v>42</v>
      </c>
      <c r="B754" s="15">
        <v>50.0</v>
      </c>
      <c r="C754" s="13" t="str">
        <f>CONCATENATE(A754,B754)</f>
        <v>branco50</v>
      </c>
      <c r="D754" s="17">
        <v>4473208.0</v>
      </c>
      <c r="E754" s="16">
        <f>AVERAGE(D752:D754)</f>
        <v>4837170.333</v>
      </c>
      <c r="F754" s="16">
        <f>STDEV(D752:D754)/E754*100</f>
        <v>10.45560794</v>
      </c>
      <c r="G754" s="18" t="s">
        <v>43</v>
      </c>
      <c r="K754" s="23"/>
    </row>
    <row r="755">
      <c r="A755" s="1" t="s">
        <v>0</v>
      </c>
      <c r="B755" s="15">
        <v>50.0</v>
      </c>
      <c r="C755" s="13"/>
      <c r="D755" s="19">
        <v>4.3392668E7</v>
      </c>
      <c r="E755" s="16"/>
      <c r="F755" s="16"/>
      <c r="G755" s="16"/>
      <c r="J755" s="23"/>
      <c r="K755" s="23"/>
    </row>
    <row r="756">
      <c r="A756" s="1" t="s">
        <v>0</v>
      </c>
      <c r="B756" s="15">
        <v>50.0</v>
      </c>
      <c r="C756" s="13"/>
      <c r="D756" s="19">
        <v>4.8346024E7</v>
      </c>
      <c r="E756" s="16"/>
      <c r="F756" s="16"/>
      <c r="G756" s="16"/>
      <c r="J756" s="23"/>
      <c r="K756" s="23"/>
    </row>
    <row r="757">
      <c r="A757" s="1" t="s">
        <v>0</v>
      </c>
      <c r="B757" s="15">
        <v>50.0</v>
      </c>
      <c r="C757" s="13" t="str">
        <f>CONCATENATE(A757,B757)</f>
        <v>C20_150</v>
      </c>
      <c r="D757" s="19">
        <v>4.6490416E7</v>
      </c>
      <c r="E757" s="16">
        <f>AVERAGE(D755:D757)</f>
        <v>46076369.33</v>
      </c>
      <c r="F757" s="16">
        <f>STDEV(D755:D757)/E757*100</f>
        <v>5.431202078</v>
      </c>
      <c r="G757" s="16">
        <f>E757-$E$754</f>
        <v>41239199</v>
      </c>
      <c r="J757" s="23"/>
      <c r="K757" s="23"/>
    </row>
    <row r="758">
      <c r="A758" s="1" t="s">
        <v>1</v>
      </c>
      <c r="B758" s="15">
        <v>50.0</v>
      </c>
      <c r="C758" s="13"/>
      <c r="D758" s="19">
        <v>3.188694E7</v>
      </c>
      <c r="E758" s="16"/>
      <c r="F758" s="16"/>
      <c r="G758" s="16"/>
      <c r="J758" s="23"/>
      <c r="K758" s="23"/>
    </row>
    <row r="759">
      <c r="A759" s="1" t="s">
        <v>1</v>
      </c>
      <c r="B759" s="15">
        <v>50.0</v>
      </c>
      <c r="C759" s="13"/>
      <c r="D759" s="19">
        <v>3.40763E7</v>
      </c>
      <c r="E759" s="16"/>
      <c r="F759" s="16"/>
      <c r="G759" s="16"/>
      <c r="J759" s="23"/>
      <c r="K759" s="23"/>
    </row>
    <row r="760">
      <c r="A760" s="1" t="s">
        <v>1</v>
      </c>
      <c r="B760" s="15">
        <v>50.0</v>
      </c>
      <c r="C760" s="13" t="str">
        <f>CONCATENATE(A760,B760)</f>
        <v>C20_250</v>
      </c>
      <c r="D760" s="19">
        <v>3.4919868E7</v>
      </c>
      <c r="E760" s="16">
        <f>AVERAGE(D758:D760)</f>
        <v>33627702.67</v>
      </c>
      <c r="F760" s="16">
        <f>STDEV(D758:D760)/E760*100</f>
        <v>4.655200303</v>
      </c>
      <c r="G760" s="16">
        <f>E760-$E$754</f>
        <v>28790532.33</v>
      </c>
      <c r="J760" s="23"/>
      <c r="K760" s="23"/>
    </row>
    <row r="761">
      <c r="A761" s="1" t="s">
        <v>2</v>
      </c>
      <c r="B761" s="15">
        <v>50.0</v>
      </c>
      <c r="C761" s="13"/>
      <c r="D761" s="19">
        <v>4.4859012E7</v>
      </c>
      <c r="E761" s="16"/>
      <c r="F761" s="16"/>
      <c r="G761" s="16"/>
      <c r="J761" s="23"/>
      <c r="K761" s="23"/>
    </row>
    <row r="762">
      <c r="A762" s="1" t="s">
        <v>2</v>
      </c>
      <c r="B762" s="15">
        <v>50.0</v>
      </c>
      <c r="C762" s="13"/>
      <c r="D762" s="19">
        <v>4.3295428E7</v>
      </c>
      <c r="E762" s="16"/>
      <c r="F762" s="16"/>
      <c r="G762" s="16"/>
      <c r="J762" s="23"/>
      <c r="K762" s="23"/>
    </row>
    <row r="763">
      <c r="A763" s="1" t="s">
        <v>2</v>
      </c>
      <c r="B763" s="15">
        <v>50.0</v>
      </c>
      <c r="C763" s="13" t="str">
        <f>CONCATENATE(A763,B763)</f>
        <v>C20_350</v>
      </c>
      <c r="D763" s="19">
        <v>3.6863352E7</v>
      </c>
      <c r="E763" s="16">
        <f>AVERAGE(D761:D763)</f>
        <v>41672597.33</v>
      </c>
      <c r="F763" s="16">
        <f>STDEV(D761:D763)/E763*100</f>
        <v>10.16895555</v>
      </c>
      <c r="G763" s="16">
        <f>E763-$E$754</f>
        <v>36835427</v>
      </c>
      <c r="J763" s="23"/>
      <c r="K763" s="23"/>
    </row>
    <row r="764">
      <c r="A764" s="1" t="s">
        <v>3</v>
      </c>
      <c r="B764" s="15">
        <v>50.0</v>
      </c>
      <c r="C764" s="13"/>
      <c r="D764" s="19">
        <v>5.709418E7</v>
      </c>
      <c r="E764" s="16"/>
      <c r="F764" s="16"/>
      <c r="G764" s="16"/>
    </row>
    <row r="765">
      <c r="A765" s="1" t="s">
        <v>3</v>
      </c>
      <c r="B765" s="15">
        <v>50.0</v>
      </c>
      <c r="C765" s="13"/>
      <c r="D765" s="19">
        <v>5.8430188E7</v>
      </c>
      <c r="E765" s="16"/>
      <c r="F765" s="16"/>
      <c r="G765" s="16"/>
    </row>
    <row r="766">
      <c r="A766" s="1" t="s">
        <v>3</v>
      </c>
      <c r="B766" s="15">
        <v>50.0</v>
      </c>
      <c r="C766" s="13" t="str">
        <f>CONCATENATE(A766,B766)</f>
        <v>C20_450</v>
      </c>
      <c r="D766" s="19">
        <v>6.0451644E7</v>
      </c>
      <c r="E766" s="16">
        <f>AVERAGE(D764:D766)</f>
        <v>58658670.67</v>
      </c>
      <c r="F766" s="16">
        <f>STDEV(D764:D766)/E766*100</f>
        <v>2.881676842</v>
      </c>
      <c r="G766" s="16">
        <f>E766-$E$754</f>
        <v>53821500.33</v>
      </c>
    </row>
    <row r="767">
      <c r="A767" s="1" t="s">
        <v>4</v>
      </c>
      <c r="B767" s="15">
        <v>50.0</v>
      </c>
      <c r="C767" s="13"/>
      <c r="D767" s="19">
        <v>4.192088E7</v>
      </c>
      <c r="E767" s="16"/>
      <c r="F767" s="16"/>
      <c r="G767" s="16"/>
    </row>
    <row r="768">
      <c r="A768" s="1" t="s">
        <v>4</v>
      </c>
      <c r="B768" s="15">
        <v>50.0</v>
      </c>
      <c r="C768" s="13"/>
      <c r="D768" s="19">
        <v>4.647704E7</v>
      </c>
      <c r="E768" s="16"/>
      <c r="F768" s="16"/>
      <c r="G768" s="16"/>
    </row>
    <row r="769">
      <c r="A769" s="1" t="s">
        <v>4</v>
      </c>
      <c r="B769" s="15">
        <v>50.0</v>
      </c>
      <c r="C769" s="13" t="str">
        <f>CONCATENATE(A769,B769)</f>
        <v>C20_550</v>
      </c>
      <c r="D769" s="19">
        <v>4.7041524E7</v>
      </c>
      <c r="E769" s="16">
        <f>AVERAGE(D767:D769)</f>
        <v>45146481.33</v>
      </c>
      <c r="F769" s="16">
        <f>STDEV(D767:D769)/E769*100</f>
        <v>6.219033794</v>
      </c>
      <c r="G769" s="16">
        <f>E769-$E$754</f>
        <v>40309311</v>
      </c>
    </row>
    <row r="770">
      <c r="A770" s="1" t="s">
        <v>5</v>
      </c>
      <c r="B770" s="15">
        <v>50.0</v>
      </c>
      <c r="C770" s="13"/>
      <c r="D770" s="19">
        <v>5.8205064E7</v>
      </c>
      <c r="E770" s="16"/>
      <c r="F770" s="16"/>
      <c r="G770" s="16"/>
    </row>
    <row r="771">
      <c r="A771" s="1" t="s">
        <v>5</v>
      </c>
      <c r="B771" s="15">
        <v>50.0</v>
      </c>
      <c r="C771" s="13"/>
      <c r="D771" s="19">
        <v>6.1852304E7</v>
      </c>
      <c r="E771" s="16"/>
      <c r="F771" s="16"/>
      <c r="G771" s="16"/>
    </row>
    <row r="772">
      <c r="A772" s="1" t="s">
        <v>5</v>
      </c>
      <c r="B772" s="15">
        <v>50.0</v>
      </c>
      <c r="C772" s="13" t="str">
        <f>CONCATENATE(A772,B772)</f>
        <v>C20_650</v>
      </c>
      <c r="D772" s="19">
        <v>6.0532212E7</v>
      </c>
      <c r="E772" s="16">
        <f>AVERAGE(D770:D772)</f>
        <v>60196526.67</v>
      </c>
      <c r="F772" s="16">
        <f>STDEV(D770:D772)/E772*100</f>
        <v>3.067696139</v>
      </c>
      <c r="G772" s="16">
        <f>E772-$E$754</f>
        <v>55359356.33</v>
      </c>
    </row>
    <row r="773">
      <c r="A773" s="1" t="s">
        <v>6</v>
      </c>
      <c r="B773" s="15">
        <v>50.0</v>
      </c>
      <c r="C773" s="13"/>
      <c r="D773" s="20">
        <v>3.9712972E7</v>
      </c>
      <c r="E773" s="16"/>
      <c r="F773" s="16"/>
      <c r="G773" s="16"/>
    </row>
    <row r="774">
      <c r="A774" s="1" t="s">
        <v>6</v>
      </c>
      <c r="B774" s="15">
        <v>50.0</v>
      </c>
      <c r="C774" s="13"/>
      <c r="D774" s="20">
        <v>4.508134E7</v>
      </c>
      <c r="E774" s="16"/>
      <c r="F774" s="16"/>
      <c r="G774" s="16"/>
    </row>
    <row r="775">
      <c r="A775" s="1" t="s">
        <v>6</v>
      </c>
      <c r="B775" s="15">
        <v>50.0</v>
      </c>
      <c r="C775" s="13" t="str">
        <f>CONCATENATE(A775,B775)</f>
        <v>BP320_150</v>
      </c>
      <c r="D775" s="20">
        <v>4.516992E7</v>
      </c>
      <c r="E775" s="16">
        <f>AVERAGE(D773:D775)</f>
        <v>43321410.67</v>
      </c>
      <c r="F775" s="16">
        <f>STDEV(D773:D775)/E775*100</f>
        <v>7.214246596</v>
      </c>
      <c r="G775" s="16">
        <f>E775-$E$754</f>
        <v>38484240.33</v>
      </c>
    </row>
    <row r="776">
      <c r="A776" s="15" t="s">
        <v>7</v>
      </c>
      <c r="B776" s="15">
        <v>50.0</v>
      </c>
      <c r="C776" s="13"/>
      <c r="D776" s="20">
        <v>5.9624864E7</v>
      </c>
      <c r="E776" s="16"/>
      <c r="F776" s="16"/>
      <c r="G776" s="16"/>
    </row>
    <row r="777">
      <c r="A777" s="15" t="s">
        <v>7</v>
      </c>
      <c r="B777" s="15">
        <v>50.0</v>
      </c>
      <c r="C777" s="13"/>
      <c r="D777" s="20">
        <v>5.9246264E7</v>
      </c>
      <c r="E777" s="16"/>
      <c r="F777" s="16"/>
      <c r="G777" s="16"/>
    </row>
    <row r="778">
      <c r="A778" s="15" t="s">
        <v>7</v>
      </c>
      <c r="B778" s="15">
        <v>50.0</v>
      </c>
      <c r="C778" s="13" t="str">
        <f>CONCATENATE(A778,B778)</f>
        <v>BP320_250</v>
      </c>
      <c r="E778" s="16">
        <f>AVERAGE(D776:D778)</f>
        <v>59435564</v>
      </c>
      <c r="F778" s="16">
        <f>STDEV(D776:D778)/E778*100</f>
        <v>0.4504216152</v>
      </c>
      <c r="G778" s="16">
        <f>E778-$E$754</f>
        <v>54598393.67</v>
      </c>
      <c r="H778" s="20">
        <v>8.715036E7</v>
      </c>
    </row>
    <row r="779">
      <c r="A779" s="15" t="s">
        <v>8</v>
      </c>
      <c r="B779" s="15">
        <v>50.0</v>
      </c>
      <c r="C779" s="13"/>
      <c r="D779" s="20">
        <v>7.3793E7</v>
      </c>
      <c r="E779" s="16"/>
      <c r="F779" s="16"/>
      <c r="G779" s="16"/>
    </row>
    <row r="780">
      <c r="A780" s="15" t="s">
        <v>8</v>
      </c>
      <c r="B780" s="15">
        <v>50.0</v>
      </c>
      <c r="C780" s="13"/>
      <c r="D780" s="20">
        <v>8.0510984E7</v>
      </c>
      <c r="E780" s="16"/>
      <c r="F780" s="16"/>
      <c r="G780" s="16"/>
    </row>
    <row r="781">
      <c r="A781" s="15" t="s">
        <v>8</v>
      </c>
      <c r="B781" s="15">
        <v>50.0</v>
      </c>
      <c r="C781" s="13" t="str">
        <f>CONCATENATE(A781,B781)</f>
        <v>BP320_350</v>
      </c>
      <c r="D781" s="20">
        <v>8.5499744E7</v>
      </c>
      <c r="E781" s="16">
        <f>AVERAGE(D779:D781)</f>
        <v>79934576</v>
      </c>
      <c r="F781" s="16">
        <f>STDEV(D779:D781)/E781*100</f>
        <v>7.349283996</v>
      </c>
      <c r="G781" s="16">
        <f>E781-$E$754</f>
        <v>75097405.67</v>
      </c>
    </row>
    <row r="782">
      <c r="A782" s="15" t="s">
        <v>9</v>
      </c>
      <c r="B782" s="15">
        <v>50.0</v>
      </c>
      <c r="C782" s="13"/>
      <c r="D782" s="20">
        <v>6.8895536E7</v>
      </c>
      <c r="E782" s="16"/>
      <c r="F782" s="16"/>
      <c r="G782" s="16"/>
    </row>
    <row r="783">
      <c r="A783" s="15" t="s">
        <v>9</v>
      </c>
      <c r="B783" s="15">
        <v>50.0</v>
      </c>
      <c r="C783" s="13"/>
      <c r="D783" s="20">
        <v>7.212188E7</v>
      </c>
      <c r="E783" s="16"/>
      <c r="F783" s="16"/>
      <c r="G783" s="16"/>
    </row>
    <row r="784">
      <c r="A784" s="15" t="s">
        <v>9</v>
      </c>
      <c r="B784" s="15">
        <v>50.0</v>
      </c>
      <c r="C784" s="13" t="str">
        <f>CONCATENATE(A784,B784)</f>
        <v>BP320_450</v>
      </c>
      <c r="D784" s="20">
        <v>7.4086224E7</v>
      </c>
      <c r="E784" s="16">
        <f>AVERAGE(D782:D784)</f>
        <v>71701213.33</v>
      </c>
      <c r="F784" s="16">
        <f>STDEV(D782:D784)/E784*100</f>
        <v>3.65515182</v>
      </c>
      <c r="G784" s="16">
        <f>E784-$E$754</f>
        <v>66864043</v>
      </c>
    </row>
    <row r="785">
      <c r="A785" s="15" t="s">
        <v>10</v>
      </c>
      <c r="B785" s="15">
        <v>50.0</v>
      </c>
      <c r="C785" s="13"/>
      <c r="D785" s="20">
        <v>3.8362972E7</v>
      </c>
      <c r="E785" s="16"/>
      <c r="F785" s="16"/>
      <c r="G785" s="16"/>
    </row>
    <row r="786">
      <c r="A786" s="15" t="s">
        <v>10</v>
      </c>
      <c r="B786" s="15">
        <v>50.0</v>
      </c>
      <c r="C786" s="13"/>
      <c r="D786" s="20">
        <v>4.1495448E7</v>
      </c>
      <c r="E786" s="16"/>
      <c r="F786" s="16"/>
      <c r="G786" s="16"/>
    </row>
    <row r="787">
      <c r="A787" s="15" t="s">
        <v>10</v>
      </c>
      <c r="B787" s="15">
        <v>50.0</v>
      </c>
      <c r="C787" s="13" t="str">
        <f>CONCATENATE(A787,B787)</f>
        <v>BP320_550</v>
      </c>
      <c r="D787" s="20">
        <v>4.2187884E7</v>
      </c>
      <c r="E787" s="16">
        <f>AVERAGE(D785:D787)</f>
        <v>40682101.33</v>
      </c>
      <c r="F787" s="16">
        <f>STDEV(D785:D787)/E787*100</f>
        <v>5.009690794</v>
      </c>
      <c r="G787" s="16">
        <f>E787-$E$754</f>
        <v>35844931</v>
      </c>
    </row>
    <row r="788">
      <c r="A788" s="15" t="s">
        <v>11</v>
      </c>
      <c r="B788" s="15">
        <v>50.0</v>
      </c>
      <c r="C788" s="13"/>
      <c r="D788" s="20">
        <v>6.2895264E7</v>
      </c>
      <c r="E788" s="16"/>
      <c r="F788" s="16"/>
      <c r="G788" s="16"/>
    </row>
    <row r="789">
      <c r="A789" s="15" t="s">
        <v>11</v>
      </c>
      <c r="B789" s="15">
        <v>50.0</v>
      </c>
      <c r="C789" s="13"/>
      <c r="D789" s="20">
        <v>6.4170432E7</v>
      </c>
      <c r="E789" s="16"/>
      <c r="F789" s="16"/>
      <c r="G789" s="16"/>
    </row>
    <row r="790">
      <c r="A790" s="15" t="s">
        <v>11</v>
      </c>
      <c r="B790" s="15">
        <v>50.0</v>
      </c>
      <c r="C790" s="13" t="str">
        <f>CONCATENATE(A790,B790)</f>
        <v>BP320_650</v>
      </c>
      <c r="D790" s="20">
        <v>6.6168648E7</v>
      </c>
      <c r="E790" s="16">
        <f>AVERAGE(D788:D790)</f>
        <v>64411448</v>
      </c>
      <c r="F790" s="16">
        <f>STDEV(D788:D790)/E790*100</f>
        <v>2.561575152</v>
      </c>
      <c r="G790" s="16">
        <f>E790-$E$754</f>
        <v>59574277.67</v>
      </c>
    </row>
    <row r="791">
      <c r="A791" s="1" t="s">
        <v>12</v>
      </c>
      <c r="B791" s="15">
        <v>50.0</v>
      </c>
      <c r="C791" s="13"/>
      <c r="D791" s="21">
        <v>3.1905688E7</v>
      </c>
      <c r="E791" s="16"/>
      <c r="F791" s="16"/>
      <c r="G791" s="16"/>
    </row>
    <row r="792">
      <c r="A792" s="1" t="s">
        <v>12</v>
      </c>
      <c r="B792" s="15">
        <v>50.0</v>
      </c>
      <c r="C792" s="13"/>
      <c r="D792" s="21">
        <v>3.6053624E7</v>
      </c>
      <c r="E792" s="16"/>
      <c r="F792" s="16"/>
      <c r="G792" s="16"/>
    </row>
    <row r="793">
      <c r="A793" s="1" t="s">
        <v>12</v>
      </c>
      <c r="B793" s="15">
        <v>50.0</v>
      </c>
      <c r="C793" s="13" t="str">
        <f>CONCATENATE(A793,B793)</f>
        <v>C24_150</v>
      </c>
      <c r="D793" s="21">
        <v>3.4926164E7</v>
      </c>
      <c r="E793" s="16">
        <f>AVERAGE(D791:D793)</f>
        <v>34295158.67</v>
      </c>
      <c r="F793" s="16">
        <f>STDEV(D791:D793)/E793*100</f>
        <v>6.253809372</v>
      </c>
      <c r="G793" s="16">
        <f>E793-$E$754</f>
        <v>29457988.33</v>
      </c>
    </row>
    <row r="794">
      <c r="A794" s="1" t="s">
        <v>13</v>
      </c>
      <c r="B794" s="15">
        <v>50.0</v>
      </c>
      <c r="C794" s="13"/>
      <c r="D794" s="21">
        <v>5.6721528E7</v>
      </c>
      <c r="E794" s="16"/>
      <c r="F794" s="16"/>
      <c r="G794" s="16"/>
    </row>
    <row r="795">
      <c r="A795" s="1" t="s">
        <v>13</v>
      </c>
      <c r="B795" s="15">
        <v>50.0</v>
      </c>
      <c r="C795" s="13"/>
      <c r="D795" s="21">
        <v>6.3551564E7</v>
      </c>
      <c r="E795" s="16"/>
      <c r="F795" s="16"/>
      <c r="G795" s="16"/>
    </row>
    <row r="796">
      <c r="A796" s="1" t="s">
        <v>13</v>
      </c>
      <c r="B796" s="15">
        <v>50.0</v>
      </c>
      <c r="C796" s="13" t="str">
        <f>CONCATENATE(A796,B796)</f>
        <v>C24_250</v>
      </c>
      <c r="D796" s="21">
        <v>6.4351564E7</v>
      </c>
      <c r="E796" s="16">
        <f>AVERAGE(D794:D796)</f>
        <v>61541552</v>
      </c>
      <c r="F796" s="16">
        <f>STDEV(D794:D796)/E796*100</f>
        <v>6.813907609</v>
      </c>
      <c r="G796" s="16">
        <f>E796-$E$754</f>
        <v>56704381.67</v>
      </c>
    </row>
    <row r="797">
      <c r="A797" s="15" t="s">
        <v>14</v>
      </c>
      <c r="B797" s="15">
        <v>50.0</v>
      </c>
      <c r="C797" s="13"/>
      <c r="D797" s="21">
        <v>3.93305E7</v>
      </c>
      <c r="E797" s="16"/>
      <c r="F797" s="16"/>
      <c r="G797" s="16"/>
    </row>
    <row r="798">
      <c r="A798" s="15" t="s">
        <v>14</v>
      </c>
      <c r="B798" s="15">
        <v>50.0</v>
      </c>
      <c r="C798" s="13"/>
      <c r="D798" s="21">
        <v>3.9492028E7</v>
      </c>
      <c r="E798" s="16"/>
      <c r="F798" s="16"/>
      <c r="G798" s="16"/>
    </row>
    <row r="799">
      <c r="A799" s="15" t="s">
        <v>14</v>
      </c>
      <c r="B799" s="15">
        <v>50.0</v>
      </c>
      <c r="C799" s="13" t="str">
        <f>CONCATENATE(A799,B799)</f>
        <v>C24_350</v>
      </c>
      <c r="D799" s="21">
        <v>4.0248208E7</v>
      </c>
      <c r="E799" s="16">
        <f>AVERAGE(D797:D799)</f>
        <v>39690245.33</v>
      </c>
      <c r="F799" s="16">
        <f>STDEV(D797:D799)/E799*100</f>
        <v>1.234340633</v>
      </c>
      <c r="G799" s="16">
        <f>E799-$E$754</f>
        <v>34853075</v>
      </c>
    </row>
    <row r="800">
      <c r="A800" s="15" t="s">
        <v>15</v>
      </c>
      <c r="B800" s="15">
        <v>50.0</v>
      </c>
      <c r="C800" s="13"/>
      <c r="D800" s="21">
        <v>4.2851832E7</v>
      </c>
      <c r="E800" s="16"/>
      <c r="F800" s="16"/>
      <c r="G800" s="16"/>
    </row>
    <row r="801">
      <c r="A801" s="15" t="s">
        <v>15</v>
      </c>
      <c r="B801" s="15">
        <v>50.0</v>
      </c>
      <c r="C801" s="13"/>
      <c r="D801" s="21">
        <v>4.0624712E7</v>
      </c>
      <c r="E801" s="16"/>
      <c r="F801" s="16"/>
      <c r="G801" s="16"/>
    </row>
    <row r="802">
      <c r="A802" s="15" t="s">
        <v>15</v>
      </c>
      <c r="B802" s="15">
        <v>50.0</v>
      </c>
      <c r="C802" s="13" t="str">
        <f>CONCATENATE(A802,B802)</f>
        <v>C24_450</v>
      </c>
      <c r="D802" s="21">
        <v>4.3548976E7</v>
      </c>
      <c r="E802" s="16">
        <f>AVERAGE(D800:D802)</f>
        <v>42341840</v>
      </c>
      <c r="F802" s="16">
        <f>STDEV(D800:D802)/E802*100</f>
        <v>3.607266505</v>
      </c>
      <c r="G802" s="16">
        <f>E802-$E$754</f>
        <v>37504669.67</v>
      </c>
    </row>
    <row r="803">
      <c r="A803" s="15" t="s">
        <v>16</v>
      </c>
      <c r="B803" s="15">
        <v>50.0</v>
      </c>
      <c r="C803" s="13"/>
      <c r="D803" s="21">
        <v>3.2885006E7</v>
      </c>
      <c r="E803" s="16"/>
      <c r="F803" s="16"/>
      <c r="G803" s="16"/>
    </row>
    <row r="804">
      <c r="A804" s="15" t="s">
        <v>16</v>
      </c>
      <c r="B804" s="15">
        <v>50.0</v>
      </c>
      <c r="C804" s="13"/>
      <c r="D804" s="21">
        <v>3.6122164E7</v>
      </c>
      <c r="E804" s="16"/>
      <c r="F804" s="16"/>
      <c r="G804" s="16"/>
    </row>
    <row r="805">
      <c r="A805" s="15" t="s">
        <v>16</v>
      </c>
      <c r="B805" s="15">
        <v>50.0</v>
      </c>
      <c r="C805" s="13" t="str">
        <f>CONCATENATE(A805,B805)</f>
        <v>C24_550</v>
      </c>
      <c r="D805" s="21">
        <v>3.4930512E7</v>
      </c>
      <c r="E805" s="16">
        <f>AVERAGE(D803:D805)</f>
        <v>34645894</v>
      </c>
      <c r="F805" s="16">
        <f>STDEV(D803:D805)/E805*100</f>
        <v>4.725638218</v>
      </c>
      <c r="G805" s="16">
        <f>E805-$E$754</f>
        <v>29808723.67</v>
      </c>
    </row>
    <row r="806">
      <c r="A806" s="15" t="s">
        <v>17</v>
      </c>
      <c r="B806" s="15">
        <v>50.0</v>
      </c>
      <c r="C806" s="13"/>
      <c r="D806" s="21">
        <v>4.5787008E7</v>
      </c>
      <c r="E806" s="16"/>
      <c r="F806" s="16"/>
      <c r="G806" s="16"/>
    </row>
    <row r="807">
      <c r="A807" s="15" t="s">
        <v>17</v>
      </c>
      <c r="B807" s="15">
        <v>50.0</v>
      </c>
      <c r="C807" s="13"/>
      <c r="D807" s="21">
        <v>5.0825976E7</v>
      </c>
      <c r="E807" s="16"/>
      <c r="F807" s="16"/>
      <c r="G807" s="16"/>
    </row>
    <row r="808">
      <c r="A808" s="15" t="s">
        <v>17</v>
      </c>
      <c r="B808" s="15">
        <v>50.0</v>
      </c>
      <c r="C808" s="13" t="str">
        <f>CONCATENATE(A808,B808)</f>
        <v>C24_650</v>
      </c>
      <c r="D808" s="21">
        <v>5.00734E7</v>
      </c>
      <c r="E808" s="16">
        <f>AVERAGE(D806:D808)</f>
        <v>48895461.33</v>
      </c>
      <c r="F808" s="16">
        <f>STDEV(D806:D808)/E808*100</f>
        <v>5.559148127</v>
      </c>
      <c r="G808" s="16">
        <f>E808-$E$754</f>
        <v>44058291</v>
      </c>
    </row>
    <row r="809">
      <c r="A809" s="1" t="s">
        <v>18</v>
      </c>
      <c r="B809" s="15">
        <v>50.0</v>
      </c>
      <c r="C809" s="13"/>
      <c r="D809" s="22">
        <v>3.8488364E7</v>
      </c>
      <c r="E809" s="16"/>
      <c r="F809" s="16"/>
      <c r="G809" s="16"/>
    </row>
    <row r="810">
      <c r="A810" s="1" t="s">
        <v>18</v>
      </c>
      <c r="B810" s="15">
        <v>50.0</v>
      </c>
      <c r="C810" s="13"/>
      <c r="D810" s="22">
        <v>4.004736E7</v>
      </c>
      <c r="E810" s="16"/>
      <c r="F810" s="16"/>
      <c r="G810" s="16"/>
    </row>
    <row r="811">
      <c r="A811" s="1" t="s">
        <v>18</v>
      </c>
      <c r="B811" s="15">
        <v>50.0</v>
      </c>
      <c r="C811" s="13" t="str">
        <f>CONCATENATE(A811,B811)</f>
        <v>BP324_150</v>
      </c>
      <c r="D811" s="22">
        <v>3.952774E7</v>
      </c>
      <c r="E811" s="16">
        <f>AVERAGE(D809:D811)</f>
        <v>39354488</v>
      </c>
      <c r="F811" s="16">
        <f>STDEV(D809:D811)/E811*100</f>
        <v>2.017068181</v>
      </c>
      <c r="G811" s="16">
        <f>E811-$E$754</f>
        <v>34517317.67</v>
      </c>
    </row>
    <row r="812">
      <c r="A812" s="1" t="s">
        <v>19</v>
      </c>
      <c r="B812" s="15">
        <v>50.0</v>
      </c>
      <c r="C812" s="13"/>
      <c r="D812" s="22">
        <v>4.8354144E7</v>
      </c>
      <c r="E812" s="16"/>
      <c r="F812" s="16"/>
      <c r="G812" s="16"/>
    </row>
    <row r="813">
      <c r="A813" s="1" t="s">
        <v>19</v>
      </c>
      <c r="B813" s="15">
        <v>50.0</v>
      </c>
      <c r="C813" s="13"/>
      <c r="D813" s="22">
        <v>5.056598E7</v>
      </c>
      <c r="E813" s="16"/>
      <c r="F813" s="16"/>
      <c r="G813" s="16"/>
    </row>
    <row r="814">
      <c r="A814" s="1" t="s">
        <v>19</v>
      </c>
      <c r="B814" s="15">
        <v>50.0</v>
      </c>
      <c r="C814" s="13" t="str">
        <f>CONCATENATE(A814,B814)</f>
        <v>BP324_250</v>
      </c>
      <c r="D814" s="22">
        <v>4.6183468E7</v>
      </c>
      <c r="E814" s="16">
        <f>AVERAGE(D812:D814)</f>
        <v>48367864</v>
      </c>
      <c r="F814" s="16">
        <f>STDEV(D812:D814)/E814*100</f>
        <v>4.530463065</v>
      </c>
      <c r="G814" s="16">
        <f>E814-$E$754</f>
        <v>43530693.67</v>
      </c>
    </row>
    <row r="815">
      <c r="A815" s="15" t="s">
        <v>20</v>
      </c>
      <c r="B815" s="15">
        <v>50.0</v>
      </c>
      <c r="C815" s="13"/>
      <c r="D815" s="22">
        <v>4.5279032E7</v>
      </c>
      <c r="E815" s="16"/>
      <c r="F815" s="16"/>
      <c r="G815" s="16"/>
    </row>
    <row r="816">
      <c r="A816" s="15" t="s">
        <v>20</v>
      </c>
      <c r="B816" s="15">
        <v>50.0</v>
      </c>
      <c r="C816" s="13"/>
      <c r="E816" s="16"/>
      <c r="F816" s="16"/>
      <c r="G816" s="16"/>
      <c r="H816" s="22">
        <v>3.6272276E7</v>
      </c>
    </row>
    <row r="817">
      <c r="A817" s="15" t="s">
        <v>20</v>
      </c>
      <c r="B817" s="15">
        <v>50.0</v>
      </c>
      <c r="C817" s="13" t="str">
        <f>CONCATENATE(A817,B817)</f>
        <v>BP324_350</v>
      </c>
      <c r="D817" s="22">
        <v>4.8161324E7</v>
      </c>
      <c r="E817" s="16">
        <f>AVERAGE(D815:D817)</f>
        <v>46720178</v>
      </c>
      <c r="F817" s="16">
        <f>STDEV(D815:D817)/E817*100</f>
        <v>4.362329738</v>
      </c>
      <c r="G817" s="16">
        <f>E817-$E$754</f>
        <v>41883007.67</v>
      </c>
    </row>
    <row r="818">
      <c r="A818" s="15" t="s">
        <v>21</v>
      </c>
      <c r="B818" s="15">
        <v>50.0</v>
      </c>
      <c r="C818" s="13"/>
      <c r="D818" s="22">
        <v>2.6125786E7</v>
      </c>
      <c r="E818" s="16"/>
      <c r="F818" s="16"/>
      <c r="G818" s="16"/>
    </row>
    <row r="819">
      <c r="A819" s="15" t="s">
        <v>21</v>
      </c>
      <c r="B819" s="15">
        <v>50.0</v>
      </c>
      <c r="C819" s="13"/>
      <c r="D819" s="22">
        <v>2.9349644E7</v>
      </c>
      <c r="E819" s="16"/>
      <c r="F819" s="16"/>
      <c r="G819" s="16"/>
    </row>
    <row r="820">
      <c r="A820" s="15" t="s">
        <v>21</v>
      </c>
      <c r="B820" s="15">
        <v>50.0</v>
      </c>
      <c r="C820" s="13" t="str">
        <f>CONCATENATE(A820,B820)</f>
        <v>BP324_450</v>
      </c>
      <c r="D820" s="22">
        <v>2.871516E7</v>
      </c>
      <c r="E820" s="16">
        <f>AVERAGE(D818:D820)</f>
        <v>28063530</v>
      </c>
      <c r="F820" s="16">
        <f>STDEV(D818:D820)/E820*100</f>
        <v>6.085687372</v>
      </c>
      <c r="G820" s="16">
        <f>E820-$E$754</f>
        <v>23226359.67</v>
      </c>
    </row>
    <row r="821">
      <c r="A821" s="15" t="s">
        <v>22</v>
      </c>
      <c r="B821" s="15">
        <v>50.0</v>
      </c>
      <c r="C821" s="13"/>
      <c r="D821" s="22">
        <v>3.6370032E7</v>
      </c>
      <c r="E821" s="16"/>
      <c r="F821" s="16"/>
      <c r="G821" s="16"/>
    </row>
    <row r="822">
      <c r="A822" s="15" t="s">
        <v>22</v>
      </c>
      <c r="B822" s="15">
        <v>50.0</v>
      </c>
      <c r="C822" s="13"/>
      <c r="D822" s="22">
        <v>4.1704648E7</v>
      </c>
      <c r="E822" s="16"/>
      <c r="F822" s="16"/>
      <c r="G822" s="16"/>
    </row>
    <row r="823">
      <c r="A823" s="15" t="s">
        <v>22</v>
      </c>
      <c r="B823" s="15">
        <v>50.0</v>
      </c>
      <c r="C823" s="13" t="str">
        <f>CONCATENATE(A823,B823)</f>
        <v>BP324_550</v>
      </c>
      <c r="E823" s="16">
        <f>AVERAGE(D821:D823)</f>
        <v>39037340</v>
      </c>
      <c r="F823" s="16">
        <f>STDEV(D821:D823)/E823*100</f>
        <v>9.662910302</v>
      </c>
      <c r="G823" s="16">
        <f>E823-$E$754</f>
        <v>34200169.67</v>
      </c>
      <c r="H823" s="22">
        <v>4.9443548E7</v>
      </c>
    </row>
    <row r="824">
      <c r="A824" s="15" t="s">
        <v>23</v>
      </c>
      <c r="B824" s="15">
        <v>50.0</v>
      </c>
      <c r="C824" s="13"/>
      <c r="D824" s="22">
        <v>3.779356E7</v>
      </c>
      <c r="E824" s="16"/>
      <c r="F824" s="16"/>
      <c r="G824" s="16"/>
    </row>
    <row r="825">
      <c r="A825" s="15" t="s">
        <v>23</v>
      </c>
      <c r="B825" s="15">
        <v>50.0</v>
      </c>
      <c r="C825" s="13"/>
      <c r="D825" s="22">
        <v>3.8722036E7</v>
      </c>
      <c r="E825" s="16"/>
      <c r="F825" s="16"/>
      <c r="G825" s="16"/>
    </row>
    <row r="826">
      <c r="A826" s="15" t="s">
        <v>23</v>
      </c>
      <c r="B826" s="15">
        <v>50.0</v>
      </c>
      <c r="C826" s="13" t="str">
        <f>CONCATENATE(A826,B826)</f>
        <v>BP324_650</v>
      </c>
      <c r="D826" s="22">
        <v>3.784496E7</v>
      </c>
      <c r="E826" s="16">
        <f>AVERAGE(D824:D826)</f>
        <v>38120185.33</v>
      </c>
      <c r="F826" s="16">
        <f>STDEV(D824:D826)/E826*100</f>
        <v>1.368962873</v>
      </c>
      <c r="G826" s="16">
        <f>E826-$E$754</f>
        <v>33283015</v>
      </c>
    </row>
    <row r="827">
      <c r="A827" s="15" t="s">
        <v>42</v>
      </c>
      <c r="B827" s="15">
        <v>55.0</v>
      </c>
      <c r="C827" s="13"/>
      <c r="E827" s="16"/>
      <c r="F827" s="16"/>
      <c r="G827" s="16"/>
      <c r="H827" s="17">
        <v>5479234.0</v>
      </c>
      <c r="K827" s="23"/>
    </row>
    <row r="828">
      <c r="A828" s="15" t="s">
        <v>42</v>
      </c>
      <c r="B828" s="15">
        <v>55.0</v>
      </c>
      <c r="C828" s="13"/>
      <c r="D828" s="17">
        <v>4582233.0</v>
      </c>
      <c r="E828" s="16"/>
      <c r="F828" s="16"/>
      <c r="G828" s="16"/>
      <c r="K828" s="23"/>
    </row>
    <row r="829">
      <c r="A829" s="15" t="s">
        <v>42</v>
      </c>
      <c r="B829" s="15">
        <v>55.0</v>
      </c>
      <c r="C829" s="13" t="str">
        <f>CONCATENATE(A829,B829)</f>
        <v>branco55</v>
      </c>
      <c r="D829" s="17">
        <v>4491529.0</v>
      </c>
      <c r="E829" s="16">
        <f>AVERAGE(D827:D829)</f>
        <v>4536881</v>
      </c>
      <c r="F829" s="16">
        <f>STDEV(D827:D829)/E829*100</f>
        <v>1.41368957</v>
      </c>
      <c r="G829" s="18" t="s">
        <v>43</v>
      </c>
      <c r="K829" s="23"/>
    </row>
    <row r="830">
      <c r="A830" s="1" t="s">
        <v>0</v>
      </c>
      <c r="B830" s="15">
        <v>55.0</v>
      </c>
      <c r="C830" s="13"/>
      <c r="D830" s="19">
        <v>4.6742908E7</v>
      </c>
      <c r="E830" s="16"/>
      <c r="F830" s="16"/>
      <c r="G830" s="16"/>
      <c r="J830" s="23"/>
      <c r="K830" s="23"/>
    </row>
    <row r="831">
      <c r="A831" s="1" t="s">
        <v>0</v>
      </c>
      <c r="B831" s="15">
        <v>55.0</v>
      </c>
      <c r="C831" s="13"/>
      <c r="D831" s="19">
        <v>5.2097852E7</v>
      </c>
      <c r="E831" s="16"/>
      <c r="F831" s="16"/>
      <c r="G831" s="16"/>
      <c r="J831" s="23"/>
      <c r="K831" s="23"/>
    </row>
    <row r="832">
      <c r="A832" s="1" t="s">
        <v>0</v>
      </c>
      <c r="B832" s="15">
        <v>55.0</v>
      </c>
      <c r="C832" s="13" t="str">
        <f>CONCATENATE(A832,B832)</f>
        <v>C20_155</v>
      </c>
      <c r="D832" s="19">
        <v>5.0152272E7</v>
      </c>
      <c r="E832" s="16">
        <f>AVERAGE(D830:D832)</f>
        <v>49664344</v>
      </c>
      <c r="F832" s="16">
        <f>STDEV(D830:D832)/E832*100</f>
        <v>5.457861136</v>
      </c>
      <c r="G832" s="16">
        <f>E832-$E$829</f>
        <v>45127463</v>
      </c>
      <c r="J832" s="23"/>
      <c r="K832" s="23"/>
    </row>
    <row r="833">
      <c r="A833" s="1" t="s">
        <v>1</v>
      </c>
      <c r="B833" s="15">
        <v>55.0</v>
      </c>
      <c r="C833" s="13"/>
      <c r="D833" s="19">
        <v>3.4310364E7</v>
      </c>
      <c r="E833" s="16"/>
      <c r="F833" s="16"/>
      <c r="G833" s="16"/>
      <c r="J833" s="23"/>
      <c r="K833" s="23"/>
    </row>
    <row r="834">
      <c r="A834" s="1" t="s">
        <v>1</v>
      </c>
      <c r="B834" s="15">
        <v>55.0</v>
      </c>
      <c r="C834" s="13"/>
      <c r="D834" s="19">
        <v>3.6669776E7</v>
      </c>
      <c r="E834" s="16"/>
      <c r="F834" s="16"/>
      <c r="G834" s="16"/>
      <c r="J834" s="23"/>
      <c r="K834" s="23"/>
    </row>
    <row r="835">
      <c r="A835" s="1" t="s">
        <v>1</v>
      </c>
      <c r="B835" s="15">
        <v>55.0</v>
      </c>
      <c r="C835" s="13" t="str">
        <f>CONCATENATE(A835,B835)</f>
        <v>C20_255</v>
      </c>
      <c r="D835" s="19">
        <v>3.7514316E7</v>
      </c>
      <c r="E835" s="16">
        <f>AVERAGE(D833:D835)</f>
        <v>36164818.67</v>
      </c>
      <c r="F835" s="16">
        <f>STDEV(D833:D835)/E835*100</f>
        <v>4.591731363</v>
      </c>
      <c r="G835" s="16">
        <f>E835-$E$829</f>
        <v>31627937.67</v>
      </c>
      <c r="J835" s="23"/>
      <c r="K835" s="23"/>
    </row>
    <row r="836">
      <c r="A836" s="1" t="s">
        <v>2</v>
      </c>
      <c r="B836" s="15">
        <v>55.0</v>
      </c>
      <c r="C836" s="13"/>
      <c r="D836" s="19">
        <v>4.7965176E7</v>
      </c>
      <c r="E836" s="16"/>
      <c r="F836" s="16"/>
      <c r="G836" s="16"/>
      <c r="J836" s="23"/>
      <c r="K836" s="23"/>
    </row>
    <row r="837">
      <c r="A837" s="1" t="s">
        <v>2</v>
      </c>
      <c r="B837" s="15">
        <v>55.0</v>
      </c>
      <c r="C837" s="13"/>
      <c r="D837" s="19">
        <v>4.626666E7</v>
      </c>
      <c r="E837" s="16"/>
      <c r="F837" s="16"/>
      <c r="G837" s="16"/>
      <c r="J837" s="23"/>
      <c r="K837" s="23"/>
    </row>
    <row r="838">
      <c r="A838" s="1" t="s">
        <v>2</v>
      </c>
      <c r="B838" s="15">
        <v>55.0</v>
      </c>
      <c r="C838" s="13" t="str">
        <f>CONCATENATE(A838,B838)</f>
        <v>C20_355</v>
      </c>
      <c r="D838" s="19">
        <v>3.9656472E7</v>
      </c>
      <c r="E838" s="16">
        <f>AVERAGE(D836:D838)</f>
        <v>44629436</v>
      </c>
      <c r="F838" s="16">
        <f>STDEV(D836:D838)/E838*100</f>
        <v>9.835770472</v>
      </c>
      <c r="G838" s="16">
        <f>E838-$E$829</f>
        <v>40092555</v>
      </c>
      <c r="J838" s="23"/>
      <c r="K838" s="23"/>
    </row>
    <row r="839">
      <c r="A839" s="1" t="s">
        <v>3</v>
      </c>
      <c r="B839" s="15">
        <v>55.0</v>
      </c>
      <c r="C839" s="13"/>
      <c r="D839" s="19">
        <v>6.0717448E7</v>
      </c>
      <c r="E839" s="16"/>
      <c r="F839" s="16"/>
      <c r="G839" s="16"/>
    </row>
    <row r="840">
      <c r="A840" s="1" t="s">
        <v>3</v>
      </c>
      <c r="B840" s="15">
        <v>55.0</v>
      </c>
      <c r="C840" s="13"/>
      <c r="D840" s="19">
        <v>6.207844E7</v>
      </c>
      <c r="E840" s="16"/>
      <c r="F840" s="16"/>
      <c r="G840" s="16"/>
    </row>
    <row r="841">
      <c r="A841" s="1" t="s">
        <v>3</v>
      </c>
      <c r="B841" s="15">
        <v>55.0</v>
      </c>
      <c r="C841" s="13" t="str">
        <f>CONCATENATE(A841,B841)</f>
        <v>C20_455</v>
      </c>
      <c r="D841" s="19">
        <v>6.4378052E7</v>
      </c>
      <c r="E841" s="16">
        <f>AVERAGE(D839:D841)</f>
        <v>62391313.33</v>
      </c>
      <c r="F841" s="16">
        <f>STDEV(D839:D841)/E841*100</f>
        <v>2.965556042</v>
      </c>
      <c r="G841" s="16">
        <f>E841-$E$829</f>
        <v>57854432.33</v>
      </c>
    </row>
    <row r="842">
      <c r="A842" s="1" t="s">
        <v>4</v>
      </c>
      <c r="B842" s="15">
        <v>55.0</v>
      </c>
      <c r="C842" s="13"/>
      <c r="D842" s="19">
        <v>4.5022224E7</v>
      </c>
      <c r="E842" s="16"/>
      <c r="F842" s="16"/>
      <c r="G842" s="16"/>
    </row>
    <row r="843">
      <c r="A843" s="1" t="s">
        <v>4</v>
      </c>
      <c r="B843" s="15">
        <v>55.0</v>
      </c>
      <c r="C843" s="13"/>
      <c r="D843" s="19">
        <v>4.9668432E7</v>
      </c>
      <c r="E843" s="16"/>
      <c r="F843" s="16"/>
      <c r="G843" s="16"/>
    </row>
    <row r="844">
      <c r="A844" s="1" t="s">
        <v>4</v>
      </c>
      <c r="B844" s="15">
        <v>55.0</v>
      </c>
      <c r="C844" s="13" t="str">
        <f>CONCATENATE(A844,B844)</f>
        <v>C20_555</v>
      </c>
      <c r="D844" s="19">
        <v>5.0476796E7</v>
      </c>
      <c r="E844" s="16">
        <f>AVERAGE(D842:D844)</f>
        <v>48389150.67</v>
      </c>
      <c r="F844" s="16">
        <f>STDEV(D842:D844)/E844*100</f>
        <v>6.083437511</v>
      </c>
      <c r="G844" s="16">
        <f>E844-$E$829</f>
        <v>43852269.67</v>
      </c>
    </row>
    <row r="845">
      <c r="A845" s="1" t="s">
        <v>5</v>
      </c>
      <c r="B845" s="15">
        <v>55.0</v>
      </c>
      <c r="C845" s="13"/>
      <c r="D845" s="19">
        <v>6.1289312E7</v>
      </c>
      <c r="E845" s="16"/>
      <c r="F845" s="16"/>
      <c r="G845" s="16"/>
    </row>
    <row r="846">
      <c r="A846" s="1" t="s">
        <v>5</v>
      </c>
      <c r="B846" s="15">
        <v>55.0</v>
      </c>
      <c r="C846" s="13"/>
      <c r="D846" s="19">
        <v>6.5234224E7</v>
      </c>
      <c r="E846" s="16"/>
      <c r="F846" s="16"/>
      <c r="G846" s="16"/>
    </row>
    <row r="847">
      <c r="A847" s="1" t="s">
        <v>5</v>
      </c>
      <c r="B847" s="15">
        <v>55.0</v>
      </c>
      <c r="C847" s="13" t="str">
        <f>CONCATENATE(A847,B847)</f>
        <v>C20_655</v>
      </c>
      <c r="D847" s="19">
        <v>6.3705508E7</v>
      </c>
      <c r="E847" s="16">
        <f>AVERAGE(D845:D847)</f>
        <v>63409681.33</v>
      </c>
      <c r="F847" s="16">
        <f>STDEV(D845:D847)/E847*100</f>
        <v>3.136783336</v>
      </c>
      <c r="G847" s="16">
        <f>E847-$E$829</f>
        <v>58872800.33</v>
      </c>
    </row>
    <row r="848">
      <c r="A848" s="1" t="s">
        <v>6</v>
      </c>
      <c r="B848" s="15">
        <v>55.0</v>
      </c>
      <c r="C848" s="13"/>
      <c r="D848" s="20">
        <v>4.2544628E7</v>
      </c>
      <c r="E848" s="16"/>
      <c r="F848" s="16"/>
      <c r="G848" s="16"/>
    </row>
    <row r="849">
      <c r="A849" s="1" t="s">
        <v>6</v>
      </c>
      <c r="B849" s="15">
        <v>55.0</v>
      </c>
      <c r="C849" s="13"/>
      <c r="D849" s="20">
        <v>4.7943692E7</v>
      </c>
      <c r="E849" s="16"/>
      <c r="F849" s="16"/>
      <c r="G849" s="16"/>
    </row>
    <row r="850">
      <c r="A850" s="1" t="s">
        <v>6</v>
      </c>
      <c r="B850" s="15">
        <v>55.0</v>
      </c>
      <c r="C850" s="13" t="str">
        <f>CONCATENATE(A850,B850)</f>
        <v>BP320_155</v>
      </c>
      <c r="D850" s="20">
        <v>4.8081372E7</v>
      </c>
      <c r="E850" s="16">
        <f>AVERAGE(D848:D850)</f>
        <v>46189897.33</v>
      </c>
      <c r="F850" s="16">
        <f>STDEV(D848:D850)/E850*100</f>
        <v>6.836227205</v>
      </c>
      <c r="G850" s="16">
        <f>E850-$E$829</f>
        <v>41653016.33</v>
      </c>
    </row>
    <row r="851">
      <c r="A851" s="15" t="s">
        <v>7</v>
      </c>
      <c r="B851" s="15">
        <v>55.0</v>
      </c>
      <c r="C851" s="13"/>
      <c r="D851" s="20">
        <v>6.2964112E7</v>
      </c>
      <c r="E851" s="16"/>
      <c r="F851" s="16"/>
      <c r="G851" s="16"/>
    </row>
    <row r="852">
      <c r="A852" s="15" t="s">
        <v>7</v>
      </c>
      <c r="B852" s="15">
        <v>55.0</v>
      </c>
      <c r="C852" s="13"/>
      <c r="D852" s="20">
        <v>6.2635E7</v>
      </c>
      <c r="E852" s="16"/>
      <c r="F852" s="16"/>
      <c r="G852" s="16"/>
    </row>
    <row r="853">
      <c r="A853" s="15" t="s">
        <v>7</v>
      </c>
      <c r="B853" s="15">
        <v>55.0</v>
      </c>
      <c r="C853" s="13" t="str">
        <f>CONCATENATE(A853,B853)</f>
        <v>BP320_255</v>
      </c>
      <c r="E853" s="16">
        <f>AVERAGE(D851:D853)</f>
        <v>62799556</v>
      </c>
      <c r="F853" s="16">
        <f>STDEV(D851:D853)/E853*100</f>
        <v>0.370571612</v>
      </c>
      <c r="G853" s="16">
        <f>E853-$E$829</f>
        <v>58262675</v>
      </c>
      <c r="H853" s="20">
        <v>9.0449232E7</v>
      </c>
    </row>
    <row r="854">
      <c r="A854" s="15" t="s">
        <v>8</v>
      </c>
      <c r="B854" s="15">
        <v>55.0</v>
      </c>
      <c r="C854" s="13"/>
      <c r="D854" s="20">
        <v>7.6978328E7</v>
      </c>
      <c r="E854" s="16"/>
      <c r="F854" s="16"/>
      <c r="G854" s="16"/>
    </row>
    <row r="855">
      <c r="A855" s="15" t="s">
        <v>8</v>
      </c>
      <c r="B855" s="15">
        <v>55.0</v>
      </c>
      <c r="C855" s="13"/>
      <c r="D855" s="20">
        <v>8.3945448E7</v>
      </c>
      <c r="E855" s="16"/>
      <c r="F855" s="16"/>
      <c r="G855" s="16"/>
    </row>
    <row r="856">
      <c r="A856" s="15" t="s">
        <v>8</v>
      </c>
      <c r="B856" s="15">
        <v>55.0</v>
      </c>
      <c r="C856" s="13" t="str">
        <f>CONCATENATE(A856,B856)</f>
        <v>BP320_355</v>
      </c>
      <c r="D856" s="20">
        <v>8.8900672E7</v>
      </c>
      <c r="E856" s="16">
        <f>AVERAGE(D854:D856)</f>
        <v>83274816</v>
      </c>
      <c r="F856" s="16">
        <f>STDEV(D854:D856)/E856*100</f>
        <v>7.192327476</v>
      </c>
      <c r="G856" s="16">
        <f>E856-$E$829</f>
        <v>78737935</v>
      </c>
    </row>
    <row r="857">
      <c r="A857" s="15" t="s">
        <v>9</v>
      </c>
      <c r="B857" s="15">
        <v>55.0</v>
      </c>
      <c r="C857" s="13"/>
      <c r="D857" s="20">
        <v>7.249852E7</v>
      </c>
      <c r="E857" s="16"/>
      <c r="F857" s="16"/>
      <c r="G857" s="16"/>
    </row>
    <row r="858">
      <c r="A858" s="15" t="s">
        <v>9</v>
      </c>
      <c r="B858" s="15">
        <v>55.0</v>
      </c>
      <c r="C858" s="13"/>
      <c r="D858" s="20">
        <v>7.5734952E7</v>
      </c>
      <c r="E858" s="16"/>
      <c r="F858" s="16"/>
      <c r="G858" s="16"/>
    </row>
    <row r="859">
      <c r="A859" s="15" t="s">
        <v>9</v>
      </c>
      <c r="B859" s="15">
        <v>55.0</v>
      </c>
      <c r="C859" s="13" t="str">
        <f>CONCATENATE(A859,B859)</f>
        <v>BP320_455</v>
      </c>
      <c r="D859" s="20">
        <v>7.7815056E7</v>
      </c>
      <c r="E859" s="16">
        <f>AVERAGE(D857:D859)</f>
        <v>75349509.33</v>
      </c>
      <c r="F859" s="16">
        <f>STDEV(D857:D859)/E859*100</f>
        <v>3.555622537</v>
      </c>
      <c r="G859" s="16">
        <f>E859-$E$829</f>
        <v>70812628.33</v>
      </c>
    </row>
    <row r="860">
      <c r="A860" s="15" t="s">
        <v>10</v>
      </c>
      <c r="B860" s="15">
        <v>55.0</v>
      </c>
      <c r="C860" s="13"/>
      <c r="D860" s="20">
        <v>4.1437068E7</v>
      </c>
      <c r="E860" s="16"/>
      <c r="F860" s="16"/>
      <c r="G860" s="16"/>
    </row>
    <row r="861">
      <c r="A861" s="15" t="s">
        <v>10</v>
      </c>
      <c r="B861" s="15">
        <v>55.0</v>
      </c>
      <c r="C861" s="13"/>
      <c r="D861" s="20">
        <v>4.4615868E7</v>
      </c>
      <c r="E861" s="16"/>
      <c r="F861" s="16"/>
      <c r="G861" s="16"/>
    </row>
    <row r="862">
      <c r="A862" s="15" t="s">
        <v>10</v>
      </c>
      <c r="B862" s="15">
        <v>55.0</v>
      </c>
      <c r="C862" s="13" t="str">
        <f>CONCATENATE(A862,B862)</f>
        <v>BP320_555</v>
      </c>
      <c r="D862" s="20">
        <v>4.5382032E7</v>
      </c>
      <c r="E862" s="16">
        <f>AVERAGE(D860:D862)</f>
        <v>43811656</v>
      </c>
      <c r="F862" s="16">
        <f>STDEV(D860:D862)/E862*100</f>
        <v>4.774597078</v>
      </c>
      <c r="G862" s="16">
        <f>E862-$E$829</f>
        <v>39274775</v>
      </c>
    </row>
    <row r="863">
      <c r="A863" s="15" t="s">
        <v>11</v>
      </c>
      <c r="B863" s="15">
        <v>55.0</v>
      </c>
      <c r="C863" s="13"/>
      <c r="D863" s="20">
        <v>6.6856916E7</v>
      </c>
      <c r="E863" s="16"/>
      <c r="F863" s="16"/>
      <c r="G863" s="16"/>
    </row>
    <row r="864">
      <c r="A864" s="15" t="s">
        <v>11</v>
      </c>
      <c r="B864" s="15">
        <v>55.0</v>
      </c>
      <c r="C864" s="13"/>
      <c r="D864" s="20">
        <v>6.8369088E7</v>
      </c>
      <c r="E864" s="16"/>
      <c r="F864" s="16"/>
      <c r="G864" s="16"/>
    </row>
    <row r="865">
      <c r="A865" s="15" t="s">
        <v>11</v>
      </c>
      <c r="B865" s="15">
        <v>55.0</v>
      </c>
      <c r="C865" s="13" t="str">
        <f>CONCATENATE(A865,B865)</f>
        <v>BP320_655</v>
      </c>
      <c r="D865" s="20">
        <v>7.0359528E7</v>
      </c>
      <c r="E865" s="16">
        <f>AVERAGE(D863:D865)</f>
        <v>68528510.67</v>
      </c>
      <c r="F865" s="16">
        <f>STDEV(D863:D865)/E865*100</f>
        <v>2.563516541</v>
      </c>
      <c r="G865" s="16">
        <f>E865-$E$829</f>
        <v>63991629.67</v>
      </c>
    </row>
    <row r="866">
      <c r="A866" s="1" t="s">
        <v>12</v>
      </c>
      <c r="B866" s="15">
        <v>55.0</v>
      </c>
      <c r="C866" s="13"/>
      <c r="D866" s="21">
        <v>3.4473236E7</v>
      </c>
      <c r="E866" s="16"/>
      <c r="F866" s="16"/>
      <c r="G866" s="16"/>
    </row>
    <row r="867">
      <c r="A867" s="1" t="s">
        <v>12</v>
      </c>
      <c r="B867" s="15">
        <v>55.0</v>
      </c>
      <c r="C867" s="13"/>
      <c r="D867" s="21">
        <v>3.8959128E7</v>
      </c>
      <c r="E867" s="16"/>
      <c r="F867" s="16"/>
      <c r="G867" s="16"/>
    </row>
    <row r="868">
      <c r="A868" s="1" t="s">
        <v>12</v>
      </c>
      <c r="B868" s="15">
        <v>55.0</v>
      </c>
      <c r="C868" s="13" t="str">
        <f>CONCATENATE(A868,B868)</f>
        <v>C24_155</v>
      </c>
      <c r="D868" s="21">
        <v>3.7687404E7</v>
      </c>
      <c r="E868" s="16">
        <f>AVERAGE(D866:D868)</f>
        <v>37039922.67</v>
      </c>
      <c r="F868" s="16">
        <f>STDEV(D866:D868)/E868*100</f>
        <v>6.241847596</v>
      </c>
      <c r="G868" s="16">
        <f>E868-$E$829</f>
        <v>32503041.67</v>
      </c>
    </row>
    <row r="869">
      <c r="A869" s="1" t="s">
        <v>13</v>
      </c>
      <c r="B869" s="15">
        <v>55.0</v>
      </c>
      <c r="C869" s="13"/>
      <c r="D869" s="21">
        <v>6.019418E7</v>
      </c>
      <c r="E869" s="16"/>
      <c r="F869" s="16"/>
      <c r="G869" s="16"/>
    </row>
    <row r="870">
      <c r="A870" s="1" t="s">
        <v>13</v>
      </c>
      <c r="B870" s="15">
        <v>55.0</v>
      </c>
      <c r="C870" s="13"/>
      <c r="D870" s="21">
        <v>6.7242416E7</v>
      </c>
      <c r="E870" s="16"/>
      <c r="F870" s="16"/>
      <c r="G870" s="16"/>
    </row>
    <row r="871">
      <c r="A871" s="1" t="s">
        <v>13</v>
      </c>
      <c r="B871" s="15">
        <v>55.0</v>
      </c>
      <c r="C871" s="13" t="str">
        <f>CONCATENATE(A871,B871)</f>
        <v>C24_255</v>
      </c>
      <c r="D871" s="21">
        <v>6.801044E7</v>
      </c>
      <c r="E871" s="16">
        <f>AVERAGE(D869:D871)</f>
        <v>65149012</v>
      </c>
      <c r="F871" s="16">
        <f>STDEV(D869:D871)/E871*100</f>
        <v>6.612777424</v>
      </c>
      <c r="G871" s="16">
        <f>E871-$E$829</f>
        <v>60612131</v>
      </c>
    </row>
    <row r="872">
      <c r="A872" s="15" t="s">
        <v>14</v>
      </c>
      <c r="B872" s="15">
        <v>55.0</v>
      </c>
      <c r="C872" s="13"/>
      <c r="D872" s="21">
        <v>4.2316444E7</v>
      </c>
      <c r="E872" s="16"/>
      <c r="F872" s="16"/>
      <c r="G872" s="16"/>
    </row>
    <row r="873">
      <c r="A873" s="15" t="s">
        <v>14</v>
      </c>
      <c r="B873" s="15">
        <v>55.0</v>
      </c>
      <c r="C873" s="13"/>
      <c r="D873" s="21">
        <v>4.2309088E7</v>
      </c>
      <c r="E873" s="16"/>
      <c r="F873" s="16"/>
      <c r="G873" s="16"/>
    </row>
    <row r="874">
      <c r="A874" s="15" t="s">
        <v>14</v>
      </c>
      <c r="B874" s="15">
        <v>55.0</v>
      </c>
      <c r="C874" s="13" t="str">
        <f>CONCATENATE(A874,B874)</f>
        <v>C24_355</v>
      </c>
      <c r="D874" s="21">
        <v>4.31948E7</v>
      </c>
      <c r="E874" s="16">
        <f>AVERAGE(D872:D874)</f>
        <v>42606777.33</v>
      </c>
      <c r="F874" s="16">
        <f>STDEV(D872:D874)/E874*100</f>
        <v>1.195246112</v>
      </c>
      <c r="G874" s="16">
        <f>E874-$E$829</f>
        <v>38069896.33</v>
      </c>
    </row>
    <row r="875">
      <c r="A875" s="15" t="s">
        <v>15</v>
      </c>
      <c r="B875" s="15">
        <v>55.0</v>
      </c>
      <c r="C875" s="13"/>
      <c r="D875" s="21">
        <v>4.5594684E7</v>
      </c>
      <c r="E875" s="16"/>
      <c r="F875" s="16"/>
      <c r="G875" s="16"/>
    </row>
    <row r="876">
      <c r="A876" s="15" t="s">
        <v>15</v>
      </c>
      <c r="B876" s="15">
        <v>55.0</v>
      </c>
      <c r="C876" s="13"/>
      <c r="D876" s="21">
        <v>4.3339512E7</v>
      </c>
      <c r="E876" s="16"/>
      <c r="F876" s="16"/>
      <c r="G876" s="16"/>
    </row>
    <row r="877">
      <c r="A877" s="15" t="s">
        <v>15</v>
      </c>
      <c r="B877" s="15">
        <v>55.0</v>
      </c>
      <c r="C877" s="13" t="str">
        <f>CONCATENATE(A877,B877)</f>
        <v>C24_455</v>
      </c>
      <c r="D877" s="21">
        <v>4.6193092E7</v>
      </c>
      <c r="E877" s="16">
        <f>AVERAGE(D875:D877)</f>
        <v>45042429.33</v>
      </c>
      <c r="F877" s="16">
        <f>STDEV(D875:D877)/E877*100</f>
        <v>3.34088362</v>
      </c>
      <c r="G877" s="16">
        <f>E877-$E$829</f>
        <v>40505548.33</v>
      </c>
    </row>
    <row r="878">
      <c r="A878" s="15" t="s">
        <v>16</v>
      </c>
      <c r="B878" s="15">
        <v>55.0</v>
      </c>
      <c r="C878" s="13"/>
      <c r="D878" s="21">
        <v>3.5580308E7</v>
      </c>
      <c r="E878" s="16"/>
      <c r="F878" s="16"/>
      <c r="G878" s="16"/>
    </row>
    <row r="879">
      <c r="A879" s="15" t="s">
        <v>16</v>
      </c>
      <c r="B879" s="15">
        <v>55.0</v>
      </c>
      <c r="C879" s="13"/>
      <c r="D879" s="21">
        <v>3.8884524E7</v>
      </c>
      <c r="E879" s="16"/>
      <c r="F879" s="16"/>
      <c r="G879" s="16"/>
    </row>
    <row r="880">
      <c r="A880" s="15" t="s">
        <v>16</v>
      </c>
      <c r="B880" s="15">
        <v>55.0</v>
      </c>
      <c r="C880" s="13" t="str">
        <f>CONCATENATE(A880,B880)</f>
        <v>C24_555</v>
      </c>
      <c r="D880" s="21">
        <v>3.7610472E7</v>
      </c>
      <c r="E880" s="16">
        <f>AVERAGE(D878:D880)</f>
        <v>37358434.67</v>
      </c>
      <c r="F880" s="16">
        <f>STDEV(D878:D880)/E880*100</f>
        <v>4.460744201</v>
      </c>
      <c r="G880" s="16">
        <f>E880-$E$829</f>
        <v>32821553.67</v>
      </c>
    </row>
    <row r="881">
      <c r="A881" s="15" t="s">
        <v>17</v>
      </c>
      <c r="B881" s="15">
        <v>55.0</v>
      </c>
      <c r="C881" s="13"/>
      <c r="D881" s="21">
        <v>5.0041636E7</v>
      </c>
      <c r="E881" s="16"/>
      <c r="F881" s="16"/>
      <c r="G881" s="16"/>
    </row>
    <row r="882">
      <c r="A882" s="15" t="s">
        <v>17</v>
      </c>
      <c r="B882" s="15">
        <v>55.0</v>
      </c>
      <c r="C882" s="13"/>
      <c r="D882" s="21">
        <v>5.3974948E7</v>
      </c>
      <c r="E882" s="16"/>
      <c r="F882" s="16"/>
      <c r="G882" s="16"/>
    </row>
    <row r="883">
      <c r="A883" s="15" t="s">
        <v>17</v>
      </c>
      <c r="B883" s="15">
        <v>55.0</v>
      </c>
      <c r="C883" s="13" t="str">
        <f>CONCATENATE(A883,B883)</f>
        <v>C24_655</v>
      </c>
      <c r="D883" s="21">
        <v>5.2946804E7</v>
      </c>
      <c r="E883" s="16">
        <f>AVERAGE(D881:D883)</f>
        <v>52321129.33</v>
      </c>
      <c r="F883" s="16">
        <f>STDEV(D881:D883)/E883*100</f>
        <v>3.898875398</v>
      </c>
      <c r="G883" s="16">
        <f>E883-$E$829</f>
        <v>47784248.33</v>
      </c>
    </row>
    <row r="884">
      <c r="A884" s="1" t="s">
        <v>18</v>
      </c>
      <c r="B884" s="15">
        <v>55.0</v>
      </c>
      <c r="C884" s="13"/>
      <c r="D884" s="22">
        <v>4.0802664E7</v>
      </c>
      <c r="E884" s="16"/>
      <c r="F884" s="16"/>
      <c r="G884" s="16"/>
    </row>
    <row r="885">
      <c r="A885" s="1" t="s">
        <v>18</v>
      </c>
      <c r="B885" s="15">
        <v>55.0</v>
      </c>
      <c r="C885" s="13"/>
      <c r="D885" s="22">
        <v>4.2274152E7</v>
      </c>
      <c r="E885" s="16"/>
      <c r="F885" s="16"/>
      <c r="G885" s="16"/>
    </row>
    <row r="886">
      <c r="A886" s="1" t="s">
        <v>18</v>
      </c>
      <c r="B886" s="15">
        <v>55.0</v>
      </c>
      <c r="C886" s="13" t="str">
        <f>CONCATENATE(A886,B886)</f>
        <v>BP324_155</v>
      </c>
      <c r="D886" s="22">
        <v>4.1679816E7</v>
      </c>
      <c r="E886" s="16">
        <f>AVERAGE(D884:D886)</f>
        <v>41585544</v>
      </c>
      <c r="F886" s="16">
        <f>STDEV(D884:D886)/E886*100</f>
        <v>1.780089367</v>
      </c>
      <c r="G886" s="16">
        <f>E886-$E$829</f>
        <v>37048663</v>
      </c>
    </row>
    <row r="887">
      <c r="A887" s="1" t="s">
        <v>19</v>
      </c>
      <c r="B887" s="15">
        <v>55.0</v>
      </c>
      <c r="C887" s="13"/>
      <c r="D887" s="22">
        <v>5.1466348E7</v>
      </c>
      <c r="E887" s="16"/>
      <c r="F887" s="16"/>
      <c r="G887" s="16"/>
    </row>
    <row r="888">
      <c r="A888" s="1" t="s">
        <v>19</v>
      </c>
      <c r="B888" s="15">
        <v>55.0</v>
      </c>
      <c r="C888" s="13"/>
      <c r="D888" s="22">
        <v>5.372154E7</v>
      </c>
      <c r="E888" s="16"/>
      <c r="F888" s="16"/>
      <c r="G888" s="16"/>
    </row>
    <row r="889">
      <c r="A889" s="1" t="s">
        <v>19</v>
      </c>
      <c r="B889" s="15">
        <v>55.0</v>
      </c>
      <c r="C889" s="13" t="str">
        <f>CONCATENATE(A889,B889)</f>
        <v>BP324_255</v>
      </c>
      <c r="D889" s="22">
        <v>4.9208576E7</v>
      </c>
      <c r="E889" s="16">
        <f>AVERAGE(D887:D889)</f>
        <v>51465488</v>
      </c>
      <c r="F889" s="16">
        <f>STDEV(D887:D889)/E889*100</f>
        <v>4.384456867</v>
      </c>
      <c r="G889" s="16">
        <f>E889-$E$829</f>
        <v>46928607</v>
      </c>
    </row>
    <row r="890">
      <c r="A890" s="15" t="s">
        <v>20</v>
      </c>
      <c r="B890" s="15">
        <v>55.0</v>
      </c>
      <c r="C890" s="13"/>
      <c r="D890" s="22">
        <v>4.818176E7</v>
      </c>
      <c r="E890" s="16"/>
      <c r="F890" s="16"/>
      <c r="G890" s="16"/>
    </row>
    <row r="891">
      <c r="A891" s="15" t="s">
        <v>20</v>
      </c>
      <c r="B891" s="15">
        <v>55.0</v>
      </c>
      <c r="C891" s="13"/>
      <c r="E891" s="16"/>
      <c r="F891" s="16"/>
      <c r="G891" s="16"/>
      <c r="H891" s="22">
        <v>3.9070896E7</v>
      </c>
    </row>
    <row r="892">
      <c r="A892" s="15" t="s">
        <v>20</v>
      </c>
      <c r="B892" s="15">
        <v>55.0</v>
      </c>
      <c r="C892" s="13" t="str">
        <f>CONCATENATE(A892,B892)</f>
        <v>BP324_355</v>
      </c>
      <c r="D892" s="22">
        <v>5.1107672E7</v>
      </c>
      <c r="E892" s="16">
        <f>AVERAGE(D890:D892)</f>
        <v>49644716</v>
      </c>
      <c r="F892" s="16">
        <f>STDEV(D890:D892)/E892*100</f>
        <v>4.167477192</v>
      </c>
      <c r="G892" s="16">
        <f>E892-$E$829</f>
        <v>45107835</v>
      </c>
    </row>
    <row r="893">
      <c r="A893" s="15" t="s">
        <v>21</v>
      </c>
      <c r="B893" s="15">
        <v>55.0</v>
      </c>
      <c r="C893" s="13"/>
      <c r="D893" s="22">
        <v>2.8498156E7</v>
      </c>
      <c r="E893" s="16"/>
      <c r="F893" s="16"/>
      <c r="G893" s="16"/>
    </row>
    <row r="894">
      <c r="A894" s="15" t="s">
        <v>21</v>
      </c>
      <c r="B894" s="15">
        <v>55.0</v>
      </c>
      <c r="C894" s="13"/>
      <c r="D894" s="22">
        <v>3.1852542E7</v>
      </c>
      <c r="E894" s="16"/>
      <c r="F894" s="16"/>
      <c r="G894" s="16"/>
    </row>
    <row r="895">
      <c r="A895" s="15" t="s">
        <v>21</v>
      </c>
      <c r="B895" s="15">
        <v>55.0</v>
      </c>
      <c r="C895" s="13" t="str">
        <f>CONCATENATE(A895,B895)</f>
        <v>BP324_455</v>
      </c>
      <c r="D895" s="22">
        <v>3.1173356E7</v>
      </c>
      <c r="E895" s="16">
        <f>AVERAGE(D893:D895)</f>
        <v>30508018</v>
      </c>
      <c r="F895" s="16">
        <f>STDEV(D893:D895)/E895*100</f>
        <v>5.812930256</v>
      </c>
      <c r="G895" s="16">
        <f>E895-$E$829</f>
        <v>25971137</v>
      </c>
    </row>
    <row r="896">
      <c r="A896" s="15" t="s">
        <v>22</v>
      </c>
      <c r="B896" s="15">
        <v>55.0</v>
      </c>
      <c r="C896" s="13"/>
      <c r="D896" s="22">
        <v>3.9270932E7</v>
      </c>
      <c r="E896" s="16"/>
      <c r="F896" s="16"/>
      <c r="G896" s="16"/>
    </row>
    <row r="897">
      <c r="A897" s="15" t="s">
        <v>22</v>
      </c>
      <c r="B897" s="15">
        <v>55.0</v>
      </c>
      <c r="C897" s="13"/>
      <c r="D897" s="22">
        <v>4.4768592E7</v>
      </c>
      <c r="E897" s="16"/>
      <c r="F897" s="16"/>
      <c r="G897" s="16"/>
    </row>
    <row r="898">
      <c r="A898" s="15" t="s">
        <v>22</v>
      </c>
      <c r="B898" s="15">
        <v>55.0</v>
      </c>
      <c r="C898" s="13" t="str">
        <f>CONCATENATE(A898,B898)</f>
        <v>BP324_555</v>
      </c>
      <c r="E898" s="16">
        <f>AVERAGE(D896:D898)</f>
        <v>42019762</v>
      </c>
      <c r="F898" s="16">
        <f>STDEV(D896:D898)/E898*100</f>
        <v>9.251439041</v>
      </c>
      <c r="G898" s="16">
        <f>E898-$E$829</f>
        <v>37482881</v>
      </c>
      <c r="H898" s="22">
        <v>5.2399836E7</v>
      </c>
    </row>
    <row r="899">
      <c r="A899" s="15" t="s">
        <v>23</v>
      </c>
      <c r="B899" s="15">
        <v>55.0</v>
      </c>
      <c r="C899" s="13"/>
      <c r="D899" s="22">
        <v>4.0314524E7</v>
      </c>
      <c r="E899" s="16"/>
      <c r="F899" s="16"/>
      <c r="G899" s="16"/>
    </row>
    <row r="900">
      <c r="A900" s="15" t="s">
        <v>23</v>
      </c>
      <c r="B900" s="15">
        <v>55.0</v>
      </c>
      <c r="C900" s="13"/>
      <c r="D900" s="22">
        <v>4.1209684E7</v>
      </c>
      <c r="E900" s="16"/>
      <c r="F900" s="16"/>
      <c r="G900" s="16"/>
    </row>
    <row r="901">
      <c r="A901" s="15" t="s">
        <v>23</v>
      </c>
      <c r="B901" s="15">
        <v>55.0</v>
      </c>
      <c r="C901" s="13" t="str">
        <f>CONCATENATE(A901,B901)</f>
        <v>BP324_655</v>
      </c>
      <c r="D901" s="22">
        <v>4.0436932E7</v>
      </c>
      <c r="E901" s="16">
        <f>AVERAGE(D899:D901)</f>
        <v>40653713.33</v>
      </c>
      <c r="F901" s="16">
        <f>STDEV(D899:D901)/E901*100</f>
        <v>1.193886292</v>
      </c>
      <c r="G901" s="16">
        <f>E901-$E$829</f>
        <v>36116832.33</v>
      </c>
    </row>
    <row r="902">
      <c r="A902" s="15" t="s">
        <v>42</v>
      </c>
      <c r="B902" s="15">
        <v>60.0</v>
      </c>
      <c r="C902" s="13"/>
      <c r="D902" s="17">
        <v>5584757.0</v>
      </c>
      <c r="E902" s="16"/>
      <c r="F902" s="16"/>
      <c r="G902" s="16"/>
      <c r="K902" s="23"/>
    </row>
    <row r="903">
      <c r="A903" s="15" t="s">
        <v>42</v>
      </c>
      <c r="B903" s="15">
        <v>60.0</v>
      </c>
      <c r="C903" s="13"/>
      <c r="D903" s="17">
        <v>4787365.0</v>
      </c>
      <c r="E903" s="16"/>
      <c r="F903" s="16"/>
      <c r="G903" s="16"/>
      <c r="K903" s="23"/>
    </row>
    <row r="904">
      <c r="A904" s="15" t="s">
        <v>42</v>
      </c>
      <c r="B904" s="15">
        <v>60.0</v>
      </c>
      <c r="C904" s="13" t="str">
        <f>CONCATENATE(A904,B904)</f>
        <v>branco60</v>
      </c>
      <c r="D904" s="17">
        <v>4705278.0</v>
      </c>
      <c r="E904" s="16">
        <f>AVERAGE(D902:D904)</f>
        <v>5025800</v>
      </c>
      <c r="F904" s="16">
        <f>STDEV(D902:D904)/E904*100</f>
        <v>9.666278952</v>
      </c>
      <c r="G904" s="18" t="s">
        <v>43</v>
      </c>
      <c r="K904" s="23"/>
    </row>
    <row r="905">
      <c r="A905" s="1" t="s">
        <v>0</v>
      </c>
      <c r="B905" s="15">
        <v>60.0</v>
      </c>
      <c r="C905" s="13"/>
      <c r="D905" s="19">
        <v>5.0883536E7</v>
      </c>
      <c r="E905" s="16"/>
      <c r="F905" s="16"/>
      <c r="G905" s="16"/>
      <c r="J905" s="23"/>
      <c r="K905" s="23"/>
    </row>
    <row r="906">
      <c r="A906" s="1" t="s">
        <v>0</v>
      </c>
      <c r="B906" s="15">
        <v>60.0</v>
      </c>
      <c r="C906" s="13"/>
      <c r="D906" s="19">
        <v>5.6075096E7</v>
      </c>
      <c r="E906" s="16"/>
      <c r="F906" s="16"/>
      <c r="G906" s="16"/>
      <c r="J906" s="23"/>
      <c r="K906" s="23"/>
    </row>
    <row r="907">
      <c r="A907" s="1" t="s">
        <v>0</v>
      </c>
      <c r="B907" s="15">
        <v>60.0</v>
      </c>
      <c r="C907" s="13" t="str">
        <f>CONCATENATE(A907,B907)</f>
        <v>C20_160</v>
      </c>
      <c r="D907" s="19">
        <v>5.4016E7</v>
      </c>
      <c r="E907" s="16">
        <f>AVERAGE(D905:D907)</f>
        <v>53658210.67</v>
      </c>
      <c r="F907" s="16">
        <f>STDEV(D905:D907)/E907*100</f>
        <v>4.871962771</v>
      </c>
      <c r="G907" s="16">
        <f>E907-$E$904</f>
        <v>48632410.67</v>
      </c>
      <c r="J907" s="23"/>
      <c r="K907" s="23"/>
    </row>
    <row r="908">
      <c r="A908" s="1" t="s">
        <v>1</v>
      </c>
      <c r="B908" s="15">
        <v>60.0</v>
      </c>
      <c r="C908" s="13"/>
      <c r="D908" s="19">
        <v>3.678044E7</v>
      </c>
      <c r="E908" s="16"/>
      <c r="F908" s="16"/>
      <c r="G908" s="16"/>
      <c r="J908" s="23"/>
      <c r="K908" s="23"/>
    </row>
    <row r="909">
      <c r="A909" s="1" t="s">
        <v>1</v>
      </c>
      <c r="B909" s="15">
        <v>60.0</v>
      </c>
      <c r="C909" s="13"/>
      <c r="D909" s="19">
        <v>3.9021204E7</v>
      </c>
      <c r="E909" s="16"/>
      <c r="F909" s="16"/>
      <c r="G909" s="16"/>
      <c r="J909" s="23"/>
      <c r="K909" s="23"/>
    </row>
    <row r="910">
      <c r="A910" s="1" t="s">
        <v>1</v>
      </c>
      <c r="B910" s="15">
        <v>60.0</v>
      </c>
      <c r="C910" s="13" t="str">
        <f>CONCATENATE(A910,B910)</f>
        <v>C20_260</v>
      </c>
      <c r="D910" s="19">
        <v>4.0127332E7</v>
      </c>
      <c r="E910" s="16">
        <f>AVERAGE(D908:D910)</f>
        <v>38642992</v>
      </c>
      <c r="F910" s="16">
        <f>STDEV(D908:D910)/E910*100</f>
        <v>4.412700055</v>
      </c>
      <c r="G910" s="16">
        <f>E910-$E$904</f>
        <v>33617192</v>
      </c>
      <c r="J910" s="23"/>
      <c r="K910" s="23"/>
    </row>
    <row r="911">
      <c r="A911" s="1" t="s">
        <v>2</v>
      </c>
      <c r="B911" s="15">
        <v>60.0</v>
      </c>
      <c r="C911" s="13"/>
      <c r="D911" s="19">
        <v>5.1177108E7</v>
      </c>
      <c r="E911" s="16"/>
      <c r="F911" s="16"/>
      <c r="G911" s="16"/>
      <c r="J911" s="23"/>
      <c r="K911" s="23"/>
    </row>
    <row r="912">
      <c r="A912" s="1" t="s">
        <v>2</v>
      </c>
      <c r="B912" s="15">
        <v>60.0</v>
      </c>
      <c r="C912" s="13"/>
      <c r="D912" s="19">
        <v>4.9235212E7</v>
      </c>
      <c r="E912" s="16"/>
      <c r="F912" s="16"/>
      <c r="G912" s="16"/>
      <c r="J912" s="23"/>
      <c r="K912" s="23"/>
    </row>
    <row r="913">
      <c r="A913" s="1" t="s">
        <v>2</v>
      </c>
      <c r="B913" s="15">
        <v>60.0</v>
      </c>
      <c r="C913" s="13" t="str">
        <f>CONCATENATE(A913,B913)</f>
        <v>C20_360</v>
      </c>
      <c r="D913" s="19">
        <v>4.2261708E7</v>
      </c>
      <c r="E913" s="16">
        <f>AVERAGE(D911:D913)</f>
        <v>47558009.33</v>
      </c>
      <c r="F913" s="16">
        <f>STDEV(D911:D913)/E913*100</f>
        <v>9.858220613</v>
      </c>
      <c r="G913" s="16">
        <f>E913-$E$904</f>
        <v>42532209.33</v>
      </c>
      <c r="J913" s="23"/>
      <c r="K913" s="23"/>
    </row>
    <row r="914">
      <c r="A914" s="1" t="s">
        <v>3</v>
      </c>
      <c r="B914" s="15">
        <v>60.0</v>
      </c>
      <c r="C914" s="13"/>
      <c r="D914" s="19">
        <v>6.4204228E7</v>
      </c>
      <c r="E914" s="16"/>
      <c r="F914" s="16"/>
      <c r="G914" s="16"/>
    </row>
    <row r="915">
      <c r="A915" s="1" t="s">
        <v>3</v>
      </c>
      <c r="B915" s="15">
        <v>60.0</v>
      </c>
      <c r="C915" s="13"/>
      <c r="D915" s="19">
        <v>6.56079E7</v>
      </c>
      <c r="E915" s="16"/>
      <c r="F915" s="16"/>
      <c r="G915" s="16"/>
    </row>
    <row r="916">
      <c r="A916" s="1" t="s">
        <v>3</v>
      </c>
      <c r="B916" s="15">
        <v>60.0</v>
      </c>
      <c r="C916" s="13" t="str">
        <f>CONCATENATE(A916,B916)</f>
        <v>C20_460</v>
      </c>
      <c r="D916" s="19">
        <v>6.782676E7</v>
      </c>
      <c r="E916" s="16">
        <f>AVERAGE(D914:D916)</f>
        <v>65879629.33</v>
      </c>
      <c r="F916" s="16">
        <f>STDEV(D914:D916)/E916*100</f>
        <v>2.772464023</v>
      </c>
      <c r="G916" s="16">
        <f>E916-$E$904</f>
        <v>60853829.33</v>
      </c>
    </row>
    <row r="917">
      <c r="A917" s="1" t="s">
        <v>4</v>
      </c>
      <c r="B917" s="15">
        <v>60.0</v>
      </c>
      <c r="C917" s="13"/>
      <c r="D917" s="19">
        <v>4.7906292E7</v>
      </c>
      <c r="E917" s="16"/>
      <c r="F917" s="16"/>
      <c r="G917" s="16"/>
    </row>
    <row r="918">
      <c r="A918" s="1" t="s">
        <v>4</v>
      </c>
      <c r="B918" s="15">
        <v>60.0</v>
      </c>
      <c r="C918" s="13"/>
      <c r="D918" s="19">
        <v>5.270062E7</v>
      </c>
      <c r="E918" s="16"/>
      <c r="F918" s="16"/>
      <c r="G918" s="16"/>
    </row>
    <row r="919">
      <c r="A919" s="1" t="s">
        <v>4</v>
      </c>
      <c r="B919" s="15">
        <v>60.0</v>
      </c>
      <c r="C919" s="13" t="str">
        <f>CONCATENATE(A919,B919)</f>
        <v>C20_560</v>
      </c>
      <c r="D919" s="19">
        <v>5.3510752E7</v>
      </c>
      <c r="E919" s="16">
        <f>AVERAGE(D917:D919)</f>
        <v>51372554.67</v>
      </c>
      <c r="F919" s="16">
        <f>STDEV(D917:D919)/E919*100</f>
        <v>5.896295448</v>
      </c>
      <c r="G919" s="16">
        <f>E919-$E$904</f>
        <v>46346754.67</v>
      </c>
    </row>
    <row r="920">
      <c r="A920" s="1" t="s">
        <v>5</v>
      </c>
      <c r="B920" s="15">
        <v>60.0</v>
      </c>
      <c r="C920" s="13"/>
      <c r="D920" s="19">
        <v>6.4512204E7</v>
      </c>
      <c r="E920" s="16"/>
      <c r="F920" s="16"/>
      <c r="G920" s="16"/>
    </row>
    <row r="921">
      <c r="A921" s="1" t="s">
        <v>5</v>
      </c>
      <c r="B921" s="15">
        <v>60.0</v>
      </c>
      <c r="C921" s="13"/>
      <c r="D921" s="19">
        <v>6.8455008E7</v>
      </c>
      <c r="E921" s="16"/>
      <c r="F921" s="16"/>
      <c r="G921" s="16"/>
    </row>
    <row r="922">
      <c r="A922" s="1" t="s">
        <v>5</v>
      </c>
      <c r="B922" s="15">
        <v>60.0</v>
      </c>
      <c r="C922" s="13" t="str">
        <f>CONCATENATE(A922,B922)</f>
        <v>C20_660</v>
      </c>
      <c r="D922" s="19">
        <v>6.6965144E7</v>
      </c>
      <c r="E922" s="16">
        <f>AVERAGE(D920:D922)</f>
        <v>66644118.67</v>
      </c>
      <c r="F922" s="16">
        <f>STDEV(D920:D922)/E922*100</f>
        <v>2.987373945</v>
      </c>
      <c r="G922" s="16">
        <f>E922-$E$904</f>
        <v>61618318.67</v>
      </c>
    </row>
    <row r="923">
      <c r="A923" s="1" t="s">
        <v>6</v>
      </c>
      <c r="B923" s="15">
        <v>60.0</v>
      </c>
      <c r="C923" s="13"/>
      <c r="D923" s="20">
        <v>4.509694E7</v>
      </c>
      <c r="E923" s="16"/>
      <c r="F923" s="16"/>
      <c r="G923" s="16"/>
    </row>
    <row r="924">
      <c r="A924" s="1" t="s">
        <v>6</v>
      </c>
      <c r="B924" s="15">
        <v>60.0</v>
      </c>
      <c r="C924" s="13"/>
      <c r="D924" s="20">
        <v>5.07157E7</v>
      </c>
      <c r="E924" s="16"/>
      <c r="F924" s="16"/>
      <c r="G924" s="16"/>
    </row>
    <row r="925">
      <c r="A925" s="1" t="s">
        <v>6</v>
      </c>
      <c r="B925" s="15">
        <v>60.0</v>
      </c>
      <c r="C925" s="13" t="str">
        <f>CONCATENATE(A925,B925)</f>
        <v>BP320_160</v>
      </c>
      <c r="D925" s="20">
        <v>5.0800812E7</v>
      </c>
      <c r="E925" s="16">
        <f>AVERAGE(D923:D925)</f>
        <v>48871150.67</v>
      </c>
      <c r="F925" s="16">
        <f>STDEV(D923:D925)/E925*100</f>
        <v>6.688689125</v>
      </c>
      <c r="G925" s="16">
        <f>E925-$E$904</f>
        <v>43845350.67</v>
      </c>
    </row>
    <row r="926">
      <c r="A926" s="15" t="s">
        <v>7</v>
      </c>
      <c r="B926" s="15">
        <v>60.0</v>
      </c>
      <c r="C926" s="13"/>
      <c r="D926" s="20">
        <v>6.6329884E7</v>
      </c>
      <c r="E926" s="16"/>
      <c r="F926" s="16"/>
      <c r="G926" s="16"/>
    </row>
    <row r="927">
      <c r="A927" s="15" t="s">
        <v>7</v>
      </c>
      <c r="B927" s="15">
        <v>60.0</v>
      </c>
      <c r="C927" s="13"/>
      <c r="D927" s="20">
        <v>6.5907976E7</v>
      </c>
      <c r="E927" s="16"/>
      <c r="F927" s="16"/>
      <c r="G927" s="16"/>
    </row>
    <row r="928">
      <c r="A928" s="15" t="s">
        <v>7</v>
      </c>
      <c r="B928" s="15">
        <v>60.0</v>
      </c>
      <c r="C928" s="13" t="str">
        <f>CONCATENATE(A928,B928)</f>
        <v>BP320_260</v>
      </c>
      <c r="E928" s="16">
        <f>AVERAGE(D926:D928)</f>
        <v>66118930</v>
      </c>
      <c r="F928" s="16">
        <f>STDEV(D926:D928)/E928*100</f>
        <v>0.4512081606</v>
      </c>
      <c r="G928" s="16">
        <f>E928-$E$904</f>
        <v>61093130</v>
      </c>
      <c r="H928" s="20">
        <v>9.367536E7</v>
      </c>
    </row>
    <row r="929">
      <c r="A929" s="15" t="s">
        <v>8</v>
      </c>
      <c r="B929" s="15">
        <v>60.0</v>
      </c>
      <c r="C929" s="13"/>
      <c r="D929" s="20">
        <v>8.0085752E7</v>
      </c>
      <c r="E929" s="16"/>
      <c r="F929" s="16"/>
      <c r="G929" s="16"/>
    </row>
    <row r="930">
      <c r="A930" s="15" t="s">
        <v>8</v>
      </c>
      <c r="B930" s="15">
        <v>60.0</v>
      </c>
      <c r="C930" s="13"/>
      <c r="D930" s="20">
        <v>8.6936744E7</v>
      </c>
      <c r="E930" s="16"/>
      <c r="F930" s="16"/>
      <c r="G930" s="16"/>
    </row>
    <row r="931">
      <c r="A931" s="15" t="s">
        <v>8</v>
      </c>
      <c r="B931" s="15">
        <v>60.0</v>
      </c>
      <c r="C931" s="13" t="str">
        <f>CONCATENATE(A931,B931)</f>
        <v>BP320_360</v>
      </c>
      <c r="D931" s="20">
        <v>9.1888664E7</v>
      </c>
      <c r="E931" s="16">
        <f>AVERAGE(D929:D931)</f>
        <v>86303720</v>
      </c>
      <c r="F931" s="16">
        <f>STDEV(D929:D931)/E931*100</f>
        <v>6.867449597</v>
      </c>
      <c r="G931" s="16">
        <f>E931-$E$904</f>
        <v>81277920</v>
      </c>
    </row>
    <row r="932">
      <c r="A932" s="15" t="s">
        <v>9</v>
      </c>
      <c r="B932" s="15">
        <v>60.0</v>
      </c>
      <c r="C932" s="13"/>
      <c r="D932" s="20">
        <v>7.563808E7</v>
      </c>
      <c r="E932" s="16"/>
      <c r="F932" s="16"/>
      <c r="G932" s="16"/>
    </row>
    <row r="933">
      <c r="A933" s="15" t="s">
        <v>9</v>
      </c>
      <c r="B933" s="15">
        <v>60.0</v>
      </c>
      <c r="C933" s="13"/>
      <c r="D933" s="20">
        <v>7.8933288E7</v>
      </c>
      <c r="E933" s="16"/>
      <c r="F933" s="16"/>
      <c r="G933" s="16"/>
    </row>
    <row r="934">
      <c r="A934" s="15" t="s">
        <v>9</v>
      </c>
      <c r="B934" s="15">
        <v>60.0</v>
      </c>
      <c r="C934" s="13" t="str">
        <f>CONCATENATE(A934,B934)</f>
        <v>BP320_460</v>
      </c>
      <c r="D934" s="20">
        <v>8.1192248E7</v>
      </c>
      <c r="E934" s="16">
        <f>AVERAGE(D932:D934)</f>
        <v>78587872</v>
      </c>
      <c r="F934" s="16">
        <f>STDEV(D932:D934)/E934*100</f>
        <v>3.55417272</v>
      </c>
      <c r="G934" s="16">
        <f>E934-$E$904</f>
        <v>73562072</v>
      </c>
    </row>
    <row r="935">
      <c r="A935" s="15" t="s">
        <v>10</v>
      </c>
      <c r="B935" s="15">
        <v>60.0</v>
      </c>
      <c r="C935" s="13"/>
      <c r="D935" s="20">
        <v>4.4342836E7</v>
      </c>
      <c r="E935" s="16"/>
      <c r="F935" s="16"/>
      <c r="G935" s="16"/>
    </row>
    <row r="936">
      <c r="A936" s="15" t="s">
        <v>10</v>
      </c>
      <c r="B936" s="15">
        <v>60.0</v>
      </c>
      <c r="C936" s="13"/>
      <c r="D936" s="20">
        <v>4.7669228E7</v>
      </c>
      <c r="E936" s="16"/>
      <c r="F936" s="16"/>
      <c r="G936" s="16"/>
    </row>
    <row r="937">
      <c r="A937" s="15" t="s">
        <v>10</v>
      </c>
      <c r="B937" s="15">
        <v>60.0</v>
      </c>
      <c r="C937" s="13" t="str">
        <f>CONCATENATE(A937,B937)</f>
        <v>BP320_560</v>
      </c>
      <c r="D937" s="20">
        <v>4.8441176E7</v>
      </c>
      <c r="E937" s="16">
        <f>AVERAGE(D935:D937)</f>
        <v>46817746.67</v>
      </c>
      <c r="F937" s="16">
        <f>STDEV(D935:D937)/E937*100</f>
        <v>4.6516795</v>
      </c>
      <c r="G937" s="16">
        <f>E937-$E$904</f>
        <v>41791946.67</v>
      </c>
    </row>
    <row r="938">
      <c r="A938" s="15" t="s">
        <v>11</v>
      </c>
      <c r="B938" s="15">
        <v>60.0</v>
      </c>
      <c r="C938" s="13"/>
      <c r="D938" s="20">
        <v>7.0654736E7</v>
      </c>
      <c r="E938" s="16"/>
      <c r="F938" s="16"/>
      <c r="G938" s="16"/>
    </row>
    <row r="939">
      <c r="A939" s="15" t="s">
        <v>11</v>
      </c>
      <c r="B939" s="15">
        <v>60.0</v>
      </c>
      <c r="C939" s="13"/>
      <c r="D939" s="20">
        <v>7.2138064E7</v>
      </c>
      <c r="E939" s="16"/>
      <c r="F939" s="16"/>
      <c r="G939" s="16"/>
    </row>
    <row r="940">
      <c r="A940" s="15" t="s">
        <v>11</v>
      </c>
      <c r="B940" s="15">
        <v>60.0</v>
      </c>
      <c r="C940" s="13" t="str">
        <f>CONCATENATE(A940,B940)</f>
        <v>BP320_660</v>
      </c>
      <c r="D940" s="20">
        <v>7.436512E7</v>
      </c>
      <c r="E940" s="16">
        <f>AVERAGE(D938:D940)</f>
        <v>72385973.33</v>
      </c>
      <c r="F940" s="16">
        <f>STDEV(D938:D940)/E940*100</f>
        <v>2.580021575</v>
      </c>
      <c r="G940" s="16">
        <f>E940-$E$904</f>
        <v>67360173.33</v>
      </c>
    </row>
    <row r="941">
      <c r="A941" s="1" t="s">
        <v>12</v>
      </c>
      <c r="B941" s="15">
        <v>60.0</v>
      </c>
      <c r="C941" s="13"/>
      <c r="D941" s="21">
        <v>3.6846428E7</v>
      </c>
      <c r="E941" s="16"/>
      <c r="F941" s="16"/>
      <c r="G941" s="16"/>
    </row>
    <row r="942">
      <c r="A942" s="1" t="s">
        <v>12</v>
      </c>
      <c r="B942" s="15">
        <v>60.0</v>
      </c>
      <c r="C942" s="13"/>
      <c r="D942" s="21">
        <v>4.1682404E7</v>
      </c>
      <c r="E942" s="16"/>
      <c r="F942" s="16"/>
      <c r="G942" s="16"/>
    </row>
    <row r="943">
      <c r="A943" s="1" t="s">
        <v>12</v>
      </c>
      <c r="B943" s="15">
        <v>60.0</v>
      </c>
      <c r="C943" s="13" t="str">
        <f>CONCATENATE(A943,B943)</f>
        <v>C24_160</v>
      </c>
      <c r="D943" s="21">
        <v>4.0251524E7</v>
      </c>
      <c r="E943" s="16">
        <f>AVERAGE(D941:D943)</f>
        <v>39593452</v>
      </c>
      <c r="F943" s="16">
        <f>STDEV(D941:D943)/E943*100</f>
        <v>6.274376749</v>
      </c>
      <c r="G943" s="16">
        <f>E943-$E$904</f>
        <v>34567652</v>
      </c>
    </row>
    <row r="944">
      <c r="A944" s="1" t="s">
        <v>13</v>
      </c>
      <c r="B944" s="15">
        <v>60.0</v>
      </c>
      <c r="C944" s="13"/>
      <c r="D944" s="21">
        <v>6.3370368E7</v>
      </c>
      <c r="E944" s="16"/>
      <c r="F944" s="16"/>
      <c r="G944" s="16"/>
    </row>
    <row r="945">
      <c r="A945" s="1" t="s">
        <v>13</v>
      </c>
      <c r="B945" s="15">
        <v>60.0</v>
      </c>
      <c r="C945" s="13"/>
      <c r="D945" s="21">
        <v>7.0330088E7</v>
      </c>
      <c r="E945" s="16"/>
      <c r="F945" s="16"/>
      <c r="G945" s="16"/>
    </row>
    <row r="946">
      <c r="A946" s="1" t="s">
        <v>13</v>
      </c>
      <c r="B946" s="15">
        <v>60.0</v>
      </c>
      <c r="C946" s="13" t="str">
        <f>CONCATENATE(A946,B946)</f>
        <v>C24_260</v>
      </c>
      <c r="D946" s="21">
        <v>7.1217176E7</v>
      </c>
      <c r="E946" s="16">
        <f>AVERAGE(D944:D946)</f>
        <v>68305877.33</v>
      </c>
      <c r="F946" s="16">
        <f>STDEV(D944:D946)/E946*100</f>
        <v>6.291154451</v>
      </c>
      <c r="G946" s="16">
        <f>E946-$E$904</f>
        <v>63280077.33</v>
      </c>
    </row>
    <row r="947">
      <c r="A947" s="15" t="s">
        <v>14</v>
      </c>
      <c r="B947" s="15">
        <v>60.0</v>
      </c>
      <c r="C947" s="13"/>
      <c r="D947" s="21">
        <v>4.500384E7</v>
      </c>
      <c r="E947" s="16"/>
      <c r="F947" s="16"/>
      <c r="G947" s="16"/>
    </row>
    <row r="948">
      <c r="A948" s="15" t="s">
        <v>14</v>
      </c>
      <c r="B948" s="15">
        <v>60.0</v>
      </c>
      <c r="C948" s="13"/>
      <c r="D948" s="21">
        <v>4.5006668E7</v>
      </c>
      <c r="E948" s="16"/>
      <c r="F948" s="16"/>
      <c r="G948" s="16"/>
    </row>
    <row r="949">
      <c r="A949" s="15" t="s">
        <v>14</v>
      </c>
      <c r="B949" s="15">
        <v>60.0</v>
      </c>
      <c r="C949" s="13" t="str">
        <f>CONCATENATE(A949,B949)</f>
        <v>C24_360</v>
      </c>
      <c r="D949" s="21">
        <v>4.5970112E7</v>
      </c>
      <c r="E949" s="16">
        <f>AVERAGE(D947:D949)</f>
        <v>45326873.33</v>
      </c>
      <c r="F949" s="16">
        <f>STDEV(D947:D949)/E949*100</f>
        <v>1.228990177</v>
      </c>
      <c r="G949" s="16">
        <f>E949-$E$904</f>
        <v>40301073.33</v>
      </c>
    </row>
    <row r="950">
      <c r="A950" s="15" t="s">
        <v>15</v>
      </c>
      <c r="B950" s="15">
        <v>60.0</v>
      </c>
      <c r="C950" s="13"/>
      <c r="D950" s="21">
        <v>4.8234152E7</v>
      </c>
      <c r="E950" s="16"/>
      <c r="F950" s="16"/>
      <c r="G950" s="16"/>
    </row>
    <row r="951">
      <c r="A951" s="15" t="s">
        <v>15</v>
      </c>
      <c r="B951" s="15">
        <v>60.0</v>
      </c>
      <c r="C951" s="13"/>
      <c r="D951" s="21">
        <v>4.587828E7</v>
      </c>
      <c r="E951" s="16"/>
      <c r="F951" s="16"/>
      <c r="G951" s="16"/>
    </row>
    <row r="952">
      <c r="A952" s="15" t="s">
        <v>15</v>
      </c>
      <c r="B952" s="15">
        <v>60.0</v>
      </c>
      <c r="C952" s="13" t="str">
        <f>CONCATENATE(A952,B952)</f>
        <v>C24_460</v>
      </c>
      <c r="D952" s="21">
        <v>4.867438E7</v>
      </c>
      <c r="E952" s="16">
        <f>AVERAGE(D950:D952)</f>
        <v>47595604</v>
      </c>
      <c r="F952" s="16">
        <f>STDEV(D950:D952)/E952*100</f>
        <v>3.158792834</v>
      </c>
      <c r="G952" s="16">
        <f>E952-$E$904</f>
        <v>42569804</v>
      </c>
    </row>
    <row r="953">
      <c r="A953" s="15" t="s">
        <v>16</v>
      </c>
      <c r="B953" s="15">
        <v>60.0</v>
      </c>
      <c r="C953" s="13"/>
      <c r="D953" s="21">
        <v>3.7885696E7</v>
      </c>
      <c r="E953" s="16"/>
      <c r="F953" s="16"/>
      <c r="G953" s="16"/>
    </row>
    <row r="954">
      <c r="A954" s="15" t="s">
        <v>16</v>
      </c>
      <c r="B954" s="15">
        <v>60.0</v>
      </c>
      <c r="C954" s="13"/>
      <c r="D954" s="21">
        <v>4.1443804E7</v>
      </c>
      <c r="E954" s="16"/>
      <c r="F954" s="16"/>
      <c r="G954" s="16"/>
    </row>
    <row r="955">
      <c r="A955" s="15" t="s">
        <v>16</v>
      </c>
      <c r="B955" s="15">
        <v>60.0</v>
      </c>
      <c r="C955" s="13" t="str">
        <f>CONCATENATE(A955,B955)</f>
        <v>C24_560</v>
      </c>
      <c r="D955" s="21">
        <v>4.0054096E7</v>
      </c>
      <c r="E955" s="16">
        <f>AVERAGE(D953:D955)</f>
        <v>39794532</v>
      </c>
      <c r="F955" s="16">
        <f>STDEV(D953:D955)/E955*100</f>
        <v>4.50614462</v>
      </c>
      <c r="G955" s="16">
        <f>E955-$E$904</f>
        <v>34768732</v>
      </c>
    </row>
    <row r="956">
      <c r="A956" s="15" t="s">
        <v>17</v>
      </c>
      <c r="B956" s="15">
        <v>60.0</v>
      </c>
      <c r="C956" s="13"/>
      <c r="D956" s="21">
        <v>5.2606944E7</v>
      </c>
      <c r="E956" s="16"/>
      <c r="F956" s="16"/>
      <c r="G956" s="16"/>
    </row>
    <row r="957">
      <c r="A957" s="15" t="s">
        <v>17</v>
      </c>
      <c r="B957" s="15">
        <v>60.0</v>
      </c>
      <c r="C957" s="13"/>
      <c r="D957" s="21">
        <v>5.667254E7</v>
      </c>
      <c r="E957" s="16"/>
      <c r="F957" s="16"/>
      <c r="G957" s="16"/>
    </row>
    <row r="958">
      <c r="A958" s="15" t="s">
        <v>17</v>
      </c>
      <c r="B958" s="15">
        <v>60.0</v>
      </c>
      <c r="C958" s="13" t="str">
        <f>CONCATENATE(A958,B958)</f>
        <v>C24_660</v>
      </c>
      <c r="D958" s="21">
        <v>5.5460868E7</v>
      </c>
      <c r="E958" s="16">
        <f>AVERAGE(D956:D958)</f>
        <v>54913450.67</v>
      </c>
      <c r="F958" s="16">
        <f>STDEV(D956:D958)/E958*100</f>
        <v>3.801157746</v>
      </c>
      <c r="G958" s="16">
        <f>E958-$E$904</f>
        <v>49887650.67</v>
      </c>
    </row>
    <row r="959">
      <c r="A959" s="1" t="s">
        <v>18</v>
      </c>
      <c r="B959" s="15">
        <v>60.0</v>
      </c>
      <c r="C959" s="13"/>
      <c r="D959" s="22">
        <v>4.2877984E7</v>
      </c>
      <c r="E959" s="16"/>
      <c r="F959" s="16"/>
      <c r="G959" s="16"/>
    </row>
    <row r="960">
      <c r="A960" s="1" t="s">
        <v>18</v>
      </c>
      <c r="B960" s="15">
        <v>60.0</v>
      </c>
      <c r="C960" s="13"/>
      <c r="D960" s="22">
        <v>4.4527116E7</v>
      </c>
      <c r="E960" s="16"/>
      <c r="F960" s="16"/>
      <c r="G960" s="16"/>
    </row>
    <row r="961">
      <c r="A961" s="1" t="s">
        <v>18</v>
      </c>
      <c r="B961" s="15">
        <v>60.0</v>
      </c>
      <c r="C961" s="13" t="str">
        <f>CONCATENATE(A961,B961)</f>
        <v>BP324_160</v>
      </c>
      <c r="D961" s="22">
        <v>4.3885936E7</v>
      </c>
      <c r="E961" s="16">
        <f>AVERAGE(D959:D961)</f>
        <v>43763678.67</v>
      </c>
      <c r="F961" s="16">
        <f>STDEV(D959:D961)/E961*100</f>
        <v>1.899602218</v>
      </c>
      <c r="G961" s="16">
        <f>E961-$E$904</f>
        <v>38737878.67</v>
      </c>
    </row>
    <row r="962">
      <c r="A962" s="1" t="s">
        <v>19</v>
      </c>
      <c r="B962" s="15">
        <v>60.0</v>
      </c>
      <c r="C962" s="13"/>
      <c r="D962" s="22">
        <v>5.452002E7</v>
      </c>
      <c r="E962" s="16"/>
      <c r="F962" s="16"/>
      <c r="G962" s="16"/>
    </row>
    <row r="963">
      <c r="A963" s="1" t="s">
        <v>19</v>
      </c>
      <c r="B963" s="15">
        <v>60.0</v>
      </c>
      <c r="C963" s="13"/>
      <c r="D963" s="22">
        <v>5.6689856E7</v>
      </c>
      <c r="E963" s="16"/>
      <c r="F963" s="16"/>
      <c r="G963" s="16"/>
    </row>
    <row r="964">
      <c r="A964" s="1" t="s">
        <v>19</v>
      </c>
      <c r="B964" s="15">
        <v>60.0</v>
      </c>
      <c r="C964" s="13" t="str">
        <f>CONCATENATE(A964,B964)</f>
        <v>BP324_260</v>
      </c>
      <c r="D964" s="22">
        <v>5.2128132E7</v>
      </c>
      <c r="E964" s="16">
        <f>AVERAGE(D962:D964)</f>
        <v>54446002.67</v>
      </c>
      <c r="F964" s="16">
        <f>STDEV(D962:D964)/E964*100</f>
        <v>4.190872515</v>
      </c>
      <c r="G964" s="16">
        <f>E964-$E$904</f>
        <v>49420202.67</v>
      </c>
    </row>
    <row r="965">
      <c r="A965" s="15" t="s">
        <v>20</v>
      </c>
      <c r="B965" s="15">
        <v>60.0</v>
      </c>
      <c r="C965" s="13"/>
      <c r="D965" s="22">
        <v>5.0869252E7</v>
      </c>
      <c r="E965" s="16"/>
      <c r="F965" s="16"/>
      <c r="G965" s="16"/>
    </row>
    <row r="966">
      <c r="A966" s="15" t="s">
        <v>20</v>
      </c>
      <c r="B966" s="15">
        <v>60.0</v>
      </c>
      <c r="C966" s="13"/>
      <c r="E966" s="16"/>
      <c r="F966" s="16"/>
      <c r="G966" s="16"/>
      <c r="H966" s="22">
        <v>4.1599428E7</v>
      </c>
    </row>
    <row r="967">
      <c r="A967" s="15" t="s">
        <v>20</v>
      </c>
      <c r="B967" s="15">
        <v>60.0</v>
      </c>
      <c r="C967" s="13" t="str">
        <f>CONCATENATE(A967,B967)</f>
        <v>BP324_360</v>
      </c>
      <c r="D967" s="22">
        <v>5.3984992E7</v>
      </c>
      <c r="E967" s="16">
        <f>AVERAGE(D965:D967)</f>
        <v>52427122</v>
      </c>
      <c r="F967" s="16">
        <f>STDEV(D965:D967)/E967*100</f>
        <v>4.202330394</v>
      </c>
      <c r="G967" s="16">
        <f>E967-$E$904</f>
        <v>47401322</v>
      </c>
    </row>
    <row r="968">
      <c r="A968" s="15" t="s">
        <v>21</v>
      </c>
      <c r="B968" s="15">
        <v>60.0</v>
      </c>
      <c r="C968" s="13"/>
      <c r="D968" s="22">
        <v>3.0668364E7</v>
      </c>
      <c r="E968" s="16"/>
      <c r="F968" s="16"/>
      <c r="G968" s="16"/>
    </row>
    <row r="969">
      <c r="A969" s="15" t="s">
        <v>21</v>
      </c>
      <c r="B969" s="15">
        <v>60.0</v>
      </c>
      <c r="C969" s="13"/>
      <c r="D969" s="22">
        <v>3.4199936E7</v>
      </c>
      <c r="E969" s="16"/>
      <c r="F969" s="16"/>
      <c r="G969" s="16"/>
    </row>
    <row r="970">
      <c r="A970" s="15" t="s">
        <v>21</v>
      </c>
      <c r="B970" s="15">
        <v>60.0</v>
      </c>
      <c r="C970" s="13" t="str">
        <f>CONCATENATE(A970,B970)</f>
        <v>BP324_460</v>
      </c>
      <c r="D970" s="22">
        <v>3.353947E7</v>
      </c>
      <c r="E970" s="16">
        <f>AVERAGE(D968:D970)</f>
        <v>32802590</v>
      </c>
      <c r="F970" s="16">
        <f>STDEV(D968:D970)/E970*100</f>
        <v>5.723826667</v>
      </c>
      <c r="G970" s="16">
        <f>E970-$E$904</f>
        <v>27776790</v>
      </c>
    </row>
    <row r="971">
      <c r="A971" s="15" t="s">
        <v>22</v>
      </c>
      <c r="B971" s="15">
        <v>60.0</v>
      </c>
      <c r="C971" s="13"/>
      <c r="D971" s="22">
        <v>4.2049148E7</v>
      </c>
      <c r="E971" s="16"/>
      <c r="F971" s="16"/>
      <c r="G971" s="16"/>
    </row>
    <row r="972">
      <c r="A972" s="15" t="s">
        <v>22</v>
      </c>
      <c r="B972" s="15">
        <v>60.0</v>
      </c>
      <c r="C972" s="13"/>
      <c r="D972" s="22">
        <v>4.753544E7</v>
      </c>
      <c r="E972" s="16"/>
      <c r="F972" s="16"/>
      <c r="G972" s="16"/>
    </row>
    <row r="973">
      <c r="A973" s="15" t="s">
        <v>22</v>
      </c>
      <c r="B973" s="15">
        <v>60.0</v>
      </c>
      <c r="C973" s="13" t="str">
        <f>CONCATENATE(A973,B973)</f>
        <v>BP324_560</v>
      </c>
      <c r="D973" s="22">
        <v>5.5125832E7</v>
      </c>
      <c r="E973" s="16">
        <f>AVERAGE(D971:D973)</f>
        <v>48236806.67</v>
      </c>
      <c r="F973" s="16">
        <f>STDEV(D971:D973)/E973*100</f>
        <v>13.61303773</v>
      </c>
      <c r="G973" s="16">
        <f>E973-$E$904</f>
        <v>43211006.67</v>
      </c>
    </row>
    <row r="974">
      <c r="A974" s="15" t="s">
        <v>23</v>
      </c>
      <c r="B974" s="15">
        <v>60.0</v>
      </c>
      <c r="C974" s="13"/>
      <c r="D974" s="22">
        <v>4.2657828E7</v>
      </c>
      <c r="E974" s="16"/>
      <c r="F974" s="16"/>
      <c r="G974" s="16"/>
    </row>
    <row r="975">
      <c r="A975" s="15" t="s">
        <v>23</v>
      </c>
      <c r="B975" s="15">
        <v>60.0</v>
      </c>
      <c r="C975" s="13"/>
      <c r="D975" s="22">
        <v>4.3622656E7</v>
      </c>
      <c r="E975" s="16"/>
      <c r="F975" s="16"/>
      <c r="G975" s="16"/>
    </row>
    <row r="976">
      <c r="A976" s="15" t="s">
        <v>23</v>
      </c>
      <c r="B976" s="15">
        <v>60.0</v>
      </c>
      <c r="C976" s="13" t="str">
        <f>CONCATENATE(A976,B976)</f>
        <v>BP324_660</v>
      </c>
      <c r="D976" s="22">
        <v>4.2689988E7</v>
      </c>
      <c r="E976" s="16">
        <f>AVERAGE(D974:D976)</f>
        <v>42990157.33</v>
      </c>
      <c r="F976" s="16">
        <f>STDEV(D974:D976)/E976*100</f>
        <v>1.274700811</v>
      </c>
      <c r="G976" s="16">
        <f>E976-$E$904</f>
        <v>37964357.33</v>
      </c>
    </row>
    <row r="977">
      <c r="A977" s="13"/>
      <c r="B977" s="13"/>
      <c r="C977" s="13"/>
      <c r="D977" s="16"/>
      <c r="E977" s="16"/>
      <c r="F977" s="16"/>
      <c r="G977" s="16"/>
    </row>
    <row r="978">
      <c r="A978" s="13"/>
      <c r="B978" s="13"/>
      <c r="C978" s="13"/>
      <c r="D978" s="16"/>
      <c r="E978" s="16"/>
      <c r="F978" s="16"/>
      <c r="G978" s="16"/>
    </row>
    <row r="979">
      <c r="A979" s="13"/>
      <c r="B979" s="13"/>
      <c r="C979" s="13"/>
      <c r="D979" s="16"/>
      <c r="E979" s="16"/>
      <c r="F979" s="16"/>
      <c r="G979" s="16"/>
    </row>
    <row r="980">
      <c r="A980" s="13"/>
      <c r="B980" s="13"/>
      <c r="C980" s="13"/>
      <c r="D980" s="16"/>
      <c r="E980" s="16"/>
      <c r="F980" s="16"/>
      <c r="G980" s="16"/>
    </row>
    <row r="981">
      <c r="A981" s="13"/>
      <c r="B981" s="13"/>
      <c r="C981" s="13"/>
      <c r="D981" s="16"/>
      <c r="E981" s="16"/>
      <c r="F981" s="16"/>
      <c r="G981" s="16"/>
    </row>
    <row r="982">
      <c r="A982" s="13"/>
      <c r="B982" s="13"/>
      <c r="C982" s="13"/>
      <c r="D982" s="16"/>
      <c r="E982" s="16"/>
      <c r="F982" s="16"/>
      <c r="G982" s="16"/>
    </row>
    <row r="983">
      <c r="A983" s="13"/>
      <c r="B983" s="13"/>
      <c r="C983" s="13"/>
      <c r="D983" s="16"/>
      <c r="E983" s="16"/>
      <c r="F983" s="16"/>
      <c r="G983" s="16"/>
    </row>
    <row r="984">
      <c r="A984" s="13"/>
      <c r="B984" s="13"/>
      <c r="C984" s="13"/>
      <c r="D984" s="16"/>
      <c r="E984" s="16"/>
      <c r="F984" s="16"/>
      <c r="G984" s="16"/>
    </row>
    <row r="985">
      <c r="A985" s="13"/>
      <c r="B985" s="13"/>
      <c r="C985" s="13"/>
      <c r="D985" s="16"/>
      <c r="E985" s="16"/>
      <c r="F985" s="16"/>
      <c r="G985" s="16"/>
    </row>
    <row r="986">
      <c r="A986" s="13"/>
      <c r="B986" s="13"/>
      <c r="C986" s="13"/>
      <c r="D986" s="16"/>
      <c r="E986" s="16"/>
      <c r="F986" s="16"/>
      <c r="G986" s="16"/>
    </row>
    <row r="987">
      <c r="A987" s="13"/>
      <c r="B987" s="13"/>
      <c r="C987" s="13"/>
      <c r="D987" s="16"/>
      <c r="E987" s="16"/>
      <c r="F987" s="16"/>
      <c r="G987" s="16"/>
    </row>
    <row r="988">
      <c r="A988" s="13"/>
      <c r="B988" s="13"/>
      <c r="C988" s="13"/>
      <c r="D988" s="16"/>
      <c r="E988" s="16"/>
      <c r="F988" s="16"/>
      <c r="G988" s="16"/>
    </row>
    <row r="989">
      <c r="A989" s="13"/>
      <c r="B989" s="13"/>
      <c r="C989" s="13"/>
      <c r="D989" s="16"/>
      <c r="E989" s="16"/>
      <c r="F989" s="16"/>
      <c r="G989" s="16"/>
    </row>
    <row r="990">
      <c r="A990" s="13"/>
      <c r="B990" s="13"/>
      <c r="C990" s="13"/>
      <c r="D990" s="16"/>
      <c r="E990" s="16"/>
      <c r="F990" s="16"/>
      <c r="G990" s="16"/>
    </row>
    <row r="991">
      <c r="A991" s="13"/>
      <c r="B991" s="13"/>
      <c r="C991" s="13"/>
      <c r="D991" s="16"/>
      <c r="E991" s="16"/>
      <c r="F991" s="16"/>
      <c r="G991" s="16"/>
    </row>
    <row r="992">
      <c r="A992" s="13"/>
      <c r="B992" s="13"/>
      <c r="C992" s="13"/>
      <c r="D992" s="16"/>
      <c r="E992" s="16"/>
      <c r="F992" s="16"/>
      <c r="G992" s="16"/>
    </row>
    <row r="993">
      <c r="A993" s="13"/>
      <c r="B993" s="13"/>
      <c r="C993" s="13"/>
      <c r="D993" s="16"/>
      <c r="E993" s="16"/>
      <c r="F993" s="16"/>
      <c r="G993" s="16"/>
    </row>
    <row r="994">
      <c r="A994" s="13"/>
      <c r="B994" s="13"/>
      <c r="C994" s="13"/>
      <c r="D994" s="16"/>
      <c r="E994" s="16"/>
      <c r="F994" s="16"/>
      <c r="G994" s="16"/>
    </row>
    <row r="995">
      <c r="A995" s="13"/>
      <c r="B995" s="13"/>
      <c r="C995" s="13"/>
      <c r="D995" s="16"/>
      <c r="E995" s="16"/>
      <c r="F995" s="16"/>
      <c r="G995" s="16"/>
    </row>
    <row r="996">
      <c r="A996" s="13"/>
      <c r="B996" s="13"/>
      <c r="C996" s="13"/>
      <c r="D996" s="16"/>
      <c r="E996" s="16"/>
      <c r="F996" s="16"/>
      <c r="G996" s="16"/>
    </row>
    <row r="997">
      <c r="A997" s="13"/>
      <c r="B997" s="13"/>
      <c r="C997" s="13"/>
      <c r="D997" s="16"/>
      <c r="E997" s="16"/>
      <c r="F997" s="16"/>
      <c r="G997" s="16"/>
    </row>
    <row r="998">
      <c r="A998" s="13"/>
      <c r="B998" s="13"/>
      <c r="C998" s="13"/>
      <c r="D998" s="16"/>
      <c r="E998" s="16"/>
      <c r="F998" s="16"/>
      <c r="G998" s="16"/>
    </row>
    <row r="999">
      <c r="A999" s="13"/>
      <c r="B999" s="13"/>
      <c r="C999" s="13"/>
      <c r="D999" s="16"/>
      <c r="E999" s="16"/>
      <c r="F999" s="16"/>
      <c r="G999" s="16"/>
    </row>
    <row r="1000">
      <c r="A1000" s="13"/>
      <c r="B1000" s="13"/>
      <c r="C1000" s="13"/>
      <c r="D1000" s="16"/>
      <c r="E1000" s="16"/>
      <c r="F1000" s="16"/>
      <c r="G1000" s="16"/>
    </row>
  </sheetData>
  <autoFilter ref="$A$1:$G$976"/>
  <conditionalFormatting sqref="F1:F1000">
    <cfRule type="cellIs" dxfId="0" priority="1" operator="greaterThan">
      <formula>11</formula>
    </cfRule>
  </conditionalFormatting>
  <conditionalFormatting sqref="G1:G1000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6.29"/>
    <col customWidth="1" min="3" max="3" width="12.29"/>
    <col customWidth="1" min="9" max="9" width="29.43"/>
  </cols>
  <sheetData>
    <row r="1">
      <c r="A1" s="24" t="s">
        <v>36</v>
      </c>
      <c r="B1" s="24" t="s">
        <v>44</v>
      </c>
      <c r="C1" s="24" t="s">
        <v>45</v>
      </c>
    </row>
    <row r="2">
      <c r="A2" s="1" t="s">
        <v>0</v>
      </c>
      <c r="B2" s="1">
        <v>0.0</v>
      </c>
      <c r="C2" s="16">
        <f>VLOOKUP(CONCATENATE(A2,B2),'Dados planilhados'!C:G,5,FALSE)</f>
        <v>522149.1667</v>
      </c>
      <c r="H2" s="3" t="s">
        <v>46</v>
      </c>
      <c r="I2" s="3">
        <v>0.0</v>
      </c>
    </row>
    <row r="3">
      <c r="A3" s="1" t="s">
        <v>0</v>
      </c>
      <c r="B3" s="1">
        <v>5.0</v>
      </c>
      <c r="C3" s="16">
        <f>VLOOKUP(CONCATENATE(A3,B3),'Dados planilhados'!C:G,5,FALSE)</f>
        <v>3097258.333</v>
      </c>
      <c r="H3" s="3" t="s">
        <v>47</v>
      </c>
      <c r="I3" s="3">
        <v>60.0</v>
      </c>
    </row>
    <row r="4">
      <c r="A4" s="1" t="s">
        <v>0</v>
      </c>
      <c r="B4" s="1">
        <v>10.0</v>
      </c>
      <c r="C4" s="16">
        <f>VLOOKUP(CONCATENATE(A4,B4),'Dados planilhados'!C:G,5,FALSE)</f>
        <v>6804377.667</v>
      </c>
      <c r="H4" s="3" t="s">
        <v>48</v>
      </c>
      <c r="I4" s="3" t="str">
        <f>"-798682 + 866112x + -544x^2"</f>
        <v>-798682 + 866112x + -544x^2</v>
      </c>
    </row>
    <row r="5">
      <c r="A5" s="1" t="s">
        <v>0</v>
      </c>
      <c r="B5" s="1">
        <v>15.0</v>
      </c>
      <c r="C5" s="16">
        <f>VLOOKUP(CONCATENATE(A5,B5),'Dados planilhados'!C:G,5,FALSE)</f>
        <v>11476297.83</v>
      </c>
      <c r="H5" s="3" t="s">
        <v>49</v>
      </c>
      <c r="I5" s="3">
        <v>-544.0</v>
      </c>
    </row>
    <row r="6">
      <c r="A6" s="1" t="s">
        <v>0</v>
      </c>
      <c r="B6" s="1">
        <v>20.0</v>
      </c>
      <c r="C6" s="16">
        <f>VLOOKUP(CONCATENATE(A6,B6),'Dados planilhados'!C:G,5,FALSE)</f>
        <v>15938793.67</v>
      </c>
      <c r="H6" s="3" t="s">
        <v>50</v>
      </c>
      <c r="I6" s="3">
        <v>866112.0</v>
      </c>
    </row>
    <row r="7">
      <c r="A7" s="1" t="s">
        <v>0</v>
      </c>
      <c r="B7" s="1">
        <v>25.0</v>
      </c>
      <c r="C7" s="16">
        <f>VLOOKUP(CONCATENATE(A7,B7),'Dados planilhados'!C:G,5,FALSE)</f>
        <v>20659335.17</v>
      </c>
      <c r="H7" s="3" t="s">
        <v>51</v>
      </c>
      <c r="I7" s="3">
        <v>-798682.0</v>
      </c>
    </row>
    <row r="8">
      <c r="A8" s="1" t="s">
        <v>0</v>
      </c>
      <c r="B8" s="1">
        <v>30.0</v>
      </c>
      <c r="C8" s="16">
        <f>VLOOKUP(CONCATENATE(A8,B8),'Dados planilhados'!C:G,5,FALSE)</f>
        <v>24799880.67</v>
      </c>
      <c r="H8" s="3" t="s">
        <v>52</v>
      </c>
      <c r="I8" s="2">
        <f>I5/3*I3^3 + I6/2*I3^2 + I7*I3</f>
        <v>1471912680</v>
      </c>
    </row>
    <row r="9">
      <c r="A9" s="1" t="s">
        <v>0</v>
      </c>
      <c r="B9" s="1">
        <v>35.0</v>
      </c>
      <c r="C9" s="16">
        <f>VLOOKUP(CONCATENATE(A9,B9),'Dados planilhados'!C:G,5,FALSE)</f>
        <v>29137949.67</v>
      </c>
      <c r="H9" s="3" t="s">
        <v>53</v>
      </c>
      <c r="I9" s="3">
        <v>0.0</v>
      </c>
    </row>
    <row r="10">
      <c r="A10" s="1" t="s">
        <v>0</v>
      </c>
      <c r="B10" s="1">
        <v>40.0</v>
      </c>
      <c r="C10" s="16">
        <f>VLOOKUP(CONCATENATE(A10,B10),'Dados planilhados'!C:G,5,FALSE)</f>
        <v>33640742.17</v>
      </c>
      <c r="H10" s="3" t="s">
        <v>54</v>
      </c>
      <c r="I10" s="2">
        <f>I8-I9</f>
        <v>1471912680</v>
      </c>
    </row>
    <row r="11">
      <c r="A11" s="1" t="s">
        <v>0</v>
      </c>
      <c r="B11" s="1">
        <v>45.0</v>
      </c>
      <c r="C11" s="16">
        <f>VLOOKUP(CONCATENATE(A11,B11),'Dados planilhados'!C:G,5,FALSE)</f>
        <v>37487724.17</v>
      </c>
    </row>
    <row r="12">
      <c r="A12" s="1" t="s">
        <v>0</v>
      </c>
      <c r="B12" s="1">
        <v>50.0</v>
      </c>
      <c r="C12" s="16">
        <f>VLOOKUP(CONCATENATE(A12,B12),'Dados planilhados'!C:G,5,FALSE)</f>
        <v>41239199</v>
      </c>
    </row>
    <row r="13">
      <c r="A13" s="1" t="s">
        <v>0</v>
      </c>
      <c r="B13" s="1">
        <v>55.0</v>
      </c>
      <c r="C13" s="16">
        <f>VLOOKUP(CONCATENATE(A13,B13),'Dados planilhados'!C:G,5,FALSE)</f>
        <v>45127463</v>
      </c>
    </row>
    <row r="14">
      <c r="A14" s="1" t="s">
        <v>0</v>
      </c>
      <c r="B14" s="1">
        <v>60.0</v>
      </c>
      <c r="C14" s="16">
        <f>VLOOKUP(CONCATENATE(A14,B14),'Dados planilhados'!C:G,5,FALSE)</f>
        <v>48632410.67</v>
      </c>
    </row>
    <row r="15">
      <c r="A15" s="1" t="s">
        <v>1</v>
      </c>
      <c r="B15" s="1">
        <v>0.0</v>
      </c>
      <c r="C15" s="16">
        <f>VLOOKUP(CONCATENATE(A15,B15),'Dados planilhados'!C:G,5,FALSE)</f>
        <v>352024.1667</v>
      </c>
      <c r="H15" s="3" t="s">
        <v>46</v>
      </c>
      <c r="I15" s="3">
        <v>0.0</v>
      </c>
    </row>
    <row r="16">
      <c r="A16" s="1" t="s">
        <v>1</v>
      </c>
      <c r="B16" s="1">
        <v>5.0</v>
      </c>
      <c r="C16" s="16">
        <f>VLOOKUP(CONCATENATE(A16,B16),'Dados planilhados'!C:G,5,FALSE)</f>
        <v>2282449</v>
      </c>
      <c r="H16" s="3" t="s">
        <v>47</v>
      </c>
      <c r="I16" s="3">
        <v>60.0</v>
      </c>
    </row>
    <row r="17">
      <c r="A17" s="1" t="s">
        <v>1</v>
      </c>
      <c r="B17" s="1">
        <v>10.0</v>
      </c>
      <c r="C17" s="16">
        <f>VLOOKUP(CONCATENATE(A17,B17),'Dados planilhados'!C:G,5,FALSE)</f>
        <v>4909790.333</v>
      </c>
      <c r="H17" s="3" t="s">
        <v>48</v>
      </c>
      <c r="I17" s="2" t="str">
        <f>"-596505 + 632402x + -885x^2"</f>
        <v>-596505 + 632402x + -885x^2</v>
      </c>
    </row>
    <row r="18">
      <c r="A18" s="1" t="s">
        <v>1</v>
      </c>
      <c r="B18" s="1">
        <v>15.0</v>
      </c>
      <c r="C18" s="16">
        <f>VLOOKUP(CONCATENATE(A18,B18),'Dados planilhados'!C:G,5,FALSE)</f>
        <v>8282246.167</v>
      </c>
      <c r="H18" s="3" t="s">
        <v>49</v>
      </c>
      <c r="I18" s="3">
        <v>-885.0</v>
      </c>
    </row>
    <row r="19">
      <c r="A19" s="1" t="s">
        <v>1</v>
      </c>
      <c r="B19" s="1">
        <v>20.0</v>
      </c>
      <c r="C19" s="16">
        <f>VLOOKUP(CONCATENATE(A19,B19),'Dados planilhados'!C:G,5,FALSE)</f>
        <v>11319861.67</v>
      </c>
      <c r="H19" s="3" t="s">
        <v>50</v>
      </c>
      <c r="I19" s="3">
        <v>632402.0</v>
      </c>
    </row>
    <row r="20">
      <c r="A20" s="1" t="s">
        <v>1</v>
      </c>
      <c r="B20" s="1">
        <v>25.0</v>
      </c>
      <c r="C20" s="16">
        <f>VLOOKUP(CONCATENATE(A20,B20),'Dados planilhados'!C:G,5,FALSE)</f>
        <v>14838079.17</v>
      </c>
      <c r="H20" s="3" t="s">
        <v>51</v>
      </c>
      <c r="I20" s="3">
        <v>-596505.0</v>
      </c>
    </row>
    <row r="21">
      <c r="A21" s="1" t="s">
        <v>1</v>
      </c>
      <c r="B21" s="1">
        <v>30.0</v>
      </c>
      <c r="C21" s="16">
        <f>VLOOKUP(CONCATENATE(A21,B21),'Dados planilhados'!C:G,5,FALSE)</f>
        <v>17608361.33</v>
      </c>
      <c r="H21" s="3" t="s">
        <v>52</v>
      </c>
      <c r="I21" s="2">
        <f>I18/3*I16^3 + I19/2*I16^2 + I20*I16</f>
        <v>1038813300</v>
      </c>
    </row>
    <row r="22">
      <c r="A22" s="1" t="s">
        <v>1</v>
      </c>
      <c r="B22" s="1">
        <v>35.0</v>
      </c>
      <c r="C22" s="16">
        <f>VLOOKUP(CONCATENATE(A22,B22),'Dados planilhados'!C:G,5,FALSE)</f>
        <v>20598637</v>
      </c>
      <c r="H22" s="3" t="s">
        <v>53</v>
      </c>
      <c r="I22" s="3">
        <v>0.0</v>
      </c>
    </row>
    <row r="23">
      <c r="A23" s="1" t="s">
        <v>1</v>
      </c>
      <c r="B23" s="1">
        <v>40.0</v>
      </c>
      <c r="C23" s="16">
        <f>VLOOKUP(CONCATENATE(A23,B23),'Dados planilhados'!C:G,5,FALSE)</f>
        <v>23772192.83</v>
      </c>
      <c r="H23" s="3" t="s">
        <v>54</v>
      </c>
      <c r="I23" s="3">
        <f>I21-I22</f>
        <v>1038813300</v>
      </c>
    </row>
    <row r="24">
      <c r="A24" s="1" t="s">
        <v>1</v>
      </c>
      <c r="B24" s="1">
        <v>45.0</v>
      </c>
      <c r="C24" s="16">
        <f>VLOOKUP(CONCATENATE(A24,B24),'Dados planilhados'!C:G,5,FALSE)</f>
        <v>26501276.17</v>
      </c>
    </row>
    <row r="25">
      <c r="A25" s="1" t="s">
        <v>1</v>
      </c>
      <c r="B25" s="1">
        <v>50.0</v>
      </c>
      <c r="C25" s="16">
        <f>VLOOKUP(CONCATENATE(A25,B25),'Dados planilhados'!C:G,5,FALSE)</f>
        <v>28790532.33</v>
      </c>
    </row>
    <row r="26">
      <c r="A26" s="1" t="s">
        <v>1</v>
      </c>
      <c r="B26" s="1">
        <v>55.0</v>
      </c>
      <c r="C26" s="16">
        <f>VLOOKUP(CONCATENATE(A26,B26),'Dados planilhados'!C:G,5,FALSE)</f>
        <v>31627937.67</v>
      </c>
    </row>
    <row r="27">
      <c r="A27" s="1" t="s">
        <v>1</v>
      </c>
      <c r="B27" s="1">
        <v>60.0</v>
      </c>
      <c r="C27" s="16">
        <f>VLOOKUP(CONCATENATE(A27,B27),'Dados planilhados'!C:G,5,FALSE)</f>
        <v>33617192</v>
      </c>
    </row>
    <row r="28">
      <c r="A28" s="1" t="s">
        <v>2</v>
      </c>
      <c r="B28" s="1">
        <v>0.0</v>
      </c>
      <c r="C28" s="16">
        <f>VLOOKUP(CONCATENATE(A28,B28),'Dados planilhados'!C:G,5,FALSE)</f>
        <v>490484.1667</v>
      </c>
      <c r="H28" s="3" t="s">
        <v>46</v>
      </c>
      <c r="I28" s="3">
        <v>0.0</v>
      </c>
    </row>
    <row r="29">
      <c r="A29" s="1" t="s">
        <v>2</v>
      </c>
      <c r="B29" s="1">
        <v>5.0</v>
      </c>
      <c r="C29" s="16">
        <f>VLOOKUP(CONCATENATE(A29,B29),'Dados planilhados'!C:G,5,FALSE)</f>
        <v>3306832</v>
      </c>
      <c r="H29" s="3" t="s">
        <v>47</v>
      </c>
      <c r="I29" s="3">
        <v>60.0</v>
      </c>
    </row>
    <row r="30">
      <c r="A30" s="1" t="s">
        <v>2</v>
      </c>
      <c r="B30" s="1">
        <v>10.0</v>
      </c>
      <c r="C30" s="16">
        <f>VLOOKUP(CONCATENATE(A30,B30),'Dados planilhados'!C:G,5,FALSE)</f>
        <v>7835390.833</v>
      </c>
      <c r="H30" s="3" t="s">
        <v>48</v>
      </c>
      <c r="I30" s="2" t="str">
        <f>"-289567 + 881610x + -2738x^2"</f>
        <v>-289567 + 881610x + -2738x^2</v>
      </c>
    </row>
    <row r="31">
      <c r="A31" s="1" t="s">
        <v>2</v>
      </c>
      <c r="B31" s="1">
        <v>15.0</v>
      </c>
      <c r="C31" s="16">
        <f>VLOOKUP(CONCATENATE(A31,B31),'Dados planilhados'!C:G,5,FALSE)</f>
        <v>12560337</v>
      </c>
      <c r="H31" s="3" t="s">
        <v>49</v>
      </c>
      <c r="I31" s="3">
        <v>-2738.0</v>
      </c>
    </row>
    <row r="32">
      <c r="A32" s="1" t="s">
        <v>2</v>
      </c>
      <c r="B32" s="1">
        <v>20.0</v>
      </c>
      <c r="C32" s="16">
        <f>VLOOKUP(CONCATENATE(A32,B32),'Dados planilhados'!C:G,5,FALSE)</f>
        <v>15485444.33</v>
      </c>
      <c r="H32" s="3" t="s">
        <v>50</v>
      </c>
      <c r="I32" s="3">
        <v>881610.0</v>
      </c>
    </row>
    <row r="33">
      <c r="A33" s="1" t="s">
        <v>2</v>
      </c>
      <c r="B33" s="1">
        <v>25.0</v>
      </c>
      <c r="C33" s="16">
        <f>VLOOKUP(CONCATENATE(A33,B33),'Dados planilhados'!C:G,5,FALSE)</f>
        <v>21302448.5</v>
      </c>
      <c r="H33" s="3" t="s">
        <v>51</v>
      </c>
      <c r="I33" s="3">
        <v>-289567.0</v>
      </c>
    </row>
    <row r="34">
      <c r="A34" s="1" t="s">
        <v>2</v>
      </c>
      <c r="B34" s="1">
        <v>30.0</v>
      </c>
      <c r="C34" s="16">
        <f>VLOOKUP(CONCATENATE(A34,B34),'Dados planilhados'!C:G,5,FALSE)</f>
        <v>23367550</v>
      </c>
      <c r="H34" s="3" t="s">
        <v>52</v>
      </c>
      <c r="I34" s="2">
        <f>I31/3*I29^3 + I32/2*I29^2 + I33*I29</f>
        <v>1372387980</v>
      </c>
    </row>
    <row r="35">
      <c r="A35" s="1" t="s">
        <v>2</v>
      </c>
      <c r="B35" s="1">
        <v>35.0</v>
      </c>
      <c r="C35" s="16">
        <f>VLOOKUP(CONCATENATE(A35,B35),'Dados planilhados'!C:G,5,FALSE)</f>
        <v>26988487.67</v>
      </c>
      <c r="H35" s="3" t="s">
        <v>53</v>
      </c>
      <c r="I35" s="3">
        <v>0.0</v>
      </c>
    </row>
    <row r="36">
      <c r="A36" s="1" t="s">
        <v>2</v>
      </c>
      <c r="B36" s="1">
        <v>40.0</v>
      </c>
      <c r="C36" s="16">
        <f>VLOOKUP(CONCATENATE(A36,B36),'Dados planilhados'!C:G,5,FALSE)</f>
        <v>30764798.83</v>
      </c>
      <c r="H36" s="3" t="s">
        <v>54</v>
      </c>
      <c r="I36" s="2">
        <f>I34-I35</f>
        <v>1372387980</v>
      </c>
    </row>
    <row r="37">
      <c r="A37" s="1" t="s">
        <v>2</v>
      </c>
      <c r="B37" s="1">
        <v>45.0</v>
      </c>
      <c r="C37" s="16">
        <f>VLOOKUP(CONCATENATE(A37,B37),'Dados planilhados'!C:G,5,FALSE)</f>
        <v>34008274.83</v>
      </c>
    </row>
    <row r="38">
      <c r="A38" s="1" t="s">
        <v>2</v>
      </c>
      <c r="B38" s="1">
        <v>50.0</v>
      </c>
      <c r="C38" s="16">
        <f>VLOOKUP(CONCATENATE(A38,B38),'Dados planilhados'!C:G,5,FALSE)</f>
        <v>36835427</v>
      </c>
    </row>
    <row r="39">
      <c r="A39" s="1" t="s">
        <v>2</v>
      </c>
      <c r="B39" s="1">
        <v>55.0</v>
      </c>
      <c r="C39" s="16">
        <f>VLOOKUP(CONCATENATE(A39,B39),'Dados planilhados'!C:G,5,FALSE)</f>
        <v>40092555</v>
      </c>
    </row>
    <row r="40">
      <c r="A40" s="1" t="s">
        <v>2</v>
      </c>
      <c r="B40" s="1">
        <v>60.0</v>
      </c>
      <c r="C40" s="16">
        <f>VLOOKUP(CONCATENATE(A40,B40),'Dados planilhados'!C:G,5,FALSE)</f>
        <v>42532209.33</v>
      </c>
    </row>
    <row r="41">
      <c r="A41" s="1" t="s">
        <v>3</v>
      </c>
      <c r="B41" s="1">
        <v>0.0</v>
      </c>
      <c r="C41" s="16">
        <f>VLOOKUP(CONCATENATE(A41,B41),'Dados planilhados'!C:G,5,FALSE)</f>
        <v>1033344.167</v>
      </c>
      <c r="H41" s="3" t="s">
        <v>46</v>
      </c>
      <c r="I41" s="3">
        <v>0.0</v>
      </c>
    </row>
    <row r="42">
      <c r="A42" s="1" t="s">
        <v>3</v>
      </c>
      <c r="B42" s="1">
        <v>5.0</v>
      </c>
      <c r="C42" s="16">
        <f>VLOOKUP(CONCATENATE(A42,B42),'Dados planilhados'!C:G,5,FALSE)</f>
        <v>5309841</v>
      </c>
      <c r="H42" s="3" t="s">
        <v>47</v>
      </c>
      <c r="I42" s="3">
        <v>60.0</v>
      </c>
    </row>
    <row r="43">
      <c r="A43" s="1" t="s">
        <v>3</v>
      </c>
      <c r="B43" s="1">
        <v>10.0</v>
      </c>
      <c r="C43" s="16">
        <f>VLOOKUP(CONCATENATE(A43,B43),'Dados planilhados'!C:G,5,FALSE)</f>
        <v>11466866</v>
      </c>
      <c r="H43" s="3" t="s">
        <v>48</v>
      </c>
      <c r="I43" s="2" t="str">
        <f>"-723513 + 1,42E+06x + -6377x^2"</f>
        <v>-723513 + 1,42E+06x + -6377x^2</v>
      </c>
    </row>
    <row r="44">
      <c r="A44" s="1" t="s">
        <v>3</v>
      </c>
      <c r="B44" s="1">
        <v>15.0</v>
      </c>
      <c r="C44" s="16">
        <f>VLOOKUP(CONCATENATE(A44,B44),'Dados planilhados'!C:G,5,FALSE)</f>
        <v>18360925.83</v>
      </c>
      <c r="H44" s="3" t="s">
        <v>49</v>
      </c>
      <c r="I44" s="2">
        <f>-6377</f>
        <v>-6377</v>
      </c>
    </row>
    <row r="45">
      <c r="A45" s="1" t="s">
        <v>3</v>
      </c>
      <c r="B45" s="1">
        <v>20.0</v>
      </c>
      <c r="C45" s="16">
        <f>VLOOKUP(CONCATENATE(A45,B45),'Dados planilhados'!C:G,5,FALSE)</f>
        <v>24636943</v>
      </c>
      <c r="H45" s="3" t="s">
        <v>50</v>
      </c>
      <c r="I45" s="2">
        <f>1420000</f>
        <v>1420000</v>
      </c>
    </row>
    <row r="46">
      <c r="A46" s="1" t="s">
        <v>3</v>
      </c>
      <c r="B46" s="1">
        <v>25.0</v>
      </c>
      <c r="C46" s="16">
        <f>VLOOKUP(CONCATENATE(A46,B46),'Dados planilhados'!C:G,5,FALSE)</f>
        <v>31331532.5</v>
      </c>
      <c r="H46" s="3" t="s">
        <v>51</v>
      </c>
      <c r="I46" s="3">
        <v>-723513.0</v>
      </c>
    </row>
    <row r="47">
      <c r="A47" s="1" t="s">
        <v>3</v>
      </c>
      <c r="B47" s="1">
        <v>30.0</v>
      </c>
      <c r="C47" s="16">
        <f>VLOOKUP(CONCATENATE(A47,B47),'Dados planilhados'!C:G,5,FALSE)</f>
        <v>36603332.67</v>
      </c>
      <c r="H47" s="3" t="s">
        <v>52</v>
      </c>
      <c r="I47" s="2">
        <f>I44/3*I42^3 + I45/2*I42^2 + I46*I42</f>
        <v>2053445220</v>
      </c>
    </row>
    <row r="48">
      <c r="A48" s="1" t="s">
        <v>3</v>
      </c>
      <c r="B48" s="1">
        <v>35.0</v>
      </c>
      <c r="C48" s="16">
        <f>VLOOKUP(CONCATENATE(A48,B48),'Dados planilhados'!C:G,5,FALSE)</f>
        <v>41234339</v>
      </c>
      <c r="H48" s="3" t="s">
        <v>53</v>
      </c>
      <c r="I48" s="3">
        <v>0.0</v>
      </c>
    </row>
    <row r="49">
      <c r="A49" s="1" t="s">
        <v>3</v>
      </c>
      <c r="B49" s="1">
        <v>40.0</v>
      </c>
      <c r="C49" s="16">
        <f>VLOOKUP(CONCATENATE(A49,B49),'Dados planilhados'!C:G,5,FALSE)</f>
        <v>46087002.17</v>
      </c>
      <c r="H49" s="3" t="s">
        <v>54</v>
      </c>
      <c r="I49" s="2">
        <f>I47-I48</f>
        <v>2053445220</v>
      </c>
    </row>
    <row r="50">
      <c r="A50" s="1" t="s">
        <v>3</v>
      </c>
      <c r="B50" s="1">
        <v>45.0</v>
      </c>
      <c r="C50" s="16">
        <f>VLOOKUP(CONCATENATE(A50,B50),'Dados planilhados'!C:G,5,FALSE)</f>
        <v>50242530.83</v>
      </c>
    </row>
    <row r="51">
      <c r="A51" s="1" t="s">
        <v>3</v>
      </c>
      <c r="B51" s="1">
        <v>50.0</v>
      </c>
      <c r="C51" s="16">
        <f>VLOOKUP(CONCATENATE(A51,B51),'Dados planilhados'!C:G,5,FALSE)</f>
        <v>53821500.33</v>
      </c>
    </row>
    <row r="52">
      <c r="A52" s="1" t="s">
        <v>3</v>
      </c>
      <c r="B52" s="1">
        <v>55.0</v>
      </c>
      <c r="C52" s="16">
        <f>VLOOKUP(CONCATENATE(A52,B52),'Dados planilhados'!C:G,5,FALSE)</f>
        <v>57854432.33</v>
      </c>
    </row>
    <row r="53">
      <c r="A53" s="1" t="s">
        <v>3</v>
      </c>
      <c r="B53" s="1">
        <v>60.0</v>
      </c>
      <c r="C53" s="16">
        <f>VLOOKUP(CONCATENATE(A53,B53),'Dados planilhados'!C:G,5,FALSE)</f>
        <v>60853829.33</v>
      </c>
    </row>
    <row r="54">
      <c r="A54" s="1" t="s">
        <v>4</v>
      </c>
      <c r="B54" s="1">
        <v>0.0</v>
      </c>
      <c r="C54" s="16">
        <f>VLOOKUP(CONCATENATE(A54,B54),'Dados planilhados'!C:G,5,FALSE)</f>
        <v>373489.8333</v>
      </c>
      <c r="H54" s="3" t="s">
        <v>46</v>
      </c>
      <c r="I54" s="3">
        <v>0.0</v>
      </c>
    </row>
    <row r="55">
      <c r="A55" s="1" t="s">
        <v>4</v>
      </c>
      <c r="B55" s="1">
        <v>5.0</v>
      </c>
      <c r="C55" s="16">
        <f>VLOOKUP(CONCATENATE(A55,B55),'Dados planilhados'!C:G,5,FALSE)</f>
        <v>3005372.333</v>
      </c>
      <c r="H55" s="3" t="s">
        <v>47</v>
      </c>
      <c r="I55" s="3">
        <v>60.0</v>
      </c>
    </row>
    <row r="56">
      <c r="A56" s="1" t="s">
        <v>4</v>
      </c>
      <c r="B56" s="1">
        <v>10.0</v>
      </c>
      <c r="C56" s="16">
        <f>VLOOKUP(CONCATENATE(A56,B56),'Dados planilhados'!C:G,5,FALSE)</f>
        <v>6999319.667</v>
      </c>
      <c r="H56" s="3" t="s">
        <v>48</v>
      </c>
      <c r="I56" s="2" t="str">
        <f>"-1,22E+06 + 973842x + -2838x^2"</f>
        <v>-1,22E+06 + 973842x + -2838x^2</v>
      </c>
    </row>
    <row r="57">
      <c r="A57" s="1" t="s">
        <v>4</v>
      </c>
      <c r="B57" s="1">
        <v>15.0</v>
      </c>
      <c r="C57" s="16">
        <f>VLOOKUP(CONCATENATE(A57,B57),'Dados planilhados'!C:G,5,FALSE)</f>
        <v>12064219.17</v>
      </c>
      <c r="H57" s="3" t="s">
        <v>49</v>
      </c>
      <c r="I57" s="3">
        <v>-2838.0</v>
      </c>
    </row>
    <row r="58">
      <c r="A58" s="1" t="s">
        <v>4</v>
      </c>
      <c r="B58" s="1">
        <v>20.0</v>
      </c>
      <c r="C58" s="16">
        <f>VLOOKUP(CONCATENATE(A58,B58),'Dados planilhados'!C:G,5,FALSE)</f>
        <v>16602523.67</v>
      </c>
      <c r="H58" s="3" t="s">
        <v>50</v>
      </c>
      <c r="I58" s="3">
        <v>973842.0</v>
      </c>
    </row>
    <row r="59">
      <c r="A59" s="1" t="s">
        <v>4</v>
      </c>
      <c r="B59" s="1">
        <v>25.0</v>
      </c>
      <c r="C59" s="16">
        <f>VLOOKUP(CONCATENATE(A59,B59),'Dados planilhados'!C:G,5,FALSE)</f>
        <v>21817909.83</v>
      </c>
      <c r="H59" s="3" t="s">
        <v>51</v>
      </c>
      <c r="I59" s="2">
        <v>-1220000.0</v>
      </c>
    </row>
    <row r="60">
      <c r="A60" s="1" t="s">
        <v>4</v>
      </c>
      <c r="B60" s="1">
        <v>30.0</v>
      </c>
      <c r="C60" s="16">
        <f>VLOOKUP(CONCATENATE(A60,B60),'Dados planilhados'!C:G,5,FALSE)</f>
        <v>25656328</v>
      </c>
      <c r="H60" s="3" t="s">
        <v>52</v>
      </c>
      <c r="I60" s="2">
        <f>I57/3*I55^3 + I58/2*I55^2 + I59*I55</f>
        <v>1475379600</v>
      </c>
    </row>
    <row r="61">
      <c r="A61" s="1" t="s">
        <v>4</v>
      </c>
      <c r="B61" s="1">
        <v>35.0</v>
      </c>
      <c r="C61" s="16">
        <f>VLOOKUP(CONCATENATE(A61,B61),'Dados planilhados'!C:G,5,FALSE)</f>
        <v>29742085.67</v>
      </c>
      <c r="H61" s="3" t="s">
        <v>53</v>
      </c>
      <c r="I61" s="3">
        <v>0.0</v>
      </c>
    </row>
    <row r="62">
      <c r="A62" s="1" t="s">
        <v>4</v>
      </c>
      <c r="B62" s="1">
        <v>40.0</v>
      </c>
      <c r="C62" s="16">
        <f>VLOOKUP(CONCATENATE(A62,B62),'Dados planilhados'!C:G,5,FALSE)</f>
        <v>33766363.5</v>
      </c>
      <c r="H62" s="3" t="s">
        <v>54</v>
      </c>
      <c r="I62" s="2">
        <f>I60-I61</f>
        <v>1475379600</v>
      </c>
    </row>
    <row r="63">
      <c r="A63" s="1" t="s">
        <v>4</v>
      </c>
      <c r="B63" s="1">
        <v>45.0</v>
      </c>
      <c r="C63" s="16">
        <f>VLOOKUP(CONCATENATE(A63,B63),'Dados planilhados'!C:G,5,FALSE)</f>
        <v>37291102.83</v>
      </c>
    </row>
    <row r="64">
      <c r="A64" s="1" t="s">
        <v>4</v>
      </c>
      <c r="B64" s="1">
        <v>50.0</v>
      </c>
      <c r="C64" s="16">
        <f>VLOOKUP(CONCATENATE(A64,B64),'Dados planilhados'!C:G,5,FALSE)</f>
        <v>40309311</v>
      </c>
    </row>
    <row r="65">
      <c r="A65" s="1" t="s">
        <v>4</v>
      </c>
      <c r="B65" s="1">
        <v>55.0</v>
      </c>
      <c r="C65" s="16">
        <f>VLOOKUP(CONCATENATE(A65,B65),'Dados planilhados'!C:G,5,FALSE)</f>
        <v>43852269.67</v>
      </c>
    </row>
    <row r="66">
      <c r="A66" s="1" t="s">
        <v>4</v>
      </c>
      <c r="B66" s="1">
        <v>60.0</v>
      </c>
      <c r="C66" s="16">
        <f>VLOOKUP(CONCATENATE(A66,B66),'Dados planilhados'!C:G,5,FALSE)</f>
        <v>46346754.67</v>
      </c>
    </row>
    <row r="67">
      <c r="A67" s="1" t="s">
        <v>5</v>
      </c>
      <c r="B67" s="1">
        <v>0.0</v>
      </c>
      <c r="C67" s="16">
        <f>VLOOKUP(CONCATENATE(A67,B67),'Dados planilhados'!C:G,5,FALSE)</f>
        <v>587398.8333</v>
      </c>
      <c r="H67" s="3" t="s">
        <v>46</v>
      </c>
      <c r="I67" s="3">
        <v>0.0</v>
      </c>
    </row>
    <row r="68">
      <c r="A68" s="1" t="s">
        <v>5</v>
      </c>
      <c r="B68" s="1">
        <v>5.0</v>
      </c>
      <c r="C68" s="16">
        <f>VLOOKUP(CONCATENATE(A68,B68),'Dados planilhados'!C:G,5,FALSE)</f>
        <v>4227125.333</v>
      </c>
      <c r="H68" s="3" t="s">
        <v>47</v>
      </c>
      <c r="I68" s="3">
        <v>60.0</v>
      </c>
    </row>
    <row r="69">
      <c r="A69" s="1" t="s">
        <v>5</v>
      </c>
      <c r="B69" s="1">
        <v>10.0</v>
      </c>
      <c r="C69" s="16">
        <f>VLOOKUP(CONCATENATE(A69,B69),'Dados planilhados'!C:G,5,FALSE)</f>
        <v>11114773.33</v>
      </c>
      <c r="H69" s="3" t="s">
        <v>48</v>
      </c>
      <c r="I69" s="2" t="str">
        <f>"-2,03E+06 + 1,61E+06x + -9150x^2"</f>
        <v>-2,03E+06 + 1,61E+06x + -9150x^2</v>
      </c>
    </row>
    <row r="70">
      <c r="A70" s="1" t="s">
        <v>5</v>
      </c>
      <c r="B70" s="1">
        <v>15.0</v>
      </c>
      <c r="C70" s="16">
        <f>VLOOKUP(CONCATENATE(A70,B70),'Dados planilhados'!C:G,5,FALSE)</f>
        <v>19305259.83</v>
      </c>
      <c r="H70" s="3" t="s">
        <v>49</v>
      </c>
      <c r="I70" s="3">
        <v>-9150.0</v>
      </c>
    </row>
    <row r="71">
      <c r="A71" s="1" t="s">
        <v>5</v>
      </c>
      <c r="B71" s="1">
        <v>20.0</v>
      </c>
      <c r="C71" s="16">
        <f>VLOOKUP(CONCATENATE(A71,B71),'Dados planilhados'!C:G,5,FALSE)</f>
        <v>26508078.33</v>
      </c>
      <c r="H71" s="3" t="s">
        <v>50</v>
      </c>
      <c r="I71" s="2">
        <v>1610000.0</v>
      </c>
    </row>
    <row r="72">
      <c r="A72" s="1" t="s">
        <v>5</v>
      </c>
      <c r="B72" s="1">
        <v>25.0</v>
      </c>
      <c r="C72" s="16">
        <f>VLOOKUP(CONCATENATE(A72,B72),'Dados planilhados'!C:G,5,FALSE)</f>
        <v>33533177.83</v>
      </c>
      <c r="H72" s="3" t="s">
        <v>51</v>
      </c>
      <c r="I72" s="2">
        <v>-2030000.0</v>
      </c>
    </row>
    <row r="73">
      <c r="A73" s="1" t="s">
        <v>5</v>
      </c>
      <c r="B73" s="1">
        <v>30.0</v>
      </c>
      <c r="C73" s="16">
        <f>VLOOKUP(CONCATENATE(A73,B73),'Dados planilhados'!C:G,5,FALSE)</f>
        <v>38935776.67</v>
      </c>
      <c r="H73" s="3" t="s">
        <v>52</v>
      </c>
      <c r="I73" s="2">
        <f>I70/3*I68^3 + I71/2*I68^2 + I72*I68</f>
        <v>2117400000</v>
      </c>
    </row>
    <row r="74">
      <c r="A74" s="1" t="s">
        <v>5</v>
      </c>
      <c r="B74" s="1">
        <v>35.0</v>
      </c>
      <c r="C74" s="16">
        <f>VLOOKUP(CONCATENATE(A74,B74),'Dados planilhados'!C:G,5,FALSE)</f>
        <v>43763891</v>
      </c>
      <c r="H74" s="3" t="s">
        <v>53</v>
      </c>
      <c r="I74" s="3">
        <v>0.0</v>
      </c>
    </row>
    <row r="75">
      <c r="A75" s="1" t="s">
        <v>5</v>
      </c>
      <c r="B75" s="1">
        <v>40.0</v>
      </c>
      <c r="C75" s="16">
        <f>VLOOKUP(CONCATENATE(A75,B75),'Dados planilhados'!C:G,5,FALSE)</f>
        <v>48156502.17</v>
      </c>
      <c r="H75" s="3" t="s">
        <v>54</v>
      </c>
      <c r="I75" s="2">
        <f>I73-I74</f>
        <v>2117400000</v>
      </c>
    </row>
    <row r="76">
      <c r="A76" s="1" t="s">
        <v>5</v>
      </c>
      <c r="B76" s="1">
        <v>45.0</v>
      </c>
      <c r="C76" s="16">
        <f>VLOOKUP(CONCATENATE(A76,B76),'Dados planilhados'!C:G,5,FALSE)</f>
        <v>52082874.83</v>
      </c>
    </row>
    <row r="77">
      <c r="A77" s="1" t="s">
        <v>5</v>
      </c>
      <c r="B77" s="1">
        <v>50.0</v>
      </c>
      <c r="C77" s="16">
        <f>VLOOKUP(CONCATENATE(A77,B77),'Dados planilhados'!C:G,5,FALSE)</f>
        <v>55359356.33</v>
      </c>
    </row>
    <row r="78">
      <c r="A78" s="1" t="s">
        <v>5</v>
      </c>
      <c r="B78" s="1">
        <v>55.0</v>
      </c>
      <c r="C78" s="16">
        <f>VLOOKUP(CONCATENATE(A78,B78),'Dados planilhados'!C:G,5,FALSE)</f>
        <v>58872800.33</v>
      </c>
    </row>
    <row r="79">
      <c r="A79" s="1" t="s">
        <v>5</v>
      </c>
      <c r="B79" s="1">
        <v>60.0</v>
      </c>
      <c r="C79" s="16">
        <f>VLOOKUP(CONCATENATE(A79,B79),'Dados planilhados'!C:G,5,FALSE)</f>
        <v>61618318.67</v>
      </c>
    </row>
    <row r="80">
      <c r="A80" s="1" t="s">
        <v>6</v>
      </c>
      <c r="B80" s="1">
        <v>0.0</v>
      </c>
      <c r="C80" s="16">
        <f>VLOOKUP(CONCATENATE(A80,B80),'Dados planilhados'!C:G,5,FALSE)</f>
        <v>944410.1667</v>
      </c>
      <c r="H80" s="3" t="s">
        <v>46</v>
      </c>
      <c r="I80" s="3">
        <v>0.0</v>
      </c>
    </row>
    <row r="81">
      <c r="A81" s="1" t="s">
        <v>6</v>
      </c>
      <c r="B81" s="1">
        <v>5.0</v>
      </c>
      <c r="C81" s="16">
        <f>VLOOKUP(CONCATENATE(A81,B81),'Dados planilhados'!C:G,5,FALSE)</f>
        <v>4054455</v>
      </c>
      <c r="H81" s="3" t="s">
        <v>47</v>
      </c>
      <c r="I81" s="3">
        <v>60.0</v>
      </c>
    </row>
    <row r="82">
      <c r="A82" s="1" t="s">
        <v>6</v>
      </c>
      <c r="B82" s="1">
        <v>10.0</v>
      </c>
      <c r="C82" s="16">
        <f>VLOOKUP(CONCATENATE(A82,B82),'Dados planilhados'!C:G,5,FALSE)</f>
        <v>8230618.667</v>
      </c>
      <c r="H82" s="3" t="s">
        <v>48</v>
      </c>
      <c r="I82" s="2" t="str">
        <f>"-154451 + 953011x + -3543x^2"</f>
        <v>-154451 + 953011x + -3543x^2</v>
      </c>
    </row>
    <row r="83">
      <c r="A83" s="1" t="s">
        <v>6</v>
      </c>
      <c r="B83" s="1">
        <v>15.0</v>
      </c>
      <c r="C83" s="16">
        <f>VLOOKUP(CONCATENATE(A83,B83),'Dados planilhados'!C:G,5,FALSE)</f>
        <v>12919514.5</v>
      </c>
      <c r="H83" s="3" t="s">
        <v>49</v>
      </c>
      <c r="I83" s="3">
        <v>-3543.0</v>
      </c>
    </row>
    <row r="84">
      <c r="A84" s="1" t="s">
        <v>6</v>
      </c>
      <c r="B84" s="1">
        <v>20.0</v>
      </c>
      <c r="C84" s="16">
        <f>VLOOKUP(CONCATENATE(A84,B84),'Dados planilhados'!C:G,5,FALSE)</f>
        <v>17093007</v>
      </c>
      <c r="H84" s="3" t="s">
        <v>50</v>
      </c>
      <c r="I84" s="3">
        <v>953011.0</v>
      </c>
    </row>
    <row r="85">
      <c r="A85" s="1" t="s">
        <v>6</v>
      </c>
      <c r="B85" s="1">
        <v>25.0</v>
      </c>
      <c r="C85" s="16">
        <f>VLOOKUP(CONCATENATE(A85,B85),'Dados planilhados'!C:G,5,FALSE)</f>
        <v>21808938.5</v>
      </c>
      <c r="H85" s="3" t="s">
        <v>51</v>
      </c>
      <c r="I85" s="3">
        <v>-154451.0</v>
      </c>
    </row>
    <row r="86">
      <c r="A86" s="1" t="s">
        <v>6</v>
      </c>
      <c r="B86" s="1">
        <v>30.0</v>
      </c>
      <c r="C86" s="16">
        <f>VLOOKUP(CONCATENATE(A86,B86),'Dados planilhados'!C:G,5,FALSE)</f>
        <v>25427801.33</v>
      </c>
      <c r="H86" s="3" t="s">
        <v>52</v>
      </c>
      <c r="I86" s="2">
        <f>I83/3*I81^3 + I84/2*I81^2 + I85*I81</f>
        <v>1451056740</v>
      </c>
    </row>
    <row r="87">
      <c r="A87" s="1" t="s">
        <v>6</v>
      </c>
      <c r="B87" s="1">
        <v>35.0</v>
      </c>
      <c r="C87" s="16">
        <f>VLOOKUP(CONCATENATE(A87,B87),'Dados planilhados'!C:G,5,FALSE)</f>
        <v>29026172.33</v>
      </c>
      <c r="H87" s="3" t="s">
        <v>53</v>
      </c>
      <c r="I87" s="3">
        <v>0.0</v>
      </c>
    </row>
    <row r="88">
      <c r="A88" s="1" t="s">
        <v>6</v>
      </c>
      <c r="B88" s="1">
        <v>40.0</v>
      </c>
      <c r="C88" s="16">
        <f>VLOOKUP(CONCATENATE(A88,B88),'Dados planilhados'!C:G,5,FALSE)</f>
        <v>32710604.83</v>
      </c>
      <c r="H88" s="3" t="s">
        <v>54</v>
      </c>
      <c r="I88" s="2">
        <f>I86-I87</f>
        <v>1451056740</v>
      </c>
    </row>
    <row r="89">
      <c r="A89" s="1" t="s">
        <v>6</v>
      </c>
      <c r="B89" s="1">
        <v>45.0</v>
      </c>
      <c r="C89" s="16">
        <f>VLOOKUP(CONCATENATE(A89,B89),'Dados planilhados'!C:G,5,FALSE)</f>
        <v>35889829.5</v>
      </c>
    </row>
    <row r="90">
      <c r="A90" s="1" t="s">
        <v>6</v>
      </c>
      <c r="B90" s="1">
        <v>50.0</v>
      </c>
      <c r="C90" s="16">
        <f>VLOOKUP(CONCATENATE(A90,B90),'Dados planilhados'!C:G,5,FALSE)</f>
        <v>38484240.33</v>
      </c>
    </row>
    <row r="91">
      <c r="A91" s="1" t="s">
        <v>6</v>
      </c>
      <c r="B91" s="1">
        <v>55.0</v>
      </c>
      <c r="C91" s="16">
        <f>VLOOKUP(CONCATENATE(A91,B91),'Dados planilhados'!C:G,5,FALSE)</f>
        <v>41653016.33</v>
      </c>
    </row>
    <row r="92">
      <c r="A92" s="1" t="s">
        <v>6</v>
      </c>
      <c r="B92" s="1">
        <v>60.0</v>
      </c>
      <c r="C92" s="16">
        <f>VLOOKUP(CONCATENATE(A92,B92),'Dados planilhados'!C:G,5,FALSE)</f>
        <v>43845350.67</v>
      </c>
      <c r="H92" s="3" t="s">
        <v>46</v>
      </c>
      <c r="I92" s="3">
        <v>0.0</v>
      </c>
    </row>
    <row r="93">
      <c r="A93" s="1" t="s">
        <v>7</v>
      </c>
      <c r="B93" s="1">
        <v>0.0</v>
      </c>
      <c r="C93" s="16">
        <f>VLOOKUP(CONCATENATE(A93,B93),'Dados planilhados'!C:G,5,FALSE)</f>
        <v>1394214.5</v>
      </c>
      <c r="H93" s="3" t="s">
        <v>47</v>
      </c>
      <c r="I93" s="3">
        <v>60.0</v>
      </c>
    </row>
    <row r="94">
      <c r="A94" s="1" t="s">
        <v>7</v>
      </c>
      <c r="B94" s="1">
        <v>5.0</v>
      </c>
      <c r="C94" s="16">
        <f>VLOOKUP(CONCATENATE(A94,B94),'Dados planilhados'!C:G,5,FALSE)</f>
        <v>6442997</v>
      </c>
      <c r="H94" s="3" t="s">
        <v>48</v>
      </c>
      <c r="I94" s="2" t="str">
        <f>"186513 + 1,54E+06x + -8821x^2"</f>
        <v>186513 + 1,54E+06x + -8821x^2</v>
      </c>
    </row>
    <row r="95">
      <c r="A95" s="1" t="s">
        <v>7</v>
      </c>
      <c r="B95" s="1">
        <v>10.0</v>
      </c>
      <c r="C95" s="16">
        <f>VLOOKUP(CONCATENATE(A95,B95),'Dados planilhados'!C:G,5,FALSE)</f>
        <v>13761937.33</v>
      </c>
      <c r="H95" s="3" t="s">
        <v>49</v>
      </c>
      <c r="I95" s="3">
        <v>-8821.0</v>
      </c>
    </row>
    <row r="96">
      <c r="A96" s="1" t="s">
        <v>7</v>
      </c>
      <c r="B96" s="1">
        <v>15.0</v>
      </c>
      <c r="C96" s="16">
        <f>VLOOKUP(CONCATENATE(A96,B96),'Dados planilhados'!C:G,5,FALSE)</f>
        <v>21351875.5</v>
      </c>
      <c r="H96" s="3" t="s">
        <v>50</v>
      </c>
      <c r="I96" s="2">
        <v>2.1174E9</v>
      </c>
    </row>
    <row r="97">
      <c r="A97" s="1" t="s">
        <v>7</v>
      </c>
      <c r="B97" s="1">
        <v>20.0</v>
      </c>
      <c r="C97" s="16">
        <f>VLOOKUP(CONCATENATE(A97,B97),'Dados planilhados'!C:G,5,FALSE)</f>
        <v>27655720</v>
      </c>
      <c r="H97" s="3" t="s">
        <v>51</v>
      </c>
      <c r="I97" s="3">
        <v>186513.0</v>
      </c>
    </row>
    <row r="98">
      <c r="A98" s="1" t="s">
        <v>7</v>
      </c>
      <c r="B98" s="1">
        <v>25.0</v>
      </c>
      <c r="C98" s="16">
        <f>VLOOKUP(CONCATENATE(A98,B98),'Dados planilhados'!C:G,5,FALSE)</f>
        <v>34041152.5</v>
      </c>
      <c r="H98" s="3" t="s">
        <v>52</v>
      </c>
      <c r="I98" s="2">
        <f>I95/3*I93^3 + I96/2*I93^2 + I97*I93</f>
        <v>3810696078780</v>
      </c>
    </row>
    <row r="99">
      <c r="A99" s="1" t="s">
        <v>7</v>
      </c>
      <c r="B99" s="1">
        <v>30.0</v>
      </c>
      <c r="C99" s="16">
        <f>VLOOKUP(CONCATENATE(A99,B99),'Dados planilhados'!C:G,5,FALSE)</f>
        <v>38847842.67</v>
      </c>
      <c r="H99" s="3" t="s">
        <v>53</v>
      </c>
      <c r="I99" s="3">
        <v>0.0</v>
      </c>
    </row>
    <row r="100">
      <c r="A100" s="1" t="s">
        <v>7</v>
      </c>
      <c r="B100" s="1">
        <v>35.0</v>
      </c>
      <c r="C100" s="16">
        <f>VLOOKUP(CONCATENATE(A100,B100),'Dados planilhados'!C:G,5,FALSE)</f>
        <v>43270017</v>
      </c>
      <c r="H100" s="3" t="s">
        <v>54</v>
      </c>
      <c r="I100" s="2">
        <f>I98-I99</f>
        <v>3810696078780</v>
      </c>
    </row>
    <row r="101">
      <c r="A101" s="1" t="s">
        <v>7</v>
      </c>
      <c r="B101" s="1">
        <v>40.0</v>
      </c>
      <c r="C101" s="16">
        <f>VLOOKUP(CONCATENATE(A101,B101),'Dados planilhados'!C:G,5,FALSE)</f>
        <v>47586353.5</v>
      </c>
    </row>
    <row r="102">
      <c r="A102" s="1" t="s">
        <v>7</v>
      </c>
      <c r="B102" s="1">
        <v>45.0</v>
      </c>
      <c r="C102" s="16">
        <f>VLOOKUP(CONCATENATE(A102,B102),'Dados planilhados'!C:G,5,FALSE)</f>
        <v>51323481.5</v>
      </c>
    </row>
    <row r="103">
      <c r="A103" s="1" t="s">
        <v>7</v>
      </c>
      <c r="B103" s="1">
        <v>50.0</v>
      </c>
      <c r="C103" s="16">
        <f>VLOOKUP(CONCATENATE(A103,B103),'Dados planilhados'!C:G,5,FALSE)</f>
        <v>54598393.67</v>
      </c>
    </row>
    <row r="104">
      <c r="A104" s="1" t="s">
        <v>7</v>
      </c>
      <c r="B104" s="1">
        <v>55.0</v>
      </c>
      <c r="C104" s="16">
        <f>VLOOKUP(CONCATENATE(A104,B104),'Dados planilhados'!C:G,5,FALSE)</f>
        <v>58262675</v>
      </c>
    </row>
    <row r="105">
      <c r="A105" s="1" t="s">
        <v>7</v>
      </c>
      <c r="B105" s="1">
        <v>60.0</v>
      </c>
      <c r="C105" s="16">
        <f>VLOOKUP(CONCATENATE(A105,B105),'Dados planilhados'!C:G,5,FALSE)</f>
        <v>61093130</v>
      </c>
    </row>
    <row r="106">
      <c r="A106" s="1" t="s">
        <v>8</v>
      </c>
      <c r="B106" s="1">
        <v>0.0</v>
      </c>
      <c r="C106" s="16">
        <f>VLOOKUP(CONCATENATE(A106,B106),'Dados planilhados'!C:G,5,FALSE)</f>
        <v>741545.1667</v>
      </c>
      <c r="H106" s="3" t="s">
        <v>46</v>
      </c>
      <c r="I106" s="3">
        <v>0.0</v>
      </c>
    </row>
    <row r="107">
      <c r="A107" s="1" t="s">
        <v>8</v>
      </c>
      <c r="B107" s="1">
        <v>5.0</v>
      </c>
      <c r="C107" s="16">
        <f>VLOOKUP(CONCATENATE(A107,B107),'Dados planilhados'!C:G,5,FALSE)</f>
        <v>5831003.667</v>
      </c>
      <c r="H107" s="3" t="s">
        <v>47</v>
      </c>
      <c r="I107" s="3">
        <v>60.0</v>
      </c>
    </row>
    <row r="108">
      <c r="A108" s="1" t="s">
        <v>8</v>
      </c>
      <c r="B108" s="1">
        <v>10.0</v>
      </c>
      <c r="C108" s="16">
        <f>VLOOKUP(CONCATENATE(A108,B108),'Dados planilhados'!C:G,5,FALSE)</f>
        <v>16748527.33</v>
      </c>
      <c r="H108" s="3" t="s">
        <v>48</v>
      </c>
      <c r="I108" s="2" t="str">
        <f>"-2,94E+06 + 2,43E+06x + -17171x^2"</f>
        <v>-2,94E+06 + 2,43E+06x + -17171x^2</v>
      </c>
    </row>
    <row r="109">
      <c r="A109" s="1" t="s">
        <v>8</v>
      </c>
      <c r="B109" s="1">
        <v>15.0</v>
      </c>
      <c r="C109" s="16">
        <f>VLOOKUP(CONCATENATE(A109,B109),'Dados planilhados'!C:G,5,FALSE)</f>
        <v>29202624.5</v>
      </c>
      <c r="H109" s="3" t="s">
        <v>49</v>
      </c>
      <c r="I109" s="3">
        <v>-17171.0</v>
      </c>
    </row>
    <row r="110">
      <c r="A110" s="1" t="s">
        <v>8</v>
      </c>
      <c r="B110" s="1">
        <v>20.0</v>
      </c>
      <c r="C110" s="16">
        <f>VLOOKUP(CONCATENATE(A110,B110),'Dados planilhados'!C:G,5,FALSE)</f>
        <v>40419349</v>
      </c>
      <c r="H110" s="3" t="s">
        <v>50</v>
      </c>
      <c r="I110" s="2">
        <v>2430000.0</v>
      </c>
    </row>
    <row r="111">
      <c r="A111" s="1" t="s">
        <v>8</v>
      </c>
      <c r="B111" s="1">
        <v>25.0</v>
      </c>
      <c r="C111" s="16">
        <f>VLOOKUP(CONCATENATE(A111,B111),'Dados planilhados'!C:G,5,FALSE)</f>
        <v>47620449.83</v>
      </c>
      <c r="H111" s="3" t="s">
        <v>51</v>
      </c>
      <c r="I111" s="2">
        <v>-2940000.0</v>
      </c>
    </row>
    <row r="112">
      <c r="A112" s="1" t="s">
        <v>8</v>
      </c>
      <c r="B112" s="1">
        <v>30.0</v>
      </c>
      <c r="C112" s="16">
        <f>VLOOKUP(CONCATENATE(A112,B112),'Dados planilhados'!C:G,5,FALSE)</f>
        <v>55263215.33</v>
      </c>
      <c r="H112" s="3" t="s">
        <v>52</v>
      </c>
      <c r="I112" s="2">
        <f>I109/3*I107^3 + I110/2*I107^2 + I111*I107</f>
        <v>2961288000</v>
      </c>
    </row>
    <row r="113">
      <c r="A113" s="1" t="s">
        <v>8</v>
      </c>
      <c r="B113" s="1">
        <v>35.0</v>
      </c>
      <c r="C113" s="16">
        <f>VLOOKUP(CONCATENATE(A113,B113),'Dados planilhados'!C:G,5,FALSE)</f>
        <v>61633703</v>
      </c>
      <c r="H113" s="3" t="s">
        <v>53</v>
      </c>
      <c r="I113" s="3">
        <v>0.0</v>
      </c>
    </row>
    <row r="114">
      <c r="A114" s="1" t="s">
        <v>8</v>
      </c>
      <c r="B114" s="1">
        <v>40.0</v>
      </c>
      <c r="C114" s="16">
        <f>VLOOKUP(CONCATENATE(A114,B114),'Dados planilhados'!C:G,5,FALSE)</f>
        <v>67512876.83</v>
      </c>
      <c r="H114" s="3" t="s">
        <v>54</v>
      </c>
      <c r="I114" s="2">
        <f>I112-I113</f>
        <v>2961288000</v>
      </c>
    </row>
    <row r="115">
      <c r="A115" s="1" t="s">
        <v>8</v>
      </c>
      <c r="B115" s="1">
        <v>45.0</v>
      </c>
      <c r="C115" s="16">
        <f>VLOOKUP(CONCATENATE(A115,B115),'Dados planilhados'!C:G,5,FALSE)</f>
        <v>71690189.5</v>
      </c>
    </row>
    <row r="116">
      <c r="A116" s="1" t="s">
        <v>8</v>
      </c>
      <c r="B116" s="1">
        <v>50.0</v>
      </c>
      <c r="C116" s="16">
        <f>VLOOKUP(CONCATENATE(A116,B116),'Dados planilhados'!C:G,5,FALSE)</f>
        <v>75097405.67</v>
      </c>
    </row>
    <row r="117">
      <c r="A117" s="1" t="s">
        <v>8</v>
      </c>
      <c r="B117" s="1">
        <v>55.0</v>
      </c>
      <c r="C117" s="16">
        <f>VLOOKUP(CONCATENATE(A117,B117),'Dados planilhados'!C:G,5,FALSE)</f>
        <v>78737935</v>
      </c>
    </row>
    <row r="118">
      <c r="A118" s="1" t="s">
        <v>8</v>
      </c>
      <c r="B118" s="1">
        <v>60.0</v>
      </c>
      <c r="C118" s="16">
        <f>VLOOKUP(CONCATENATE(A118,B118),'Dados planilhados'!C:G,5,FALSE)</f>
        <v>81277920</v>
      </c>
    </row>
    <row r="119">
      <c r="A119" s="1" t="s">
        <v>9</v>
      </c>
      <c r="B119" s="1">
        <v>0.0</v>
      </c>
      <c r="C119" s="16">
        <f>VLOOKUP(CONCATENATE(A119,B119),'Dados planilhados'!C:G,5,FALSE)</f>
        <v>911159.8333</v>
      </c>
      <c r="H119" s="3" t="s">
        <v>46</v>
      </c>
      <c r="I119" s="3">
        <v>0.0</v>
      </c>
    </row>
    <row r="120">
      <c r="A120" s="1" t="s">
        <v>9</v>
      </c>
      <c r="B120" s="1">
        <v>5.0</v>
      </c>
      <c r="C120" s="16">
        <f>VLOOKUP(CONCATENATE(A120,B120),'Dados planilhados'!C:G,5,FALSE)</f>
        <v>5104000.667</v>
      </c>
      <c r="H120" s="3" t="s">
        <v>47</v>
      </c>
      <c r="I120" s="3">
        <v>60.0</v>
      </c>
    </row>
    <row r="121">
      <c r="A121" s="1" t="s">
        <v>9</v>
      </c>
      <c r="B121" s="1">
        <v>10.0</v>
      </c>
      <c r="C121" s="16">
        <f>VLOOKUP(CONCATENATE(A121,B121),'Dados planilhados'!C:G,5,FALSE)</f>
        <v>12555452.33</v>
      </c>
      <c r="H121" s="3" t="s">
        <v>48</v>
      </c>
      <c r="I121" s="2" t="str">
        <f>"-2,85E+06 + 1,93E+06x + -10619x^2"</f>
        <v>-2,85E+06 + 1,93E+06x + -10619x^2</v>
      </c>
    </row>
    <row r="122">
      <c r="A122" s="1" t="s">
        <v>9</v>
      </c>
      <c r="B122" s="1">
        <v>15.0</v>
      </c>
      <c r="C122" s="16">
        <f>VLOOKUP(CONCATENATE(A122,B122),'Dados planilhados'!C:G,5,FALSE)</f>
        <v>21763070.5</v>
      </c>
      <c r="H122" s="3" t="s">
        <v>49</v>
      </c>
      <c r="I122" s="3">
        <v>-10619.0</v>
      </c>
    </row>
    <row r="123">
      <c r="A123" s="1" t="s">
        <v>9</v>
      </c>
      <c r="B123" s="1">
        <v>20.0</v>
      </c>
      <c r="C123" s="16">
        <f>VLOOKUP(CONCATENATE(A123,B123),'Dados planilhados'!C:G,5,FALSE)</f>
        <v>30591861.67</v>
      </c>
      <c r="H123" s="3" t="s">
        <v>50</v>
      </c>
      <c r="I123" s="2">
        <v>1930000.0</v>
      </c>
    </row>
    <row r="124">
      <c r="A124" s="1" t="s">
        <v>9</v>
      </c>
      <c r="B124" s="1">
        <v>25.0</v>
      </c>
      <c r="C124" s="16">
        <f>VLOOKUP(CONCATENATE(A124,B124),'Dados planilhados'!C:G,5,FALSE)</f>
        <v>39251608.5</v>
      </c>
      <c r="H124" s="3" t="s">
        <v>51</v>
      </c>
      <c r="I124" s="2">
        <v>-2850000.0</v>
      </c>
    </row>
    <row r="125">
      <c r="A125" s="1" t="s">
        <v>9</v>
      </c>
      <c r="B125" s="1">
        <v>30.0</v>
      </c>
      <c r="C125" s="16">
        <f>VLOOKUP(CONCATENATE(A125,B125),'Dados planilhados'!C:G,5,FALSE)</f>
        <v>46641762</v>
      </c>
      <c r="H125" s="3" t="s">
        <v>52</v>
      </c>
      <c r="I125" s="2">
        <f>I122/3*I120^3 + I123/2*I120^2 + I124*I120</f>
        <v>2538432000</v>
      </c>
    </row>
    <row r="126">
      <c r="A126" s="1" t="s">
        <v>9</v>
      </c>
      <c r="B126" s="1">
        <v>35.0</v>
      </c>
      <c r="C126" s="16">
        <f>VLOOKUP(CONCATENATE(A126,B126),'Dados planilhados'!C:G,5,FALSE)</f>
        <v>52809381.67</v>
      </c>
      <c r="H126" s="3" t="s">
        <v>53</v>
      </c>
      <c r="I126" s="3">
        <v>0.0</v>
      </c>
    </row>
    <row r="127">
      <c r="A127" s="1" t="s">
        <v>9</v>
      </c>
      <c r="B127" s="1">
        <v>40.0</v>
      </c>
      <c r="C127" s="16">
        <f>VLOOKUP(CONCATENATE(A127,B127),'Dados planilhados'!C:G,5,FALSE)</f>
        <v>58392968.83</v>
      </c>
      <c r="H127" s="3" t="s">
        <v>54</v>
      </c>
      <c r="I127" s="2">
        <f>I125-I126</f>
        <v>2538432000</v>
      </c>
    </row>
    <row r="128">
      <c r="A128" s="1" t="s">
        <v>9</v>
      </c>
      <c r="B128" s="1">
        <v>45.0</v>
      </c>
      <c r="C128" s="16">
        <f>VLOOKUP(CONCATENATE(A128,B128),'Dados planilhados'!C:G,5,FALSE)</f>
        <v>63076802.83</v>
      </c>
    </row>
    <row r="129">
      <c r="A129" s="1" t="s">
        <v>9</v>
      </c>
      <c r="B129" s="1">
        <v>50.0</v>
      </c>
      <c r="C129" s="16">
        <f>VLOOKUP(CONCATENATE(A129,B129),'Dados planilhados'!C:G,5,FALSE)</f>
        <v>66864043</v>
      </c>
    </row>
    <row r="130">
      <c r="A130" s="1" t="s">
        <v>9</v>
      </c>
      <c r="B130" s="1">
        <v>55.0</v>
      </c>
      <c r="C130" s="16">
        <f>VLOOKUP(CONCATENATE(A130,B130),'Dados planilhados'!C:G,5,FALSE)</f>
        <v>70812628.33</v>
      </c>
    </row>
    <row r="131">
      <c r="A131" s="1" t="s">
        <v>9</v>
      </c>
      <c r="B131" s="1">
        <v>60.0</v>
      </c>
      <c r="C131" s="16">
        <f>VLOOKUP(CONCATENATE(A131,B131),'Dados planilhados'!C:G,5,FALSE)</f>
        <v>73562072</v>
      </c>
    </row>
    <row r="132">
      <c r="A132" s="1" t="s">
        <v>10</v>
      </c>
      <c r="B132" s="1">
        <v>0.0</v>
      </c>
      <c r="C132" s="16">
        <f>VLOOKUP(CONCATENATE(A132,B132),'Dados planilhados'!C:G,5,FALSE)</f>
        <v>944432.8333</v>
      </c>
      <c r="H132" s="3" t="s">
        <v>46</v>
      </c>
      <c r="I132" s="3">
        <v>0.0</v>
      </c>
    </row>
    <row r="133">
      <c r="A133" s="1" t="s">
        <v>10</v>
      </c>
      <c r="B133" s="1">
        <v>5.0</v>
      </c>
      <c r="C133" s="16">
        <f>VLOOKUP(CONCATENATE(A133,B133),'Dados planilhados'!C:G,5,FALSE)</f>
        <v>3357105</v>
      </c>
      <c r="H133" s="3" t="s">
        <v>47</v>
      </c>
      <c r="I133" s="3">
        <v>60.0</v>
      </c>
    </row>
    <row r="134">
      <c r="A134" s="1" t="s">
        <v>10</v>
      </c>
      <c r="B134" s="1">
        <v>10.0</v>
      </c>
      <c r="C134" s="16">
        <f>VLOOKUP(CONCATENATE(A134,B134),'Dados planilhados'!C:G,5,FALSE)</f>
        <v>6825671.667</v>
      </c>
      <c r="H134" s="3" t="s">
        <v>48</v>
      </c>
      <c r="I134" s="2" t="str">
        <f>"-147608 + 785513x + -1289x^2"</f>
        <v>-147608 + 785513x + -1289x^2</v>
      </c>
    </row>
    <row r="135">
      <c r="A135" s="1" t="s">
        <v>10</v>
      </c>
      <c r="B135" s="1">
        <v>15.0</v>
      </c>
      <c r="C135" s="16">
        <f>VLOOKUP(CONCATENATE(A135,B135),'Dados planilhados'!C:G,5,FALSE)</f>
        <v>10895041.5</v>
      </c>
      <c r="H135" s="3" t="s">
        <v>49</v>
      </c>
      <c r="I135" s="3">
        <v>-1289.0</v>
      </c>
    </row>
    <row r="136">
      <c r="A136" s="1" t="s">
        <v>10</v>
      </c>
      <c r="B136" s="1">
        <v>20.0</v>
      </c>
      <c r="C136" s="16">
        <f>VLOOKUP(CONCATENATE(A136,B136),'Dados planilhados'!C:G,5,FALSE)</f>
        <v>14588879</v>
      </c>
      <c r="H136" s="3" t="s">
        <v>50</v>
      </c>
      <c r="I136" s="3">
        <v>785513.0</v>
      </c>
    </row>
    <row r="137">
      <c r="A137" s="1" t="s">
        <v>10</v>
      </c>
      <c r="B137" s="1">
        <v>25.0</v>
      </c>
      <c r="C137" s="16">
        <f>VLOOKUP(CONCATENATE(A137,B137),'Dados planilhados'!C:G,5,FALSE)</f>
        <v>18864189.17</v>
      </c>
      <c r="H137" s="3" t="s">
        <v>51</v>
      </c>
      <c r="I137" s="3">
        <v>-147608.0</v>
      </c>
    </row>
    <row r="138">
      <c r="A138" s="1" t="s">
        <v>10</v>
      </c>
      <c r="B138" s="1">
        <v>30.0</v>
      </c>
      <c r="C138" s="16">
        <f>VLOOKUP(CONCATENATE(A138,B138),'Dados planilhados'!C:G,5,FALSE)</f>
        <v>22435710</v>
      </c>
      <c r="H138" s="3" t="s">
        <v>52</v>
      </c>
      <c r="I138" s="2">
        <f>I135/3*I133^3 + I136/2*I133^2 + I137*I133</f>
        <v>1312258920</v>
      </c>
    </row>
    <row r="139">
      <c r="A139" s="1" t="s">
        <v>10</v>
      </c>
      <c r="B139" s="1">
        <v>35.0</v>
      </c>
      <c r="C139" s="16">
        <f>VLOOKUP(CONCATENATE(A139,B139),'Dados planilhados'!C:G,5,FALSE)</f>
        <v>25935517</v>
      </c>
      <c r="H139" s="3" t="s">
        <v>53</v>
      </c>
      <c r="I139" s="3">
        <v>0.0</v>
      </c>
    </row>
    <row r="140">
      <c r="A140" s="1" t="s">
        <v>10</v>
      </c>
      <c r="B140" s="1">
        <v>40.0</v>
      </c>
      <c r="C140" s="16">
        <f>VLOOKUP(CONCATENATE(A140,B140),'Dados planilhados'!C:G,5,FALSE)</f>
        <v>29701173.5</v>
      </c>
      <c r="H140" s="3" t="s">
        <v>54</v>
      </c>
      <c r="I140" s="2">
        <f>I138-I139</f>
        <v>1312258920</v>
      </c>
    </row>
    <row r="141">
      <c r="A141" s="1" t="s">
        <v>10</v>
      </c>
      <c r="B141" s="1">
        <v>45.0</v>
      </c>
      <c r="C141" s="16">
        <f>VLOOKUP(CONCATENATE(A141,B141),'Dados planilhados'!C:G,5,FALSE)</f>
        <v>33026364.17</v>
      </c>
    </row>
    <row r="142">
      <c r="A142" s="1" t="s">
        <v>10</v>
      </c>
      <c r="B142" s="1">
        <v>50.0</v>
      </c>
      <c r="C142" s="16">
        <f>VLOOKUP(CONCATENATE(A142,B142),'Dados planilhados'!C:G,5,FALSE)</f>
        <v>35844931</v>
      </c>
    </row>
    <row r="143">
      <c r="A143" s="1" t="s">
        <v>10</v>
      </c>
      <c r="B143" s="1">
        <v>55.0</v>
      </c>
      <c r="C143" s="16">
        <f>VLOOKUP(CONCATENATE(A143,B143),'Dados planilhados'!C:G,5,FALSE)</f>
        <v>39274775</v>
      </c>
    </row>
    <row r="144">
      <c r="A144" s="1" t="s">
        <v>10</v>
      </c>
      <c r="B144" s="1">
        <v>60.0</v>
      </c>
      <c r="C144" s="16">
        <f>VLOOKUP(CONCATENATE(A144,B144),'Dados planilhados'!C:G,5,FALSE)</f>
        <v>41791946.67</v>
      </c>
    </row>
    <row r="145">
      <c r="A145" s="1" t="s">
        <v>11</v>
      </c>
      <c r="B145" s="1">
        <v>0.0</v>
      </c>
      <c r="C145" s="16">
        <f>VLOOKUP(CONCATENATE(A145,B145),'Dados planilhados'!C:G,5,FALSE)</f>
        <v>1409050.833</v>
      </c>
      <c r="H145" s="3" t="s">
        <v>46</v>
      </c>
      <c r="I145" s="3">
        <v>0.0</v>
      </c>
    </row>
    <row r="146">
      <c r="A146" s="1" t="s">
        <v>11</v>
      </c>
      <c r="B146" s="1">
        <v>5.0</v>
      </c>
      <c r="C146" s="16">
        <f>VLOOKUP(CONCATENATE(A146,B146),'Dados planilhados'!C:G,5,FALSE)</f>
        <v>6993319.667</v>
      </c>
      <c r="H146" s="3" t="s">
        <v>47</v>
      </c>
      <c r="I146" s="3">
        <v>60.0</v>
      </c>
    </row>
    <row r="147">
      <c r="A147" s="1" t="s">
        <v>11</v>
      </c>
      <c r="B147" s="1">
        <v>10.0</v>
      </c>
      <c r="C147" s="16">
        <f>VLOOKUP(CONCATENATE(A147,B147),'Dados planilhados'!C:G,5,FALSE)</f>
        <v>14474522.67</v>
      </c>
      <c r="H147" s="3" t="s">
        <v>48</v>
      </c>
      <c r="I147" s="2" t="str">
        <f>"215360 + 1,59E+06x + -7814x^2"</f>
        <v>215360 + 1,59E+06x + -7814x^2</v>
      </c>
    </row>
    <row r="148">
      <c r="A148" s="1" t="s">
        <v>11</v>
      </c>
      <c r="B148" s="1">
        <v>15.0</v>
      </c>
      <c r="C148" s="16">
        <f>VLOOKUP(CONCATENATE(A148,B148),'Dados planilhados'!C:G,5,FALSE)</f>
        <v>22162043.83</v>
      </c>
      <c r="H148" s="3" t="s">
        <v>49</v>
      </c>
      <c r="I148" s="3">
        <v>-7814.0</v>
      </c>
    </row>
    <row r="149">
      <c r="A149" s="1" t="s">
        <v>11</v>
      </c>
      <c r="B149" s="1">
        <v>20.0</v>
      </c>
      <c r="C149" s="16">
        <f>VLOOKUP(CONCATENATE(A149,B149),'Dados planilhados'!C:G,5,FALSE)</f>
        <v>28737715</v>
      </c>
      <c r="H149" s="3" t="s">
        <v>50</v>
      </c>
      <c r="I149" s="2">
        <v>1590000.0</v>
      </c>
    </row>
    <row r="150">
      <c r="A150" s="1" t="s">
        <v>11</v>
      </c>
      <c r="B150" s="1">
        <v>25.0</v>
      </c>
      <c r="C150" s="16">
        <f>VLOOKUP(CONCATENATE(A150,B150),'Dados planilhados'!C:G,5,FALSE)</f>
        <v>35606524.5</v>
      </c>
      <c r="H150" s="3" t="s">
        <v>51</v>
      </c>
      <c r="I150" s="3">
        <v>215360.0</v>
      </c>
    </row>
    <row r="151">
      <c r="A151" s="1" t="s">
        <v>11</v>
      </c>
      <c r="B151" s="1">
        <v>30.0</v>
      </c>
      <c r="C151" s="16">
        <f>VLOOKUP(CONCATENATE(A151,B151),'Dados planilhados'!C:G,5,FALSE)</f>
        <v>41132155.33</v>
      </c>
      <c r="H151" s="3" t="s">
        <v>52</v>
      </c>
      <c r="I151" s="2">
        <f>I148/3*I146^3 + I149/2*I146^2 + I150*I146</f>
        <v>2312313600</v>
      </c>
    </row>
    <row r="152">
      <c r="A152" s="1" t="s">
        <v>11</v>
      </c>
      <c r="B152" s="1">
        <v>35.0</v>
      </c>
      <c r="C152" s="16">
        <f>VLOOKUP(CONCATENATE(A152,B152),'Dados planilhados'!C:G,5,FALSE)</f>
        <v>46341249.67</v>
      </c>
      <c r="H152" s="3" t="s">
        <v>53</v>
      </c>
      <c r="I152" s="3">
        <v>0.0</v>
      </c>
    </row>
    <row r="153">
      <c r="A153" s="1" t="s">
        <v>11</v>
      </c>
      <c r="B153" s="1">
        <v>40.0</v>
      </c>
      <c r="C153" s="16">
        <f>VLOOKUP(CONCATENATE(A153,B153),'Dados planilhados'!C:G,5,FALSE)</f>
        <v>51447018.17</v>
      </c>
      <c r="H153" s="3" t="s">
        <v>54</v>
      </c>
      <c r="I153" s="2">
        <f>I151-I152</f>
        <v>2312313600</v>
      </c>
    </row>
    <row r="154">
      <c r="A154" s="1" t="s">
        <v>11</v>
      </c>
      <c r="B154" s="1">
        <v>45.0</v>
      </c>
      <c r="C154" s="16">
        <f>VLOOKUP(CONCATENATE(A154,B154),'Dados planilhados'!C:G,5,FALSE)</f>
        <v>55820384.17</v>
      </c>
    </row>
    <row r="155">
      <c r="A155" s="1" t="s">
        <v>11</v>
      </c>
      <c r="B155" s="1">
        <v>50.0</v>
      </c>
      <c r="C155" s="16">
        <f>VLOOKUP(CONCATENATE(A155,B155),'Dados planilhados'!C:G,5,FALSE)</f>
        <v>59574277.67</v>
      </c>
    </row>
    <row r="156">
      <c r="A156" s="1" t="s">
        <v>11</v>
      </c>
      <c r="B156" s="1">
        <v>55.0</v>
      </c>
      <c r="C156" s="16">
        <f>VLOOKUP(CONCATENATE(A156,B156),'Dados planilhados'!C:G,5,FALSE)</f>
        <v>63991629.67</v>
      </c>
    </row>
    <row r="157">
      <c r="A157" s="1" t="s">
        <v>11</v>
      </c>
      <c r="B157" s="1">
        <v>60.0</v>
      </c>
      <c r="C157" s="16">
        <f>VLOOKUP(CONCATENATE(A157,B157),'Dados planilhados'!C:G,5,FALSE)</f>
        <v>67360173.33</v>
      </c>
    </row>
    <row r="158">
      <c r="A158" s="1" t="s">
        <v>12</v>
      </c>
      <c r="B158" s="1">
        <v>0.0</v>
      </c>
      <c r="C158" s="16">
        <f>VLOOKUP(CONCATENATE(A158,B158),'Dados planilhados'!C:G,5,FALSE)</f>
        <v>436493.8333</v>
      </c>
      <c r="H158" s="3" t="s">
        <v>46</v>
      </c>
      <c r="I158" s="3">
        <v>0.0</v>
      </c>
    </row>
    <row r="159">
      <c r="A159" s="1" t="s">
        <v>12</v>
      </c>
      <c r="B159" s="1">
        <v>5.0</v>
      </c>
      <c r="C159" s="16">
        <f>VLOOKUP(CONCATENATE(A159,B159),'Dados planilhados'!C:G,5,FALSE)</f>
        <v>2322121.333</v>
      </c>
      <c r="H159" s="3" t="s">
        <v>47</v>
      </c>
      <c r="I159" s="3">
        <v>60.0</v>
      </c>
    </row>
    <row r="160">
      <c r="A160" s="1" t="s">
        <v>12</v>
      </c>
      <c r="B160" s="1">
        <v>10.0</v>
      </c>
      <c r="C160" s="16">
        <f>VLOOKUP(CONCATENATE(A160,B160),'Dados planilhados'!C:G,5,FALSE)</f>
        <v>4979232.333</v>
      </c>
      <c r="H160" s="3" t="s">
        <v>48</v>
      </c>
      <c r="I160" s="2" t="str">
        <f>"-510721 + 617113x + -363x^2"</f>
        <v>-510721 + 617113x + -363x^2</v>
      </c>
    </row>
    <row r="161">
      <c r="A161" s="1" t="s">
        <v>12</v>
      </c>
      <c r="B161" s="1">
        <v>15.0</v>
      </c>
      <c r="C161" s="16">
        <f>VLOOKUP(CONCATENATE(A161,B161),'Dados planilhados'!C:G,5,FALSE)</f>
        <v>8224760.833</v>
      </c>
      <c r="H161" s="3" t="s">
        <v>49</v>
      </c>
      <c r="I161" s="3">
        <v>-363.0</v>
      </c>
    </row>
    <row r="162">
      <c r="A162" s="1" t="s">
        <v>12</v>
      </c>
      <c r="B162" s="1">
        <v>20.0</v>
      </c>
      <c r="C162" s="16">
        <f>VLOOKUP(CONCATENATE(A162,B162),'Dados planilhados'!C:G,5,FALSE)</f>
        <v>11204190</v>
      </c>
      <c r="H162" s="3" t="s">
        <v>50</v>
      </c>
      <c r="I162" s="3">
        <v>61711.0</v>
      </c>
    </row>
    <row r="163">
      <c r="A163" s="1" t="s">
        <v>12</v>
      </c>
      <c r="B163" s="1">
        <v>25.0</v>
      </c>
      <c r="C163" s="16">
        <f>VLOOKUP(CONCATENATE(A163,B163),'Dados planilhados'!C:G,5,FALSE)</f>
        <v>14805403.17</v>
      </c>
      <c r="H163" s="3" t="s">
        <v>51</v>
      </c>
      <c r="I163" s="3">
        <v>-510721.0</v>
      </c>
    </row>
    <row r="164">
      <c r="A164" s="1" t="s">
        <v>12</v>
      </c>
      <c r="B164" s="1">
        <v>30.0</v>
      </c>
      <c r="C164" s="16">
        <f>VLOOKUP(CONCATENATE(A164,B164),'Dados planilhados'!C:G,5,FALSE)</f>
        <v>17729881.33</v>
      </c>
      <c r="H164" s="3" t="s">
        <v>52</v>
      </c>
      <c r="I164" s="2">
        <f>I161/3*I159^3 + I162/2*I159^2 + I163*I159</f>
        <v>54300540</v>
      </c>
    </row>
    <row r="165">
      <c r="A165" s="1" t="s">
        <v>12</v>
      </c>
      <c r="B165" s="1">
        <v>35.0</v>
      </c>
      <c r="C165" s="16">
        <f>VLOOKUP(CONCATENATE(A165,B165),'Dados planilhados'!C:G,5,FALSE)</f>
        <v>20777163.67</v>
      </c>
      <c r="H165" s="3" t="s">
        <v>53</v>
      </c>
      <c r="I165" s="3">
        <v>0.0</v>
      </c>
    </row>
    <row r="166">
      <c r="A166" s="1" t="s">
        <v>12</v>
      </c>
      <c r="B166" s="1">
        <v>40.0</v>
      </c>
      <c r="C166" s="16">
        <f>VLOOKUP(CONCATENATE(A166,B166),'Dados planilhados'!C:G,5,FALSE)</f>
        <v>24127834.83</v>
      </c>
      <c r="H166" s="3" t="s">
        <v>54</v>
      </c>
      <c r="I166" s="2">
        <f>I164-I165</f>
        <v>54300540</v>
      </c>
    </row>
    <row r="167">
      <c r="A167" s="1" t="s">
        <v>12</v>
      </c>
      <c r="B167" s="1">
        <v>45.0</v>
      </c>
      <c r="C167" s="16">
        <f>VLOOKUP(CONCATENATE(A167,B167),'Dados planilhados'!C:G,5,FALSE)</f>
        <v>26996948.83</v>
      </c>
    </row>
    <row r="168">
      <c r="A168" s="1" t="s">
        <v>12</v>
      </c>
      <c r="B168" s="1">
        <v>50.0</v>
      </c>
      <c r="C168" s="16">
        <f>VLOOKUP(CONCATENATE(A168,B168),'Dados planilhados'!C:G,5,FALSE)</f>
        <v>29457988.33</v>
      </c>
    </row>
    <row r="169">
      <c r="A169" s="1" t="s">
        <v>12</v>
      </c>
      <c r="B169" s="1">
        <v>55.0</v>
      </c>
      <c r="C169" s="16">
        <f>VLOOKUP(CONCATENATE(A169,B169),'Dados planilhados'!C:G,5,FALSE)</f>
        <v>32503041.67</v>
      </c>
    </row>
    <row r="170">
      <c r="A170" s="1" t="s">
        <v>12</v>
      </c>
      <c r="B170" s="1">
        <v>60.0</v>
      </c>
      <c r="C170" s="16">
        <f>VLOOKUP(CONCATENATE(A170,B170),'Dados planilhados'!C:G,5,FALSE)</f>
        <v>34567652</v>
      </c>
    </row>
    <row r="171">
      <c r="A171" s="1" t="s">
        <v>13</v>
      </c>
      <c r="B171" s="1">
        <v>0.0</v>
      </c>
      <c r="C171" s="16">
        <f>VLOOKUP(CONCATENATE(A171,B171),'Dados planilhados'!C:G,5,FALSE)</f>
        <v>914042.1667</v>
      </c>
      <c r="H171" s="3" t="s">
        <v>46</v>
      </c>
      <c r="I171" s="3">
        <v>0.0</v>
      </c>
    </row>
    <row r="172">
      <c r="A172" s="1" t="s">
        <v>13</v>
      </c>
      <c r="B172" s="1">
        <v>5.0</v>
      </c>
      <c r="C172" s="16">
        <f>VLOOKUP(CONCATENATE(A172,B172),'Dados planilhados'!C:G,5,FALSE)</f>
        <v>5484680</v>
      </c>
      <c r="H172" s="3" t="s">
        <v>47</v>
      </c>
      <c r="I172" s="3">
        <v>60.0</v>
      </c>
    </row>
    <row r="173">
      <c r="A173" s="1" t="s">
        <v>13</v>
      </c>
      <c r="B173" s="1">
        <v>10.0</v>
      </c>
      <c r="C173" s="16">
        <f>VLOOKUP(CONCATENATE(A173,B173),'Dados planilhados'!C:G,5,FALSE)</f>
        <v>12523165.33</v>
      </c>
      <c r="H173" s="3" t="s">
        <v>48</v>
      </c>
      <c r="I173" s="2" t="str">
        <f>"-1,12E+06 + 1,6E+06x + -8683x^2"</f>
        <v>-1,12E+06 + 1,6E+06x + -8683x^2</v>
      </c>
    </row>
    <row r="174">
      <c r="A174" s="1" t="s">
        <v>13</v>
      </c>
      <c r="B174" s="1">
        <v>15.0</v>
      </c>
      <c r="C174" s="16">
        <f>VLOOKUP(CONCATENATE(A174,B174),'Dados planilhados'!C:G,5,FALSE)</f>
        <v>20197449.83</v>
      </c>
      <c r="H174" s="3" t="s">
        <v>49</v>
      </c>
      <c r="I174" s="3">
        <v>-8683.0</v>
      </c>
    </row>
    <row r="175">
      <c r="A175" s="1" t="s">
        <v>13</v>
      </c>
      <c r="B175" s="1">
        <v>20.0</v>
      </c>
      <c r="C175" s="16">
        <f>VLOOKUP(CONCATENATE(A175,B175),'Dados planilhados'!C:G,5,FALSE)</f>
        <v>27129587.67</v>
      </c>
      <c r="H175" s="3" t="s">
        <v>50</v>
      </c>
      <c r="I175" s="2">
        <v>1600000.0</v>
      </c>
    </row>
    <row r="176">
      <c r="A176" s="1" t="s">
        <v>13</v>
      </c>
      <c r="B176" s="1">
        <v>25.0</v>
      </c>
      <c r="C176" s="16">
        <f>VLOOKUP(CONCATENATE(A176,B176),'Dados planilhados'!C:G,5,FALSE)</f>
        <v>34056320.5</v>
      </c>
      <c r="H176" s="3" t="s">
        <v>51</v>
      </c>
      <c r="I176" s="2">
        <v>-1120000.0</v>
      </c>
    </row>
    <row r="177">
      <c r="A177" s="1" t="s">
        <v>13</v>
      </c>
      <c r="B177" s="1">
        <v>30.0</v>
      </c>
      <c r="C177" s="16">
        <f>VLOOKUP(CONCATENATE(A177,B177),'Dados planilhados'!C:G,5,FALSE)</f>
        <v>39724556.67</v>
      </c>
      <c r="H177" s="3" t="s">
        <v>52</v>
      </c>
      <c r="I177" s="2">
        <f>I174/3*I172^3 + I175/2*I172^2 + I176*I172</f>
        <v>2187624000</v>
      </c>
    </row>
    <row r="178">
      <c r="A178" s="1" t="s">
        <v>13</v>
      </c>
      <c r="B178" s="1">
        <v>35.0</v>
      </c>
      <c r="C178" s="16">
        <f>VLOOKUP(CONCATENATE(A178,B178),'Dados planilhados'!C:G,5,FALSE)</f>
        <v>44646215</v>
      </c>
      <c r="H178" s="3" t="s">
        <v>53</v>
      </c>
      <c r="I178" s="3">
        <v>0.0</v>
      </c>
    </row>
    <row r="179">
      <c r="A179" s="1" t="s">
        <v>13</v>
      </c>
      <c r="B179" s="1">
        <v>40.0</v>
      </c>
      <c r="C179" s="16">
        <f>VLOOKUP(CONCATENATE(A179,B179),'Dados planilhados'!C:G,5,FALSE)</f>
        <v>49368603.5</v>
      </c>
      <c r="H179" s="3" t="s">
        <v>54</v>
      </c>
      <c r="I179" s="2">
        <f>I177-I178</f>
        <v>2187624000</v>
      </c>
    </row>
    <row r="180">
      <c r="A180" s="1" t="s">
        <v>13</v>
      </c>
      <c r="B180" s="1">
        <v>45.0</v>
      </c>
      <c r="C180" s="16">
        <f>VLOOKUP(CONCATENATE(A180,B180),'Dados planilhados'!C:G,5,FALSE)</f>
        <v>53425012.17</v>
      </c>
    </row>
    <row r="181">
      <c r="A181" s="1" t="s">
        <v>13</v>
      </c>
      <c r="B181" s="1">
        <v>50.0</v>
      </c>
      <c r="C181" s="16">
        <f>VLOOKUP(CONCATENATE(A181,B181),'Dados planilhados'!C:G,5,FALSE)</f>
        <v>56704381.67</v>
      </c>
    </row>
    <row r="182">
      <c r="A182" s="1" t="s">
        <v>13</v>
      </c>
      <c r="B182" s="1">
        <v>55.0</v>
      </c>
      <c r="C182" s="16">
        <f>VLOOKUP(CONCATENATE(A182,B182),'Dados planilhados'!C:G,5,FALSE)</f>
        <v>60612131</v>
      </c>
    </row>
    <row r="183">
      <c r="A183" s="1" t="s">
        <v>13</v>
      </c>
      <c r="B183" s="1">
        <v>60.0</v>
      </c>
      <c r="C183" s="16">
        <f>VLOOKUP(CONCATENATE(A183,B183),'Dados planilhados'!C:G,5,FALSE)</f>
        <v>63280077.33</v>
      </c>
    </row>
    <row r="184">
      <c r="A184" s="1" t="s">
        <v>14</v>
      </c>
      <c r="B184" s="1">
        <v>0.0</v>
      </c>
      <c r="C184" s="16">
        <f>VLOOKUP(CONCATENATE(A184,B184),'Dados planilhados'!C:G,5,FALSE)</f>
        <v>625333.5</v>
      </c>
      <c r="H184" s="3" t="s">
        <v>46</v>
      </c>
      <c r="I184" s="3">
        <v>0.0</v>
      </c>
    </row>
    <row r="185">
      <c r="A185" s="1" t="s">
        <v>14</v>
      </c>
      <c r="B185" s="1">
        <v>5.0</v>
      </c>
      <c r="C185" s="16">
        <f>VLOOKUP(CONCATENATE(A185,B185),'Dados planilhados'!C:G,5,FALSE)</f>
        <v>3148280.333</v>
      </c>
      <c r="H185" s="3" t="s">
        <v>47</v>
      </c>
      <c r="I185" s="3">
        <v>60.0</v>
      </c>
    </row>
    <row r="186">
      <c r="A186" s="1" t="s">
        <v>14</v>
      </c>
      <c r="B186" s="1">
        <v>10.0</v>
      </c>
      <c r="C186" s="16">
        <f>VLOOKUP(CONCATENATE(A186,B186),'Dados planilhados'!C:G,5,FALSE)</f>
        <v>6634522</v>
      </c>
      <c r="H186" s="3" t="s">
        <v>48</v>
      </c>
      <c r="I186" s="2" t="str">
        <f>"-439643 + 797452x + -1813x^2"</f>
        <v>-439643 + 797452x + -1813x^2</v>
      </c>
    </row>
    <row r="187">
      <c r="A187" s="1" t="s">
        <v>14</v>
      </c>
      <c r="B187" s="1">
        <v>15.0</v>
      </c>
      <c r="C187" s="16">
        <f>VLOOKUP(CONCATENATE(A187,B187),'Dados planilhados'!C:G,5,FALSE)</f>
        <v>10632626.5</v>
      </c>
      <c r="H187" s="3" t="s">
        <v>49</v>
      </c>
      <c r="I187" s="3">
        <v>-1813.0</v>
      </c>
    </row>
    <row r="188">
      <c r="A188" s="1" t="s">
        <v>14</v>
      </c>
      <c r="B188" s="1">
        <v>20.0</v>
      </c>
      <c r="C188" s="16">
        <f>VLOOKUP(CONCATENATE(A188,B188),'Dados planilhados'!C:G,5,FALSE)</f>
        <v>14315402.33</v>
      </c>
      <c r="H188" s="3" t="s">
        <v>50</v>
      </c>
      <c r="I188" s="3">
        <v>797452.0</v>
      </c>
    </row>
    <row r="189">
      <c r="A189" s="1" t="s">
        <v>14</v>
      </c>
      <c r="B189" s="1">
        <v>25.0</v>
      </c>
      <c r="C189" s="16">
        <f>VLOOKUP(CONCATENATE(A189,B189),'Dados planilhados'!C:G,5,FALSE)</f>
        <v>18550636.5</v>
      </c>
      <c r="H189" s="3" t="s">
        <v>51</v>
      </c>
      <c r="I189" s="3">
        <v>-439643.0</v>
      </c>
    </row>
    <row r="190">
      <c r="A190" s="1" t="s">
        <v>14</v>
      </c>
      <c r="B190" s="1">
        <v>30.0</v>
      </c>
      <c r="C190" s="16">
        <f>VLOOKUP(CONCATENATE(A190,B190),'Dados planilhados'!C:G,5,FALSE)</f>
        <v>21985534.67</v>
      </c>
      <c r="H190" s="3" t="s">
        <v>52</v>
      </c>
      <c r="I190" s="2">
        <f>I187/3*I185^3 + I188/2*I185^2 + I189*I185</f>
        <v>1278499020</v>
      </c>
    </row>
    <row r="191">
      <c r="A191" s="1" t="s">
        <v>14</v>
      </c>
      <c r="B191" s="1">
        <v>35.0</v>
      </c>
      <c r="C191" s="16">
        <f>VLOOKUP(CONCATENATE(A191,B191),'Dados planilhados'!C:G,5,FALSE)</f>
        <v>25415997.67</v>
      </c>
      <c r="H191" s="3" t="s">
        <v>53</v>
      </c>
      <c r="I191" s="3">
        <v>0.0</v>
      </c>
    </row>
    <row r="192">
      <c r="A192" s="1" t="s">
        <v>14</v>
      </c>
      <c r="B192" s="1">
        <v>40.0</v>
      </c>
      <c r="C192" s="16">
        <f>VLOOKUP(CONCATENATE(A192,B192),'Dados planilhados'!C:G,5,FALSE)</f>
        <v>29076138.17</v>
      </c>
      <c r="H192" s="3" t="s">
        <v>54</v>
      </c>
      <c r="I192" s="2">
        <f>I190-I191</f>
        <v>1278499020</v>
      </c>
    </row>
    <row r="193">
      <c r="A193" s="1" t="s">
        <v>14</v>
      </c>
      <c r="B193" s="1">
        <v>45.0</v>
      </c>
      <c r="C193" s="16">
        <f>VLOOKUP(CONCATENATE(A193,B193),'Dados planilhados'!C:G,5,FALSE)</f>
        <v>32214836.17</v>
      </c>
    </row>
    <row r="194">
      <c r="A194" s="1" t="s">
        <v>14</v>
      </c>
      <c r="B194" s="1">
        <v>50.0</v>
      </c>
      <c r="C194" s="16">
        <f>VLOOKUP(CONCATENATE(A194,B194),'Dados planilhados'!C:G,5,FALSE)</f>
        <v>34853075</v>
      </c>
    </row>
    <row r="195">
      <c r="A195" s="1" t="s">
        <v>14</v>
      </c>
      <c r="B195" s="1">
        <v>55.0</v>
      </c>
      <c r="C195" s="16">
        <f>VLOOKUP(CONCATENATE(A195,B195),'Dados planilhados'!C:G,5,FALSE)</f>
        <v>38069896.33</v>
      </c>
    </row>
    <row r="196">
      <c r="A196" s="1" t="s">
        <v>14</v>
      </c>
      <c r="B196" s="1">
        <v>60.0</v>
      </c>
      <c r="C196" s="16">
        <f>VLOOKUP(CONCATENATE(A196,B196),'Dados planilhados'!C:G,5,FALSE)</f>
        <v>40301073.33</v>
      </c>
    </row>
    <row r="197">
      <c r="A197" s="1" t="s">
        <v>15</v>
      </c>
      <c r="B197" s="1">
        <v>0.0</v>
      </c>
      <c r="C197" s="16">
        <f>VLOOKUP(CONCATENATE(A197,B197),'Dados planilhados'!C:G,5,FALSE)</f>
        <v>635230.1667</v>
      </c>
      <c r="H197" s="3" t="s">
        <v>46</v>
      </c>
      <c r="I197" s="3">
        <v>0.0</v>
      </c>
    </row>
    <row r="198">
      <c r="A198" s="1" t="s">
        <v>15</v>
      </c>
      <c r="B198" s="1">
        <v>5.0</v>
      </c>
      <c r="C198" s="16">
        <f>VLOOKUP(CONCATENATE(A198,B198),'Dados planilhados'!C:G,5,FALSE)</f>
        <v>2026725</v>
      </c>
      <c r="H198" s="3" t="s">
        <v>47</v>
      </c>
      <c r="I198" s="3">
        <v>60.0</v>
      </c>
    </row>
    <row r="199">
      <c r="A199" s="1" t="s">
        <v>15</v>
      </c>
      <c r="B199" s="1">
        <v>10.0</v>
      </c>
      <c r="C199" s="16">
        <f>VLOOKUP(CONCATENATE(A199,B199),'Dados planilhados'!C:G,5,FALSE)</f>
        <v>6206864</v>
      </c>
      <c r="H199" s="3" t="s">
        <v>48</v>
      </c>
      <c r="I199" s="2" t="str">
        <f>"-1,49E+06 + 915896x + -2765x^2"</f>
        <v>-1,49E+06 + 915896x + -2765x^2</v>
      </c>
    </row>
    <row r="200">
      <c r="A200" s="1" t="s">
        <v>15</v>
      </c>
      <c r="B200" s="1">
        <v>15.0</v>
      </c>
      <c r="C200" s="16">
        <f>VLOOKUP(CONCATENATE(A200,B200),'Dados planilhados'!C:G,5,FALSE)</f>
        <v>10746028.83</v>
      </c>
      <c r="H200" s="3" t="s">
        <v>49</v>
      </c>
      <c r="I200" s="3">
        <v>-2765.0</v>
      </c>
    </row>
    <row r="201">
      <c r="A201" s="1" t="s">
        <v>15</v>
      </c>
      <c r="B201" s="1">
        <v>20.0</v>
      </c>
      <c r="C201" s="16">
        <f>VLOOKUP(CONCATENATE(A201,B201),'Dados planilhados'!C:G,5,FALSE)</f>
        <v>15011216.33</v>
      </c>
      <c r="H201" s="3" t="s">
        <v>50</v>
      </c>
      <c r="I201" s="3">
        <v>915896.0</v>
      </c>
    </row>
    <row r="202">
      <c r="A202" s="1" t="s">
        <v>15</v>
      </c>
      <c r="B202" s="1">
        <v>25.0</v>
      </c>
      <c r="C202" s="16">
        <f>VLOOKUP(CONCATENATE(A202,B202),'Dados planilhados'!C:G,5,FALSE)</f>
        <v>19803565.17</v>
      </c>
      <c r="H202" s="3" t="s">
        <v>51</v>
      </c>
      <c r="I202" s="2">
        <v>-1490000.0</v>
      </c>
    </row>
    <row r="203">
      <c r="A203" s="1" t="s">
        <v>15</v>
      </c>
      <c r="B203" s="1">
        <v>30.0</v>
      </c>
      <c r="C203" s="16">
        <f>VLOOKUP(CONCATENATE(A203,B203),'Dados planilhados'!C:G,5,FALSE)</f>
        <v>23842980.67</v>
      </c>
      <c r="H203" s="3" t="s">
        <v>52</v>
      </c>
      <c r="I203" s="2">
        <f>I200/3*I198^3 + I201/2*I198^2 + I202*I198</f>
        <v>1360132800</v>
      </c>
    </row>
    <row r="204">
      <c r="A204" s="1" t="s">
        <v>15</v>
      </c>
      <c r="B204" s="1">
        <v>35.0</v>
      </c>
      <c r="C204" s="16">
        <f>VLOOKUP(CONCATENATE(A204,B204),'Dados planilhados'!C:G,5,FALSE)</f>
        <v>27700812.33</v>
      </c>
      <c r="H204" s="3" t="s">
        <v>53</v>
      </c>
      <c r="I204" s="3">
        <v>0.0</v>
      </c>
    </row>
    <row r="205">
      <c r="A205" s="1" t="s">
        <v>15</v>
      </c>
      <c r="B205" s="1">
        <v>40.0</v>
      </c>
      <c r="C205" s="16">
        <f>VLOOKUP(CONCATENATE(A205,B205),'Dados planilhados'!C:G,5,FALSE)</f>
        <v>31438262.17</v>
      </c>
      <c r="H205" s="3" t="s">
        <v>54</v>
      </c>
      <c r="I205" s="2">
        <f>I203-I204</f>
        <v>1360132800</v>
      </c>
    </row>
    <row r="206">
      <c r="A206" s="1" t="s">
        <v>15</v>
      </c>
      <c r="B206" s="1">
        <v>45.0</v>
      </c>
      <c r="C206" s="16">
        <f>VLOOKUP(CONCATENATE(A206,B206),'Dados planilhados'!C:G,5,FALSE)</f>
        <v>34922749.5</v>
      </c>
    </row>
    <row r="207">
      <c r="A207" s="1" t="s">
        <v>15</v>
      </c>
      <c r="B207" s="1">
        <v>50.0</v>
      </c>
      <c r="C207" s="16">
        <f>VLOOKUP(CONCATENATE(A207,B207),'Dados planilhados'!C:G,5,FALSE)</f>
        <v>37504669.67</v>
      </c>
    </row>
    <row r="208">
      <c r="A208" s="1" t="s">
        <v>15</v>
      </c>
      <c r="B208" s="1">
        <v>55.0</v>
      </c>
      <c r="C208" s="16">
        <f>VLOOKUP(CONCATENATE(A208,B208),'Dados planilhados'!C:G,5,FALSE)</f>
        <v>40505548.33</v>
      </c>
    </row>
    <row r="209">
      <c r="A209" s="1" t="s">
        <v>15</v>
      </c>
      <c r="B209" s="1">
        <v>60.0</v>
      </c>
      <c r="C209" s="16">
        <f>VLOOKUP(CONCATENATE(A209,B209),'Dados planilhados'!C:G,5,FALSE)</f>
        <v>42569804</v>
      </c>
    </row>
    <row r="210">
      <c r="A210" s="1" t="s">
        <v>16</v>
      </c>
      <c r="B210" s="25">
        <v>0.0</v>
      </c>
      <c r="C210" s="18">
        <v>0.0</v>
      </c>
      <c r="H210" s="3" t="s">
        <v>46</v>
      </c>
      <c r="I210" s="3">
        <v>0.0</v>
      </c>
    </row>
    <row r="211">
      <c r="A211" s="1" t="s">
        <v>16</v>
      </c>
      <c r="B211" s="1">
        <v>5.0</v>
      </c>
      <c r="C211" s="16">
        <f>VLOOKUP(CONCATENATE(A211,B211),'Dados planilhados'!C:G,5,FALSE)</f>
        <v>1519713.667</v>
      </c>
      <c r="H211" s="3" t="s">
        <v>47</v>
      </c>
      <c r="I211" s="3">
        <v>60.0</v>
      </c>
    </row>
    <row r="212">
      <c r="A212" s="1" t="s">
        <v>16</v>
      </c>
      <c r="B212" s="1">
        <v>10.0</v>
      </c>
      <c r="C212" s="16">
        <f>VLOOKUP(CONCATENATE(A212,B212),'Dados planilhados'!C:G,5,FALSE)</f>
        <v>4098097</v>
      </c>
      <c r="H212" s="3" t="s">
        <v>48</v>
      </c>
      <c r="I212" s="2" t="str">
        <f>"-1,43E+06 + 652680x + -572x^2"</f>
        <v>-1,43E+06 + 652680x + -572x^2</v>
      </c>
    </row>
    <row r="213">
      <c r="A213" s="1" t="s">
        <v>16</v>
      </c>
      <c r="B213" s="1">
        <v>15.0</v>
      </c>
      <c r="C213" s="16">
        <f>VLOOKUP(CONCATENATE(A213,B213),'Dados planilhados'!C:G,5,FALSE)</f>
        <v>7494183.5</v>
      </c>
      <c r="H213" s="3" t="s">
        <v>49</v>
      </c>
      <c r="I213" s="3">
        <v>-572.0</v>
      </c>
    </row>
    <row r="214">
      <c r="A214" s="1" t="s">
        <v>16</v>
      </c>
      <c r="B214" s="1">
        <v>20.0</v>
      </c>
      <c r="C214" s="16">
        <f>VLOOKUP(CONCATENATE(A214,B214),'Dados planilhados'!C:G,5,FALSE)</f>
        <v>10631867</v>
      </c>
      <c r="H214" s="3" t="s">
        <v>50</v>
      </c>
      <c r="I214" s="3">
        <v>652680.0</v>
      </c>
    </row>
    <row r="215">
      <c r="A215" s="1" t="s">
        <v>16</v>
      </c>
      <c r="B215" s="1">
        <v>25.0</v>
      </c>
      <c r="C215" s="16">
        <f>VLOOKUP(CONCATENATE(A215,B215),'Dados planilhados'!C:G,5,FALSE)</f>
        <v>14493875.17</v>
      </c>
      <c r="H215" s="3" t="s">
        <v>51</v>
      </c>
      <c r="I215" s="2">
        <v>-1430000.0</v>
      </c>
    </row>
    <row r="216">
      <c r="A216" s="1" t="s">
        <v>16</v>
      </c>
      <c r="B216" s="1">
        <v>30.0</v>
      </c>
      <c r="C216" s="16">
        <f>VLOOKUP(CONCATENATE(A216,B216),'Dados planilhados'!C:G,5,FALSE)</f>
        <v>17708922</v>
      </c>
      <c r="H216" s="3" t="s">
        <v>52</v>
      </c>
      <c r="I216" s="2">
        <f>I213/3*I211^3 + I214/2*I211^2 + I215*I211</f>
        <v>1047840000</v>
      </c>
    </row>
    <row r="217">
      <c r="A217" s="1" t="s">
        <v>16</v>
      </c>
      <c r="B217" s="1">
        <v>35.0</v>
      </c>
      <c r="C217" s="16">
        <f>VLOOKUP(CONCATENATE(A217,B217),'Dados planilhados'!C:G,5,FALSE)</f>
        <v>21138359</v>
      </c>
      <c r="H217" s="3" t="s">
        <v>53</v>
      </c>
      <c r="I217" s="3">
        <v>0.0</v>
      </c>
    </row>
    <row r="218">
      <c r="A218" s="1" t="s">
        <v>16</v>
      </c>
      <c r="B218" s="1">
        <v>40.0</v>
      </c>
      <c r="C218" s="16">
        <f>VLOOKUP(CONCATENATE(A218,B218),'Dados planilhados'!C:G,5,FALSE)</f>
        <v>24661297.5</v>
      </c>
      <c r="H218" s="3" t="s">
        <v>54</v>
      </c>
      <c r="I218" s="2">
        <f>I216-I217</f>
        <v>1047840000</v>
      </c>
    </row>
    <row r="219">
      <c r="A219" s="1" t="s">
        <v>16</v>
      </c>
      <c r="B219" s="1">
        <v>45.0</v>
      </c>
      <c r="C219" s="16">
        <f>VLOOKUP(CONCATENATE(A219,B219),'Dados planilhados'!C:G,5,FALSE)</f>
        <v>27510638.83</v>
      </c>
    </row>
    <row r="220">
      <c r="A220" s="1" t="s">
        <v>16</v>
      </c>
      <c r="B220" s="1">
        <v>50.0</v>
      </c>
      <c r="C220" s="16">
        <f>VLOOKUP(CONCATENATE(A220,B220),'Dados planilhados'!C:G,5,FALSE)</f>
        <v>29808723.67</v>
      </c>
    </row>
    <row r="221">
      <c r="A221" s="1" t="s">
        <v>16</v>
      </c>
      <c r="B221" s="1">
        <v>55.0</v>
      </c>
      <c r="C221" s="16">
        <f>VLOOKUP(CONCATENATE(A221,B221),'Dados planilhados'!C:G,5,FALSE)</f>
        <v>32821553.67</v>
      </c>
    </row>
    <row r="222">
      <c r="A222" s="1" t="s">
        <v>16</v>
      </c>
      <c r="B222" s="1">
        <v>60.0</v>
      </c>
      <c r="C222" s="16">
        <f>VLOOKUP(CONCATENATE(A222,B222),'Dados planilhados'!C:G,5,FALSE)</f>
        <v>34768732</v>
      </c>
    </row>
    <row r="223">
      <c r="A223" s="1" t="s">
        <v>17</v>
      </c>
      <c r="B223" s="25">
        <v>0.0</v>
      </c>
      <c r="C223" s="18">
        <v>0.0</v>
      </c>
      <c r="H223" s="3" t="s">
        <v>46</v>
      </c>
      <c r="I223" s="3">
        <v>0.0</v>
      </c>
    </row>
    <row r="224">
      <c r="A224" s="1" t="s">
        <v>17</v>
      </c>
      <c r="B224" s="1">
        <v>5.0</v>
      </c>
      <c r="C224" s="16">
        <f>VLOOKUP(CONCATENATE(A224,B224),'Dados planilhados'!C:G,5,FALSE)</f>
        <v>2133461</v>
      </c>
      <c r="H224" s="3" t="s">
        <v>47</v>
      </c>
      <c r="I224" s="3">
        <v>60.0</v>
      </c>
    </row>
    <row r="225">
      <c r="A225" s="1" t="s">
        <v>17</v>
      </c>
      <c r="B225" s="1">
        <v>10.0</v>
      </c>
      <c r="C225" s="16">
        <f>VLOOKUP(CONCATENATE(A225,B225),'Dados planilhados'!C:G,5,FALSE)</f>
        <v>6487767.333</v>
      </c>
      <c r="H225" s="3" t="s">
        <v>48</v>
      </c>
      <c r="I225" s="2" t="str">
        <f>"-2,46E+06 + 1,11E+06x + -3558x^2"</f>
        <v>-2,46E+06 + 1,11E+06x + -3558x^2</v>
      </c>
    </row>
    <row r="226">
      <c r="A226" s="1" t="s">
        <v>17</v>
      </c>
      <c r="B226" s="1">
        <v>15.0</v>
      </c>
      <c r="C226" s="16">
        <f>VLOOKUP(CONCATENATE(A226,B226),'Dados planilhados'!C:G,5,FALSE)</f>
        <v>12171257.5</v>
      </c>
      <c r="H226" s="3" t="s">
        <v>49</v>
      </c>
      <c r="I226" s="3">
        <v>-3558.0</v>
      </c>
    </row>
    <row r="227">
      <c r="A227" s="1" t="s">
        <v>17</v>
      </c>
      <c r="B227" s="1">
        <v>20.0</v>
      </c>
      <c r="C227" s="16">
        <f>VLOOKUP(CONCATENATE(A227,B227),'Dados planilhados'!C:G,5,FALSE)</f>
        <v>17511310.33</v>
      </c>
      <c r="H227" s="3" t="s">
        <v>50</v>
      </c>
      <c r="I227" s="2">
        <v>1110000.0</v>
      </c>
    </row>
    <row r="228">
      <c r="A228" s="1" t="s">
        <v>17</v>
      </c>
      <c r="B228" s="1">
        <v>25.0</v>
      </c>
      <c r="C228" s="16">
        <f>VLOOKUP(CONCATENATE(A228,B228),'Dados planilhados'!C:G,5,FALSE)</f>
        <v>23239997.83</v>
      </c>
      <c r="H228" s="3" t="s">
        <v>51</v>
      </c>
      <c r="I228" s="2">
        <v>-2460000.0</v>
      </c>
    </row>
    <row r="229">
      <c r="A229" s="1" t="s">
        <v>17</v>
      </c>
      <c r="B229" s="1">
        <v>30.0</v>
      </c>
      <c r="C229" s="16">
        <f>VLOOKUP(CONCATENATE(A229,B229),'Dados planilhados'!C:G,5,FALSE)</f>
        <v>27902150</v>
      </c>
      <c r="H229" s="3" t="s">
        <v>52</v>
      </c>
      <c r="I229" s="2">
        <f>I226/3*I224^3 + I227/2*I224^2 + I228*I224</f>
        <v>1594224000</v>
      </c>
    </row>
    <row r="230">
      <c r="A230" s="1" t="s">
        <v>17</v>
      </c>
      <c r="B230" s="1">
        <v>35.0</v>
      </c>
      <c r="C230" s="16">
        <f>VLOOKUP(CONCATENATE(A230,B230),'Dados planilhados'!C:G,5,FALSE)</f>
        <v>32452964.33</v>
      </c>
      <c r="H230" s="3" t="s">
        <v>53</v>
      </c>
      <c r="I230" s="3">
        <v>0.0</v>
      </c>
    </row>
    <row r="231">
      <c r="A231" s="1" t="s">
        <v>17</v>
      </c>
      <c r="B231" s="1">
        <v>40.0</v>
      </c>
      <c r="C231" s="16">
        <f>VLOOKUP(CONCATENATE(A231,B231),'Dados planilhados'!C:G,5,FALSE)</f>
        <v>37024783.5</v>
      </c>
      <c r="H231" s="3" t="s">
        <v>54</v>
      </c>
      <c r="I231" s="2">
        <f>I229-I230</f>
        <v>1594224000</v>
      </c>
    </row>
    <row r="232">
      <c r="A232" s="1" t="s">
        <v>17</v>
      </c>
      <c r="B232" s="1">
        <v>45.0</v>
      </c>
      <c r="C232" s="16">
        <f>VLOOKUP(CONCATENATE(A232,B232),'Dados planilhados'!C:G,5,FALSE)</f>
        <v>40987150.83</v>
      </c>
    </row>
    <row r="233">
      <c r="A233" s="1" t="s">
        <v>17</v>
      </c>
      <c r="B233" s="1">
        <v>50.0</v>
      </c>
      <c r="C233" s="16">
        <f>VLOOKUP(CONCATENATE(A233,B233),'Dados planilhados'!C:G,5,FALSE)</f>
        <v>44058291</v>
      </c>
    </row>
    <row r="234">
      <c r="A234" s="1" t="s">
        <v>17</v>
      </c>
      <c r="B234" s="1">
        <v>55.0</v>
      </c>
      <c r="C234" s="16">
        <f>VLOOKUP(CONCATENATE(A234,B234),'Dados planilhados'!C:G,5,FALSE)</f>
        <v>47784248.33</v>
      </c>
    </row>
    <row r="235">
      <c r="A235" s="1" t="s">
        <v>17</v>
      </c>
      <c r="B235" s="1">
        <v>60.0</v>
      </c>
      <c r="C235" s="16">
        <f>VLOOKUP(CONCATENATE(A235,B235),'Dados planilhados'!C:G,5,FALSE)</f>
        <v>49887650.67</v>
      </c>
    </row>
    <row r="236">
      <c r="A236" s="1" t="s">
        <v>18</v>
      </c>
      <c r="B236" s="1">
        <v>0.0</v>
      </c>
      <c r="C236" s="16">
        <f>VLOOKUP(CONCATENATE(A236,B236),'Dados planilhados'!C:G,5,FALSE)</f>
        <v>397860.1667</v>
      </c>
      <c r="H236" s="3" t="s">
        <v>46</v>
      </c>
      <c r="I236" s="3">
        <v>0.0</v>
      </c>
    </row>
    <row r="237">
      <c r="A237" s="1" t="s">
        <v>18</v>
      </c>
      <c r="B237" s="1">
        <v>5.0</v>
      </c>
      <c r="C237" s="16">
        <f>VLOOKUP(CONCATENATE(A237,B237),'Dados planilhados'!C:G,5,FALSE)</f>
        <v>3385640</v>
      </c>
      <c r="H237" s="3" t="s">
        <v>47</v>
      </c>
      <c r="I237" s="3">
        <v>60.0</v>
      </c>
    </row>
    <row r="238">
      <c r="A238" s="1" t="s">
        <v>18</v>
      </c>
      <c r="B238" s="1">
        <v>10.0</v>
      </c>
      <c r="C238" s="16">
        <f>VLOOKUP(CONCATENATE(A238,B238),'Dados planilhados'!C:G,5,FALSE)</f>
        <v>7290806.333</v>
      </c>
      <c r="H238" s="3" t="s">
        <v>48</v>
      </c>
      <c r="I238" s="2" t="str">
        <f>"-631793 + 898577x + -3893x^2"</f>
        <v>-631793 + 898577x + -3893x^2</v>
      </c>
    </row>
    <row r="239">
      <c r="A239" s="1" t="s">
        <v>18</v>
      </c>
      <c r="B239" s="1">
        <v>15.0</v>
      </c>
      <c r="C239" s="16">
        <f>VLOOKUP(CONCATENATE(A239,B239),'Dados planilhados'!C:G,5,FALSE)</f>
        <v>11658274.5</v>
      </c>
      <c r="H239" s="3" t="s">
        <v>49</v>
      </c>
      <c r="I239" s="3">
        <v>-3893.0</v>
      </c>
    </row>
    <row r="240">
      <c r="A240" s="1" t="s">
        <v>18</v>
      </c>
      <c r="B240" s="1">
        <v>20.0</v>
      </c>
      <c r="C240" s="16">
        <f>VLOOKUP(CONCATENATE(A240,B240),'Dados planilhados'!C:G,5,FALSE)</f>
        <v>15315147.67</v>
      </c>
      <c r="H240" s="3" t="s">
        <v>50</v>
      </c>
      <c r="I240" s="3">
        <v>898577.0</v>
      </c>
    </row>
    <row r="241">
      <c r="A241" s="1" t="s">
        <v>18</v>
      </c>
      <c r="B241" s="1">
        <v>25.0</v>
      </c>
      <c r="C241" s="16">
        <f>VLOOKUP(CONCATENATE(A241,B241),'Dados planilhados'!C:G,5,FALSE)</f>
        <v>19436739.83</v>
      </c>
      <c r="H241" s="3" t="s">
        <v>51</v>
      </c>
      <c r="I241" s="3">
        <v>-631793.0</v>
      </c>
    </row>
    <row r="242">
      <c r="A242" s="1" t="s">
        <v>18</v>
      </c>
      <c r="B242" s="1">
        <v>30.0</v>
      </c>
      <c r="C242" s="16">
        <f>VLOOKUP(CONCATENATE(A242,B242),'Dados planilhados'!C:G,5,FALSE)</f>
        <v>22724688</v>
      </c>
      <c r="H242" s="3" t="s">
        <v>52</v>
      </c>
      <c r="I242" s="2">
        <f>I239/3*I237^3 + I240/2*I237^2 + I241*I237</f>
        <v>1299235020</v>
      </c>
    </row>
    <row r="243">
      <c r="A243" s="1" t="s">
        <v>18</v>
      </c>
      <c r="B243" s="1">
        <v>35.0</v>
      </c>
      <c r="C243" s="16">
        <f>VLOOKUP(CONCATENATE(A243,B243),'Dados planilhados'!C:G,5,FALSE)</f>
        <v>26275360.33</v>
      </c>
      <c r="H243" s="3" t="s">
        <v>53</v>
      </c>
      <c r="I243" s="3">
        <v>0.0</v>
      </c>
    </row>
    <row r="244">
      <c r="A244" s="1" t="s">
        <v>18</v>
      </c>
      <c r="B244" s="1">
        <v>40.0</v>
      </c>
      <c r="C244" s="16">
        <f>VLOOKUP(CONCATENATE(A244,B244),'Dados planilhados'!C:G,5,FALSE)</f>
        <v>29893829.5</v>
      </c>
      <c r="H244" s="3" t="s">
        <v>54</v>
      </c>
      <c r="I244" s="2">
        <f>I242-I243</f>
        <v>1299235020</v>
      </c>
    </row>
    <row r="245">
      <c r="A245" s="1" t="s">
        <v>18</v>
      </c>
      <c r="B245" s="1">
        <v>45.0</v>
      </c>
      <c r="C245" s="16">
        <f>VLOOKUP(CONCATENATE(A245,B245),'Dados planilhados'!C:G,5,FALSE)</f>
        <v>32288153.5</v>
      </c>
    </row>
    <row r="246">
      <c r="A246" s="1" t="s">
        <v>18</v>
      </c>
      <c r="B246" s="1">
        <v>50.0</v>
      </c>
      <c r="C246" s="16">
        <f>VLOOKUP(CONCATENATE(A246,B246),'Dados planilhados'!C:G,5,FALSE)</f>
        <v>34517317.67</v>
      </c>
    </row>
    <row r="247">
      <c r="A247" s="1" t="s">
        <v>18</v>
      </c>
      <c r="B247" s="1">
        <v>55.0</v>
      </c>
      <c r="C247" s="16">
        <f>VLOOKUP(CONCATENATE(A247,B247),'Dados planilhados'!C:G,5,FALSE)</f>
        <v>37048663</v>
      </c>
    </row>
    <row r="248">
      <c r="A248" s="1" t="s">
        <v>18</v>
      </c>
      <c r="B248" s="1">
        <v>60.0</v>
      </c>
      <c r="C248" s="16">
        <f>VLOOKUP(CONCATENATE(A248,B248),'Dados planilhados'!C:G,5,FALSE)</f>
        <v>38737878.67</v>
      </c>
    </row>
    <row r="249">
      <c r="A249" s="1" t="s">
        <v>19</v>
      </c>
      <c r="B249" s="1">
        <v>0.0</v>
      </c>
      <c r="C249" s="16">
        <f>VLOOKUP(CONCATENATE(A249,B249),'Dados planilhados'!C:G,5,FALSE)</f>
        <v>2963676.5</v>
      </c>
      <c r="H249" s="3" t="s">
        <v>46</v>
      </c>
      <c r="I249" s="3">
        <v>0.0</v>
      </c>
    </row>
    <row r="250">
      <c r="A250" s="1" t="s">
        <v>19</v>
      </c>
      <c r="B250" s="1">
        <v>5.0</v>
      </c>
      <c r="C250" s="16">
        <f>VLOOKUP(CONCATENATE(A250,B250),'Dados planilhados'!C:G,5,FALSE)</f>
        <v>6591258.5</v>
      </c>
      <c r="H250" s="3" t="s">
        <v>47</v>
      </c>
      <c r="I250" s="3">
        <v>60.0</v>
      </c>
    </row>
    <row r="251">
      <c r="A251" s="1" t="s">
        <v>19</v>
      </c>
      <c r="B251" s="1">
        <v>10.0</v>
      </c>
      <c r="C251" s="16">
        <f>VLOOKUP(CONCATENATE(A251,B251),'Dados planilhados'!C:G,5,FALSE)</f>
        <v>10391605</v>
      </c>
      <c r="H251" s="3" t="s">
        <v>48</v>
      </c>
      <c r="I251" s="2" t="str">
        <f>"1,81E+06 + 1,01E+06x + -3436x^2"</f>
        <v>1,81E+06 + 1,01E+06x + -3436x^2</v>
      </c>
    </row>
    <row r="252">
      <c r="A252" s="1" t="s">
        <v>19</v>
      </c>
      <c r="B252" s="1">
        <v>15.0</v>
      </c>
      <c r="C252" s="16">
        <f>VLOOKUP(CONCATENATE(A252,B252),'Dados planilhados'!C:G,5,FALSE)</f>
        <v>15530135.17</v>
      </c>
      <c r="H252" s="3" t="s">
        <v>49</v>
      </c>
      <c r="I252" s="3">
        <v>-3436.0</v>
      </c>
    </row>
    <row r="253">
      <c r="A253" s="1" t="s">
        <v>19</v>
      </c>
      <c r="B253" s="1">
        <v>20.0</v>
      </c>
      <c r="C253" s="16">
        <f>VLOOKUP(CONCATENATE(A253,B253),'Dados planilhados'!C:G,5,FALSE)</f>
        <v>20150022.33</v>
      </c>
      <c r="H253" s="3" t="s">
        <v>50</v>
      </c>
      <c r="I253" s="2">
        <v>1010000.0</v>
      </c>
    </row>
    <row r="254">
      <c r="A254" s="1" t="s">
        <v>19</v>
      </c>
      <c r="B254" s="1">
        <v>25.0</v>
      </c>
      <c r="C254" s="16">
        <f>VLOOKUP(CONCATENATE(A254,B254),'Dados planilhados'!C:G,5,FALSE)</f>
        <v>25297089.17</v>
      </c>
      <c r="H254" s="3" t="s">
        <v>51</v>
      </c>
      <c r="I254" s="2">
        <v>1810000.0</v>
      </c>
    </row>
    <row r="255">
      <c r="A255" s="1" t="s">
        <v>19</v>
      </c>
      <c r="B255" s="1">
        <v>30.0</v>
      </c>
      <c r="C255" s="16">
        <f>VLOOKUP(CONCATENATE(A255,B255),'Dados planilhados'!C:G,5,FALSE)</f>
        <v>29235385.33</v>
      </c>
      <c r="H255" s="3" t="s">
        <v>52</v>
      </c>
      <c r="I255" s="2">
        <f>I252/3*I250^3 + I253/2*I250^2 + I254*I250</f>
        <v>1679208000</v>
      </c>
    </row>
    <row r="256">
      <c r="A256" s="1" t="s">
        <v>19</v>
      </c>
      <c r="B256" s="1">
        <v>35.0</v>
      </c>
      <c r="C256" s="16">
        <f>VLOOKUP(CONCATENATE(A256,B256),'Dados planilhados'!C:G,5,FALSE)</f>
        <v>33103849.67</v>
      </c>
      <c r="H256" s="3" t="s">
        <v>53</v>
      </c>
      <c r="I256" s="3">
        <v>0.0</v>
      </c>
    </row>
    <row r="257">
      <c r="A257" s="1" t="s">
        <v>19</v>
      </c>
      <c r="B257" s="1">
        <v>40.0</v>
      </c>
      <c r="C257" s="16">
        <f>VLOOKUP(CONCATENATE(A257,B257),'Dados planilhados'!C:G,5,FALSE)</f>
        <v>37069294.17</v>
      </c>
      <c r="H257" s="3" t="s">
        <v>54</v>
      </c>
      <c r="I257" s="2">
        <f>I255-I256</f>
        <v>1679208000</v>
      </c>
    </row>
    <row r="258">
      <c r="A258" s="1" t="s">
        <v>19</v>
      </c>
      <c r="B258" s="1">
        <v>45.0</v>
      </c>
      <c r="C258" s="16">
        <f>VLOOKUP(CONCATENATE(A258,B258),'Dados planilhados'!C:G,5,FALSE)</f>
        <v>40523637.5</v>
      </c>
    </row>
    <row r="259">
      <c r="A259" s="1" t="s">
        <v>19</v>
      </c>
      <c r="B259" s="1">
        <v>50.0</v>
      </c>
      <c r="C259" s="16">
        <f>VLOOKUP(CONCATENATE(A259,B259),'Dados planilhados'!C:G,5,FALSE)</f>
        <v>43530693.67</v>
      </c>
    </row>
    <row r="260">
      <c r="A260" s="1" t="s">
        <v>19</v>
      </c>
      <c r="B260" s="1">
        <v>55.0</v>
      </c>
      <c r="C260" s="16">
        <f>VLOOKUP(CONCATENATE(A260,B260),'Dados planilhados'!C:G,5,FALSE)</f>
        <v>46928607</v>
      </c>
    </row>
    <row r="261">
      <c r="A261" s="1" t="s">
        <v>19</v>
      </c>
      <c r="B261" s="1">
        <v>60.0</v>
      </c>
      <c r="C261" s="16">
        <f>VLOOKUP(CONCATENATE(A261,B261),'Dados planilhados'!C:G,5,FALSE)</f>
        <v>49420202.67</v>
      </c>
    </row>
    <row r="262">
      <c r="A262" s="1" t="s">
        <v>20</v>
      </c>
      <c r="B262" s="1">
        <v>0.0</v>
      </c>
      <c r="C262" s="16">
        <f>VLOOKUP(CONCATENATE(A262,B262),'Dados planilhados'!C:G,5,FALSE)</f>
        <v>679604.8333</v>
      </c>
      <c r="H262" s="3" t="s">
        <v>46</v>
      </c>
      <c r="I262" s="3">
        <v>0.0</v>
      </c>
    </row>
    <row r="263">
      <c r="A263" s="1" t="s">
        <v>20</v>
      </c>
      <c r="B263" s="1">
        <v>5.0</v>
      </c>
      <c r="C263" s="16">
        <f>VLOOKUP(CONCATENATE(A263,B263),'Dados planilhados'!C:G,5,FALSE)</f>
        <v>4564947</v>
      </c>
      <c r="H263" s="3" t="s">
        <v>47</v>
      </c>
      <c r="I263" s="3">
        <v>60.0</v>
      </c>
    </row>
    <row r="264">
      <c r="A264" s="1" t="s">
        <v>20</v>
      </c>
      <c r="B264" s="1">
        <v>10.0</v>
      </c>
      <c r="C264" s="16">
        <f>VLOOKUP(CONCATENATE(A264,B264),'Dados planilhados'!C:G,5,FALSE)</f>
        <v>9244254.333</v>
      </c>
      <c r="H264" s="3" t="s">
        <v>48</v>
      </c>
      <c r="I264" s="2" t="str">
        <f>"-260768 + 1,06E+06x + -4343x^2"</f>
        <v>-260768 + 1,06E+06x + -4343x^2</v>
      </c>
    </row>
    <row r="265">
      <c r="A265" s="1" t="s">
        <v>20</v>
      </c>
      <c r="B265" s="1">
        <v>15.0</v>
      </c>
      <c r="C265" s="16">
        <f>VLOOKUP(CONCATENATE(A265,B265),'Dados planilhados'!C:G,5,FALSE)</f>
        <v>14362468.5</v>
      </c>
      <c r="H265" s="3" t="s">
        <v>49</v>
      </c>
      <c r="I265" s="3">
        <v>-4343.0</v>
      </c>
    </row>
    <row r="266">
      <c r="A266" s="1" t="s">
        <v>20</v>
      </c>
      <c r="B266" s="1">
        <v>20.0</v>
      </c>
      <c r="C266" s="16">
        <f>VLOOKUP(CONCATENATE(A266,B266),'Dados planilhados'!C:G,5,FALSE)</f>
        <v>18815902</v>
      </c>
      <c r="H266" s="3" t="s">
        <v>50</v>
      </c>
      <c r="I266" s="2">
        <v>1060000.0</v>
      </c>
    </row>
    <row r="267">
      <c r="A267" s="1" t="s">
        <v>20</v>
      </c>
      <c r="B267" s="1">
        <v>25.0</v>
      </c>
      <c r="C267" s="16">
        <f>VLOOKUP(CONCATENATE(A267,B267),'Dados planilhados'!C:G,5,FALSE)</f>
        <v>23670887.5</v>
      </c>
      <c r="H267" s="3" t="s">
        <v>51</v>
      </c>
      <c r="I267" s="3">
        <v>-260768.0</v>
      </c>
    </row>
    <row r="268">
      <c r="A268" s="1" t="s">
        <v>20</v>
      </c>
      <c r="B268" s="1">
        <v>30.0</v>
      </c>
      <c r="C268" s="16">
        <f>VLOOKUP(CONCATENATE(A268,B268),'Dados planilhados'!C:G,5,FALSE)</f>
        <v>28069056.67</v>
      </c>
      <c r="H268" s="3" t="s">
        <v>52</v>
      </c>
      <c r="I268" s="2">
        <f>I265/3*I263^3 + I266/2*I263^2 + I267*I263</f>
        <v>1579657920</v>
      </c>
    </row>
    <row r="269">
      <c r="A269" s="1" t="s">
        <v>20</v>
      </c>
      <c r="B269" s="1">
        <v>35.0</v>
      </c>
      <c r="C269" s="16">
        <f>VLOOKUP(CONCATENATE(A269,B269),'Dados planilhados'!C:G,5,FALSE)</f>
        <v>31737759</v>
      </c>
      <c r="H269" s="3" t="s">
        <v>53</v>
      </c>
      <c r="I269" s="3">
        <v>0.0</v>
      </c>
    </row>
    <row r="270">
      <c r="A270" s="1" t="s">
        <v>20</v>
      </c>
      <c r="B270" s="1">
        <v>40.0</v>
      </c>
      <c r="C270" s="16">
        <f>VLOOKUP(CONCATENATE(A270,B270),'Dados planilhados'!C:G,5,FALSE)</f>
        <v>35590153.5</v>
      </c>
      <c r="H270" s="3" t="s">
        <v>54</v>
      </c>
      <c r="I270" s="2">
        <f>I268-I269</f>
        <v>1579657920</v>
      </c>
    </row>
    <row r="271">
      <c r="A271" s="1" t="s">
        <v>20</v>
      </c>
      <c r="B271" s="1">
        <v>45.0</v>
      </c>
      <c r="C271" s="16">
        <f>VLOOKUP(CONCATENATE(A271,B271),'Dados planilhados'!C:G,5,FALSE)</f>
        <v>38931507.5</v>
      </c>
    </row>
    <row r="272">
      <c r="A272" s="1" t="s">
        <v>20</v>
      </c>
      <c r="B272" s="1">
        <v>50.0</v>
      </c>
      <c r="C272" s="16">
        <f>VLOOKUP(CONCATENATE(A272,B272),'Dados planilhados'!C:G,5,FALSE)</f>
        <v>41883007.67</v>
      </c>
    </row>
    <row r="273">
      <c r="A273" s="1" t="s">
        <v>20</v>
      </c>
      <c r="B273" s="1">
        <v>55.0</v>
      </c>
      <c r="C273" s="16">
        <f>VLOOKUP(CONCATENATE(A273,B273),'Dados planilhados'!C:G,5,FALSE)</f>
        <v>45107835</v>
      </c>
    </row>
    <row r="274">
      <c r="A274" s="1" t="s">
        <v>20</v>
      </c>
      <c r="B274" s="1">
        <v>60.0</v>
      </c>
      <c r="C274" s="16">
        <f>VLOOKUP(CONCATENATE(A274,B274),'Dados planilhados'!C:G,5,FALSE)</f>
        <v>47401322</v>
      </c>
    </row>
    <row r="275">
      <c r="A275" s="1" t="s">
        <v>21</v>
      </c>
      <c r="B275" s="1">
        <v>0.0</v>
      </c>
      <c r="C275" s="16">
        <f>VLOOKUP(CONCATENATE(A275,B275),'Dados planilhados'!C:G,5,FALSE)</f>
        <v>305799.1667</v>
      </c>
      <c r="H275" s="3" t="s">
        <v>46</v>
      </c>
      <c r="I275" s="3">
        <v>0.0</v>
      </c>
    </row>
    <row r="276">
      <c r="A276" s="1" t="s">
        <v>21</v>
      </c>
      <c r="B276" s="1">
        <v>5.0</v>
      </c>
      <c r="C276" s="16">
        <f>VLOOKUP(CONCATENATE(A276,B276),'Dados planilhados'!C:G,5,FALSE)</f>
        <v>1627005.333</v>
      </c>
      <c r="H276" s="3" t="s">
        <v>47</v>
      </c>
      <c r="I276" s="3">
        <v>60.0</v>
      </c>
    </row>
    <row r="277">
      <c r="A277" s="1" t="s">
        <v>21</v>
      </c>
      <c r="B277" s="1">
        <v>10.0</v>
      </c>
      <c r="C277" s="16">
        <f>VLOOKUP(CONCATENATE(A277,B277),'Dados planilhados'!C:G,5,FALSE)</f>
        <v>3514030.333</v>
      </c>
      <c r="H277" s="3" t="s">
        <v>48</v>
      </c>
      <c r="I277" s="2" t="str">
        <f>"-448166 + 437615x + 715x^2"</f>
        <v>-448166 + 437615x + 715x^2</v>
      </c>
    </row>
    <row r="278">
      <c r="A278" s="1" t="s">
        <v>21</v>
      </c>
      <c r="B278" s="1">
        <v>15.0</v>
      </c>
      <c r="C278" s="16">
        <f>VLOOKUP(CONCATENATE(A278,B278),'Dados planilhados'!C:G,5,FALSE)</f>
        <v>5925465.833</v>
      </c>
      <c r="H278" s="3" t="s">
        <v>49</v>
      </c>
      <c r="I278" s="3">
        <v>715.0</v>
      </c>
    </row>
    <row r="279">
      <c r="A279" s="1" t="s">
        <v>21</v>
      </c>
      <c r="B279" s="1">
        <v>20.0</v>
      </c>
      <c r="C279" s="16">
        <f>VLOOKUP(CONCATENATE(A279,B279),'Dados planilhados'!C:G,5,FALSE)</f>
        <v>8044823.333</v>
      </c>
      <c r="H279" s="3" t="s">
        <v>50</v>
      </c>
      <c r="I279" s="3">
        <v>437615.0</v>
      </c>
    </row>
    <row r="280">
      <c r="A280" s="1" t="s">
        <v>21</v>
      </c>
      <c r="B280" s="1">
        <v>25.0</v>
      </c>
      <c r="C280" s="16">
        <f>VLOOKUP(CONCATENATE(A280,B280),'Dados planilhados'!C:G,5,FALSE)</f>
        <v>10999620.5</v>
      </c>
      <c r="H280" s="3" t="s">
        <v>51</v>
      </c>
      <c r="I280" s="3">
        <v>-448166.0</v>
      </c>
    </row>
    <row r="281">
      <c r="A281" s="1" t="s">
        <v>21</v>
      </c>
      <c r="B281" s="1">
        <v>30.0</v>
      </c>
      <c r="C281" s="16">
        <f>VLOOKUP(CONCATENATE(A281,B281),'Dados planilhados'!C:G,5,FALSE)</f>
        <v>13322934.67</v>
      </c>
      <c r="H281" s="3" t="s">
        <v>52</v>
      </c>
      <c r="I281" s="2">
        <f>I278/3*I276^3 + I279/2*I276^2 + I280*I276</f>
        <v>812297040</v>
      </c>
    </row>
    <row r="282">
      <c r="A282" s="1" t="s">
        <v>21</v>
      </c>
      <c r="B282" s="1">
        <v>35.0</v>
      </c>
      <c r="C282" s="16">
        <f>VLOOKUP(CONCATENATE(A282,B282),'Dados planilhados'!C:G,5,FALSE)</f>
        <v>15898551</v>
      </c>
      <c r="H282" s="3" t="s">
        <v>53</v>
      </c>
      <c r="I282" s="3">
        <v>0.0</v>
      </c>
    </row>
    <row r="283">
      <c r="A283" s="1" t="s">
        <v>21</v>
      </c>
      <c r="B283" s="1">
        <v>40.0</v>
      </c>
      <c r="C283" s="16">
        <f>VLOOKUP(CONCATENATE(A283,B283),'Dados planilhados'!C:G,5,FALSE)</f>
        <v>18709053.5</v>
      </c>
      <c r="H283" s="3" t="s">
        <v>54</v>
      </c>
      <c r="I283" s="2">
        <f>I281-I282</f>
        <v>812297040</v>
      </c>
    </row>
    <row r="284">
      <c r="A284" s="1" t="s">
        <v>21</v>
      </c>
      <c r="B284" s="1">
        <v>45.0</v>
      </c>
      <c r="C284" s="16">
        <f>VLOOKUP(CONCATENATE(A284,B284),'Dados planilhados'!C:G,5,FALSE)</f>
        <v>21143888.17</v>
      </c>
    </row>
    <row r="285">
      <c r="A285" s="1" t="s">
        <v>21</v>
      </c>
      <c r="B285" s="1">
        <v>50.0</v>
      </c>
      <c r="C285" s="16">
        <f>VLOOKUP(CONCATENATE(A285,B285),'Dados planilhados'!C:G,5,FALSE)</f>
        <v>23226359.67</v>
      </c>
    </row>
    <row r="286">
      <c r="A286" s="1" t="s">
        <v>21</v>
      </c>
      <c r="B286" s="1">
        <v>55.0</v>
      </c>
      <c r="C286" s="16">
        <f>VLOOKUP(CONCATENATE(A286,B286),'Dados planilhados'!C:G,5,FALSE)</f>
        <v>25971137</v>
      </c>
    </row>
    <row r="287">
      <c r="A287" s="1" t="s">
        <v>21</v>
      </c>
      <c r="B287" s="1">
        <v>60.0</v>
      </c>
      <c r="C287" s="16">
        <f>VLOOKUP(CONCATENATE(A287,B287),'Dados planilhados'!C:G,5,FALSE)</f>
        <v>27776790</v>
      </c>
    </row>
    <row r="288">
      <c r="A288" s="1" t="s">
        <v>22</v>
      </c>
      <c r="B288" s="1">
        <v>0.0</v>
      </c>
      <c r="C288" s="16">
        <f>VLOOKUP(CONCATENATE(A288,B288),'Dados planilhados'!C:G,5,FALSE)</f>
        <v>4648995.833</v>
      </c>
      <c r="H288" s="3" t="s">
        <v>46</v>
      </c>
      <c r="I288" s="3">
        <v>0.0</v>
      </c>
    </row>
    <row r="289">
      <c r="A289" s="1" t="s">
        <v>22</v>
      </c>
      <c r="B289" s="1">
        <v>5.0</v>
      </c>
      <c r="C289" s="16">
        <f>VLOOKUP(CONCATENATE(A289,B289),'Dados planilhados'!C:G,5,FALSE)</f>
        <v>6808741</v>
      </c>
      <c r="H289" s="3" t="s">
        <v>47</v>
      </c>
      <c r="I289" s="3">
        <v>60.0</v>
      </c>
    </row>
    <row r="290">
      <c r="A290" s="1" t="s">
        <v>22</v>
      </c>
      <c r="B290" s="1">
        <v>10.0</v>
      </c>
      <c r="C290" s="16">
        <f>VLOOKUP(CONCATENATE(A290,B290),'Dados planilhados'!C:G,5,FALSE)</f>
        <v>9929816.333</v>
      </c>
      <c r="H290" s="3" t="s">
        <v>48</v>
      </c>
      <c r="I290" s="2" t="str">
        <f>"4,1E+06 + 670636x + -840x^2"</f>
        <v>4,1E+06 + 670636x + -840x^2</v>
      </c>
    </row>
    <row r="291">
      <c r="A291" s="1" t="s">
        <v>22</v>
      </c>
      <c r="B291" s="1">
        <v>15.0</v>
      </c>
      <c r="C291" s="16">
        <f>VLOOKUP(CONCATENATE(A291,B291),'Dados planilhados'!C:G,5,FALSE)</f>
        <v>13748019.83</v>
      </c>
      <c r="H291" s="3" t="s">
        <v>49</v>
      </c>
      <c r="I291" s="3">
        <v>-840.0</v>
      </c>
    </row>
    <row r="292">
      <c r="A292" s="1" t="s">
        <v>22</v>
      </c>
      <c r="B292" s="1">
        <v>20.0</v>
      </c>
      <c r="C292" s="16">
        <f>VLOOKUP(CONCATENATE(A292,B292),'Dados planilhados'!C:G,5,FALSE)</f>
        <v>17117750</v>
      </c>
      <c r="H292" s="3" t="s">
        <v>50</v>
      </c>
      <c r="I292" s="3">
        <v>670636.0</v>
      </c>
    </row>
    <row r="293">
      <c r="A293" s="1" t="s">
        <v>22</v>
      </c>
      <c r="B293" s="1">
        <v>25.0</v>
      </c>
      <c r="C293" s="16">
        <f>VLOOKUP(CONCATENATE(A293,B293),'Dados planilhados'!C:G,5,FALSE)</f>
        <v>21324991.17</v>
      </c>
      <c r="H293" s="3" t="s">
        <v>51</v>
      </c>
      <c r="I293" s="2">
        <v>4100000.0</v>
      </c>
    </row>
    <row r="294">
      <c r="A294" s="1" t="s">
        <v>22</v>
      </c>
      <c r="B294" s="1">
        <v>30.0</v>
      </c>
      <c r="C294" s="16">
        <f>VLOOKUP(CONCATENATE(A294,B294),'Dados planilhados'!C:G,5,FALSE)</f>
        <v>24755476.67</v>
      </c>
      <c r="H294" s="3" t="s">
        <v>52</v>
      </c>
      <c r="I294" s="2">
        <f>I291/3*I289^3 + I292/2*I289^2 + I293*I289</f>
        <v>1392664800</v>
      </c>
    </row>
    <row r="295">
      <c r="A295" s="1" t="s">
        <v>22</v>
      </c>
      <c r="B295" s="1">
        <v>35.0</v>
      </c>
      <c r="C295" s="16">
        <f>VLOOKUP(CONCATENATE(A295,B295),'Dados planilhados'!C:G,5,FALSE)</f>
        <v>28104289.67</v>
      </c>
      <c r="H295" s="3" t="s">
        <v>53</v>
      </c>
      <c r="I295" s="3">
        <v>0.0</v>
      </c>
    </row>
    <row r="296">
      <c r="A296" s="1" t="s">
        <v>22</v>
      </c>
      <c r="B296" s="1">
        <v>40.0</v>
      </c>
      <c r="C296" s="16">
        <f>VLOOKUP(CONCATENATE(A296,B296),'Dados planilhados'!C:G,5,FALSE)</f>
        <v>28378256.5</v>
      </c>
      <c r="H296" s="3" t="s">
        <v>54</v>
      </c>
      <c r="I296" s="2">
        <f>I294-I295</f>
        <v>1392664800</v>
      </c>
    </row>
    <row r="297">
      <c r="A297" s="1" t="s">
        <v>22</v>
      </c>
      <c r="B297" s="1">
        <v>45.0</v>
      </c>
      <c r="C297" s="16">
        <f>VLOOKUP(CONCATENATE(A297,B297),'Dados planilhados'!C:G,5,FALSE)</f>
        <v>31513380.5</v>
      </c>
    </row>
    <row r="298">
      <c r="A298" s="1" t="s">
        <v>22</v>
      </c>
      <c r="B298" s="1">
        <v>50.0</v>
      </c>
      <c r="C298" s="16">
        <f>VLOOKUP(CONCATENATE(A298,B298),'Dados planilhados'!C:G,5,FALSE)</f>
        <v>34200169.67</v>
      </c>
    </row>
    <row r="299">
      <c r="A299" s="1" t="s">
        <v>22</v>
      </c>
      <c r="B299" s="1">
        <v>55.0</v>
      </c>
      <c r="C299" s="16">
        <f>VLOOKUP(CONCATENATE(A299,B299),'Dados planilhados'!C:G,5,FALSE)</f>
        <v>37482881</v>
      </c>
    </row>
    <row r="300">
      <c r="A300" s="1" t="s">
        <v>22</v>
      </c>
      <c r="B300" s="1">
        <v>60.0</v>
      </c>
      <c r="C300" s="16">
        <f>VLOOKUP(CONCATENATE(A300,B300),'Dados planilhados'!C:G,5,FALSE)</f>
        <v>43211006.67</v>
      </c>
    </row>
    <row r="301">
      <c r="A301" s="1" t="s">
        <v>23</v>
      </c>
      <c r="B301" s="1">
        <v>0.0</v>
      </c>
      <c r="C301" s="16">
        <f>VLOOKUP(CONCATENATE(A301,B301),'Dados planilhados'!C:G,5,FALSE)</f>
        <v>1023714.167</v>
      </c>
      <c r="H301" s="3" t="s">
        <v>46</v>
      </c>
      <c r="I301" s="3">
        <v>0.0</v>
      </c>
    </row>
    <row r="302">
      <c r="A302" s="1" t="s">
        <v>23</v>
      </c>
      <c r="B302" s="1">
        <v>5.0</v>
      </c>
      <c r="C302" s="16">
        <f>VLOOKUP(CONCATENATE(A302,B302),'Dados planilhados'!C:G,5,FALSE)</f>
        <v>4029318</v>
      </c>
      <c r="H302" s="3" t="s">
        <v>47</v>
      </c>
      <c r="I302" s="3">
        <v>60.0</v>
      </c>
    </row>
    <row r="303">
      <c r="A303" s="1" t="s">
        <v>23</v>
      </c>
      <c r="B303" s="1">
        <v>10.0</v>
      </c>
      <c r="C303" s="16">
        <f>VLOOKUP(CONCATENATE(A303,B303),'Dados planilhados'!C:G,5,FALSE)</f>
        <v>7792548.667</v>
      </c>
      <c r="H303" s="3" t="s">
        <v>48</v>
      </c>
      <c r="I303" s="2" t="str">
        <f>"442127 + 811886x + -3039x^2"</f>
        <v>442127 + 811886x + -3039x^2</v>
      </c>
    </row>
    <row r="304">
      <c r="A304" s="1" t="s">
        <v>23</v>
      </c>
      <c r="B304" s="1">
        <v>15.0</v>
      </c>
      <c r="C304" s="16">
        <f>VLOOKUP(CONCATENATE(A304,B304),'Dados planilhados'!C:G,5,FALSE)</f>
        <v>11971421.83</v>
      </c>
      <c r="H304" s="3" t="s">
        <v>49</v>
      </c>
      <c r="I304" s="3">
        <v>-3039.0</v>
      </c>
    </row>
    <row r="305">
      <c r="A305" s="1" t="s">
        <v>23</v>
      </c>
      <c r="B305" s="1">
        <v>20.0</v>
      </c>
      <c r="C305" s="16">
        <f>VLOOKUP(CONCATENATE(A305,B305),'Dados planilhados'!C:G,5,FALSE)</f>
        <v>15367465</v>
      </c>
      <c r="H305" s="3" t="s">
        <v>50</v>
      </c>
      <c r="I305" s="3">
        <v>811886.0</v>
      </c>
    </row>
    <row r="306">
      <c r="A306" s="1" t="s">
        <v>23</v>
      </c>
      <c r="B306" s="1">
        <v>25.0</v>
      </c>
      <c r="C306" s="16">
        <f>VLOOKUP(CONCATENATE(A306,B306),'Dados planilhados'!C:G,5,FALSE)</f>
        <v>19091607.17</v>
      </c>
      <c r="H306" s="3" t="s">
        <v>51</v>
      </c>
      <c r="I306" s="3">
        <v>442127.0</v>
      </c>
    </row>
    <row r="307">
      <c r="A307" s="1" t="s">
        <v>23</v>
      </c>
      <c r="B307" s="1">
        <v>30.0</v>
      </c>
      <c r="C307" s="16">
        <f>VLOOKUP(CONCATENATE(A307,B307),'Dados planilhados'!C:G,5,FALSE)</f>
        <v>22050842.67</v>
      </c>
      <c r="H307" s="3" t="s">
        <v>52</v>
      </c>
      <c r="I307" s="2">
        <f>I304/3*I302^3 + I305/2*I302^2 + I306*I302</f>
        <v>1269114420</v>
      </c>
    </row>
    <row r="308">
      <c r="A308" s="1" t="s">
        <v>23</v>
      </c>
      <c r="B308" s="1">
        <v>35.0</v>
      </c>
      <c r="C308" s="16">
        <f>VLOOKUP(CONCATENATE(A308,B308),'Dados planilhados'!C:G,5,FALSE)</f>
        <v>25039534.33</v>
      </c>
      <c r="H308" s="3" t="s">
        <v>53</v>
      </c>
      <c r="I308" s="3">
        <v>0.0</v>
      </c>
    </row>
    <row r="309">
      <c r="A309" s="1" t="s">
        <v>23</v>
      </c>
      <c r="B309" s="1">
        <v>40.0</v>
      </c>
      <c r="C309" s="16">
        <f>VLOOKUP(CONCATENATE(A309,B309),'Dados planilhados'!C:G,5,FALSE)</f>
        <v>28261765.5</v>
      </c>
      <c r="H309" s="3" t="s">
        <v>54</v>
      </c>
      <c r="I309" s="2">
        <f>I307-I308</f>
        <v>1269114420</v>
      </c>
    </row>
    <row r="310">
      <c r="A310" s="1" t="s">
        <v>23</v>
      </c>
      <c r="B310" s="1">
        <v>45.0</v>
      </c>
      <c r="C310" s="16">
        <f>VLOOKUP(CONCATENATE(A310,B310),'Dados planilhados'!C:G,5,FALSE)</f>
        <v>31006717.5</v>
      </c>
    </row>
    <row r="311">
      <c r="A311" s="1" t="s">
        <v>23</v>
      </c>
      <c r="B311" s="1">
        <v>50.0</v>
      </c>
      <c r="C311" s="16">
        <f>VLOOKUP(CONCATENATE(A311,B311),'Dados planilhados'!C:G,5,FALSE)</f>
        <v>33283015</v>
      </c>
    </row>
    <row r="312">
      <c r="A312" s="1" t="s">
        <v>23</v>
      </c>
      <c r="B312" s="1">
        <v>55.0</v>
      </c>
      <c r="C312" s="16">
        <f>VLOOKUP(CONCATENATE(A312,B312),'Dados planilhados'!C:G,5,FALSE)</f>
        <v>36116832.33</v>
      </c>
    </row>
    <row r="313">
      <c r="A313" s="1" t="s">
        <v>23</v>
      </c>
      <c r="B313" s="1">
        <v>60.0</v>
      </c>
      <c r="C313" s="16">
        <f>VLOOKUP(CONCATENATE(A313,B313),'Dados planilhados'!C:G,5,FALSE)</f>
        <v>37964357.33</v>
      </c>
    </row>
    <row r="314">
      <c r="A314" s="13"/>
      <c r="B314" s="13"/>
      <c r="C314" s="16"/>
    </row>
    <row r="315">
      <c r="A315" s="13"/>
      <c r="B315" s="13"/>
      <c r="C315" s="16"/>
    </row>
    <row r="316">
      <c r="A316" s="13"/>
      <c r="B316" s="13"/>
      <c r="C316" s="16"/>
    </row>
    <row r="317">
      <c r="A317" s="13"/>
      <c r="B317" s="13"/>
      <c r="C317" s="16"/>
    </row>
    <row r="318">
      <c r="A318" s="13"/>
      <c r="B318" s="13"/>
      <c r="C318" s="16"/>
    </row>
    <row r="319">
      <c r="A319" s="13"/>
      <c r="B319" s="13"/>
      <c r="C319" s="16"/>
    </row>
    <row r="320">
      <c r="A320" s="13"/>
      <c r="B320" s="13"/>
      <c r="C320" s="16"/>
    </row>
    <row r="321">
      <c r="A321" s="13"/>
      <c r="B321" s="13"/>
      <c r="C321" s="16"/>
    </row>
    <row r="322">
      <c r="A322" s="13"/>
      <c r="B322" s="13"/>
      <c r="C322" s="16"/>
    </row>
    <row r="323">
      <c r="A323" s="13"/>
      <c r="B323" s="13"/>
      <c r="C323" s="16"/>
    </row>
    <row r="324">
      <c r="A324" s="13"/>
      <c r="B324" s="13"/>
      <c r="C324" s="16"/>
    </row>
    <row r="325">
      <c r="A325" s="13"/>
      <c r="B325" s="13"/>
      <c r="C325" s="16"/>
    </row>
    <row r="326">
      <c r="A326" s="13"/>
      <c r="B326" s="13"/>
      <c r="C326" s="16"/>
    </row>
    <row r="327">
      <c r="A327" s="13"/>
      <c r="B327" s="13"/>
      <c r="C327" s="16"/>
    </row>
    <row r="328">
      <c r="A328" s="13"/>
      <c r="B328" s="13"/>
      <c r="C328" s="16"/>
    </row>
    <row r="329">
      <c r="A329" s="13"/>
      <c r="B329" s="13"/>
      <c r="C329" s="16"/>
    </row>
    <row r="330">
      <c r="A330" s="13"/>
      <c r="B330" s="13"/>
      <c r="C330" s="16"/>
    </row>
    <row r="331">
      <c r="A331" s="13"/>
      <c r="B331" s="13"/>
      <c r="C331" s="16"/>
    </row>
    <row r="332">
      <c r="A332" s="13"/>
      <c r="B332" s="13"/>
      <c r="C332" s="16"/>
    </row>
    <row r="333">
      <c r="A333" s="13"/>
      <c r="B333" s="13"/>
      <c r="C333" s="16"/>
    </row>
    <row r="334">
      <c r="A334" s="13"/>
      <c r="B334" s="13"/>
      <c r="C334" s="16"/>
    </row>
    <row r="335">
      <c r="A335" s="13"/>
      <c r="B335" s="13"/>
      <c r="C335" s="16"/>
    </row>
    <row r="336">
      <c r="A336" s="13"/>
      <c r="B336" s="13"/>
      <c r="C336" s="16"/>
    </row>
    <row r="337">
      <c r="A337" s="13"/>
      <c r="B337" s="13"/>
      <c r="C337" s="16"/>
    </row>
    <row r="338">
      <c r="A338" s="13"/>
      <c r="B338" s="13"/>
      <c r="C338" s="16"/>
    </row>
    <row r="339">
      <c r="A339" s="13"/>
      <c r="B339" s="13"/>
      <c r="C339" s="16"/>
    </row>
    <row r="340">
      <c r="A340" s="13"/>
      <c r="B340" s="13"/>
      <c r="C340" s="16"/>
    </row>
    <row r="341">
      <c r="A341" s="13"/>
      <c r="B341" s="13"/>
      <c r="C341" s="16"/>
    </row>
    <row r="342">
      <c r="A342" s="13"/>
      <c r="B342" s="13"/>
      <c r="C342" s="16"/>
    </row>
    <row r="343">
      <c r="A343" s="13"/>
      <c r="B343" s="13"/>
      <c r="C343" s="16"/>
    </row>
    <row r="344">
      <c r="A344" s="13"/>
      <c r="B344" s="13"/>
      <c r="C344" s="16"/>
    </row>
    <row r="345">
      <c r="A345" s="13"/>
      <c r="B345" s="13"/>
      <c r="C345" s="16"/>
    </row>
    <row r="346">
      <c r="A346" s="13"/>
      <c r="B346" s="13"/>
      <c r="C346" s="16"/>
    </row>
    <row r="347">
      <c r="A347" s="13"/>
      <c r="B347" s="13"/>
      <c r="C347" s="16"/>
    </row>
    <row r="348">
      <c r="A348" s="13"/>
      <c r="B348" s="13"/>
      <c r="C348" s="16"/>
    </row>
    <row r="349">
      <c r="A349" s="13"/>
      <c r="B349" s="13"/>
      <c r="C349" s="16"/>
    </row>
    <row r="350">
      <c r="A350" s="13"/>
      <c r="B350" s="13"/>
      <c r="C350" s="16"/>
    </row>
    <row r="351">
      <c r="A351" s="13"/>
      <c r="B351" s="13"/>
      <c r="C351" s="16"/>
    </row>
    <row r="352">
      <c r="A352" s="13"/>
      <c r="B352" s="13"/>
      <c r="C352" s="16"/>
    </row>
    <row r="353">
      <c r="A353" s="13"/>
      <c r="B353" s="13"/>
      <c r="C353" s="16"/>
    </row>
    <row r="354">
      <c r="A354" s="13"/>
      <c r="B354" s="13"/>
      <c r="C354" s="16"/>
    </row>
    <row r="355">
      <c r="A355" s="13"/>
      <c r="B355" s="13"/>
      <c r="C355" s="16"/>
    </row>
    <row r="356">
      <c r="A356" s="13"/>
      <c r="B356" s="13"/>
      <c r="C356" s="16"/>
    </row>
    <row r="357">
      <c r="A357" s="13"/>
      <c r="B357" s="13"/>
      <c r="C357" s="16"/>
    </row>
    <row r="358">
      <c r="A358" s="13"/>
      <c r="B358" s="13"/>
      <c r="C358" s="16"/>
    </row>
    <row r="359">
      <c r="A359" s="13"/>
      <c r="B359" s="13"/>
      <c r="C359" s="16"/>
    </row>
    <row r="360">
      <c r="A360" s="13"/>
      <c r="B360" s="13"/>
      <c r="C360" s="16"/>
    </row>
    <row r="361">
      <c r="A361" s="13"/>
      <c r="B361" s="13"/>
      <c r="C361" s="16"/>
    </row>
    <row r="362">
      <c r="A362" s="13"/>
      <c r="B362" s="13"/>
      <c r="C362" s="16"/>
    </row>
    <row r="363">
      <c r="A363" s="13"/>
      <c r="B363" s="13"/>
      <c r="C363" s="16"/>
    </row>
    <row r="364">
      <c r="A364" s="13"/>
      <c r="B364" s="13"/>
      <c r="C364" s="16"/>
    </row>
    <row r="365">
      <c r="A365" s="13"/>
      <c r="B365" s="13"/>
      <c r="C365" s="16"/>
    </row>
    <row r="366">
      <c r="A366" s="13"/>
      <c r="B366" s="13"/>
      <c r="C366" s="16"/>
    </row>
    <row r="367">
      <c r="A367" s="13"/>
      <c r="B367" s="13"/>
      <c r="C367" s="16"/>
    </row>
    <row r="368">
      <c r="A368" s="13"/>
      <c r="B368" s="13"/>
      <c r="C368" s="16"/>
    </row>
    <row r="369">
      <c r="A369" s="13"/>
      <c r="B369" s="13"/>
      <c r="C369" s="16"/>
    </row>
    <row r="370">
      <c r="A370" s="13"/>
      <c r="B370" s="13"/>
      <c r="C370" s="16"/>
    </row>
    <row r="371">
      <c r="A371" s="13"/>
      <c r="B371" s="13"/>
      <c r="C371" s="16"/>
    </row>
    <row r="372">
      <c r="A372" s="13"/>
      <c r="B372" s="13"/>
      <c r="C372" s="16"/>
    </row>
    <row r="373">
      <c r="A373" s="13"/>
      <c r="B373" s="13"/>
      <c r="C373" s="16"/>
    </row>
    <row r="374">
      <c r="A374" s="13"/>
      <c r="B374" s="13"/>
      <c r="C374" s="16"/>
    </row>
    <row r="375">
      <c r="A375" s="13"/>
      <c r="B375" s="13"/>
      <c r="C375" s="16"/>
    </row>
    <row r="376">
      <c r="A376" s="13"/>
      <c r="B376" s="13"/>
      <c r="C376" s="16"/>
    </row>
    <row r="377">
      <c r="A377" s="13"/>
      <c r="B377" s="13"/>
      <c r="C377" s="16"/>
    </row>
    <row r="378">
      <c r="A378" s="13"/>
      <c r="B378" s="13"/>
      <c r="C378" s="16"/>
    </row>
    <row r="379">
      <c r="A379" s="13"/>
      <c r="B379" s="13"/>
      <c r="C379" s="16"/>
    </row>
    <row r="380">
      <c r="A380" s="13"/>
      <c r="B380" s="13"/>
      <c r="C380" s="16"/>
    </row>
    <row r="381">
      <c r="A381" s="13"/>
      <c r="B381" s="13"/>
      <c r="C381" s="16"/>
    </row>
    <row r="382">
      <c r="A382" s="13"/>
      <c r="B382" s="13"/>
      <c r="C382" s="16"/>
    </row>
    <row r="383">
      <c r="A383" s="13"/>
      <c r="B383" s="13"/>
      <c r="C383" s="16"/>
    </row>
    <row r="384">
      <c r="A384" s="13"/>
      <c r="B384" s="13"/>
      <c r="C384" s="16"/>
    </row>
    <row r="385">
      <c r="A385" s="13"/>
      <c r="B385" s="13"/>
      <c r="C385" s="16"/>
    </row>
    <row r="386">
      <c r="A386" s="13"/>
      <c r="B386" s="13"/>
      <c r="C386" s="16"/>
    </row>
    <row r="387">
      <c r="A387" s="13"/>
      <c r="B387" s="13"/>
      <c r="C387" s="16"/>
    </row>
    <row r="388">
      <c r="A388" s="13"/>
      <c r="B388" s="13"/>
      <c r="C388" s="16"/>
    </row>
    <row r="389">
      <c r="A389" s="13"/>
      <c r="B389" s="13"/>
      <c r="C389" s="16"/>
    </row>
    <row r="390">
      <c r="A390" s="13"/>
      <c r="B390" s="13"/>
      <c r="C390" s="16"/>
    </row>
    <row r="391">
      <c r="A391" s="13"/>
      <c r="B391" s="13"/>
      <c r="C391" s="16"/>
    </row>
    <row r="392">
      <c r="A392" s="13"/>
      <c r="B392" s="13"/>
      <c r="C392" s="16"/>
    </row>
    <row r="393">
      <c r="A393" s="13"/>
      <c r="B393" s="13"/>
      <c r="C393" s="16"/>
    </row>
    <row r="394">
      <c r="A394" s="13"/>
      <c r="B394" s="13"/>
      <c r="C394" s="16"/>
    </row>
    <row r="395">
      <c r="A395" s="13"/>
      <c r="B395" s="13"/>
      <c r="C395" s="16"/>
    </row>
    <row r="396">
      <c r="A396" s="13"/>
      <c r="B396" s="13"/>
      <c r="C396" s="16"/>
    </row>
    <row r="397">
      <c r="A397" s="13"/>
      <c r="B397" s="13"/>
      <c r="C397" s="16"/>
    </row>
    <row r="398">
      <c r="A398" s="13"/>
      <c r="B398" s="13"/>
      <c r="C398" s="16"/>
    </row>
    <row r="399">
      <c r="A399" s="13"/>
      <c r="B399" s="13"/>
      <c r="C399" s="16"/>
    </row>
    <row r="400">
      <c r="A400" s="13"/>
      <c r="B400" s="13"/>
      <c r="C400" s="16"/>
    </row>
    <row r="401">
      <c r="A401" s="13"/>
      <c r="B401" s="13"/>
      <c r="C401" s="16"/>
    </row>
    <row r="402">
      <c r="A402" s="13"/>
      <c r="B402" s="13"/>
      <c r="C402" s="16"/>
    </row>
    <row r="403">
      <c r="A403" s="13"/>
      <c r="B403" s="13"/>
      <c r="C403" s="16"/>
    </row>
    <row r="404">
      <c r="A404" s="13"/>
      <c r="B404" s="13"/>
      <c r="C404" s="16"/>
    </row>
    <row r="405">
      <c r="A405" s="13"/>
      <c r="B405" s="13"/>
      <c r="C405" s="16"/>
    </row>
    <row r="406">
      <c r="A406" s="13"/>
      <c r="B406" s="13"/>
      <c r="C406" s="16"/>
    </row>
    <row r="407">
      <c r="A407" s="13"/>
      <c r="B407" s="13"/>
      <c r="C407" s="16"/>
    </row>
    <row r="408">
      <c r="A408" s="13"/>
      <c r="B408" s="13"/>
      <c r="C408" s="16"/>
    </row>
    <row r="409">
      <c r="A409" s="13"/>
      <c r="B409" s="13"/>
      <c r="C409" s="16"/>
    </row>
    <row r="410">
      <c r="A410" s="13"/>
      <c r="B410" s="13"/>
      <c r="C410" s="16"/>
    </row>
    <row r="411">
      <c r="A411" s="13"/>
      <c r="B411" s="13"/>
      <c r="C411" s="16"/>
    </row>
    <row r="412">
      <c r="A412" s="13"/>
      <c r="B412" s="13"/>
      <c r="C412" s="16"/>
    </row>
    <row r="413">
      <c r="A413" s="13"/>
      <c r="B413" s="13"/>
      <c r="C413" s="16"/>
    </row>
    <row r="414">
      <c r="A414" s="13"/>
      <c r="B414" s="13"/>
      <c r="C414" s="16"/>
    </row>
    <row r="415">
      <c r="A415" s="13"/>
      <c r="B415" s="13"/>
      <c r="C415" s="16"/>
    </row>
    <row r="416">
      <c r="A416" s="13"/>
      <c r="B416" s="13"/>
      <c r="C416" s="16"/>
    </row>
    <row r="417">
      <c r="A417" s="13"/>
      <c r="B417" s="13"/>
      <c r="C417" s="16"/>
    </row>
    <row r="418">
      <c r="A418" s="13"/>
      <c r="B418" s="13"/>
      <c r="C418" s="16"/>
    </row>
    <row r="419">
      <c r="A419" s="13"/>
      <c r="B419" s="13"/>
      <c r="C419" s="16"/>
    </row>
    <row r="420">
      <c r="A420" s="13"/>
      <c r="B420" s="13"/>
      <c r="C420" s="16"/>
    </row>
    <row r="421">
      <c r="A421" s="13"/>
      <c r="B421" s="13"/>
      <c r="C421" s="16"/>
    </row>
    <row r="422">
      <c r="A422" s="13"/>
      <c r="B422" s="13"/>
      <c r="C422" s="16"/>
    </row>
    <row r="423">
      <c r="A423" s="13"/>
      <c r="B423" s="13"/>
      <c r="C423" s="16"/>
    </row>
    <row r="424">
      <c r="A424" s="13"/>
      <c r="B424" s="13"/>
      <c r="C424" s="16"/>
    </row>
    <row r="425">
      <c r="A425" s="13"/>
      <c r="B425" s="13"/>
      <c r="C425" s="16"/>
    </row>
    <row r="426">
      <c r="A426" s="13"/>
      <c r="B426" s="13"/>
      <c r="C426" s="16"/>
    </row>
    <row r="427">
      <c r="A427" s="13"/>
      <c r="B427" s="13"/>
      <c r="C427" s="16"/>
    </row>
    <row r="428">
      <c r="A428" s="13"/>
      <c r="B428" s="13"/>
      <c r="C428" s="16"/>
    </row>
    <row r="429">
      <c r="A429" s="13"/>
      <c r="B429" s="13"/>
      <c r="C429" s="16"/>
    </row>
    <row r="430">
      <c r="A430" s="13"/>
      <c r="B430" s="13"/>
      <c r="C430" s="16"/>
    </row>
    <row r="431">
      <c r="A431" s="13"/>
      <c r="B431" s="13"/>
      <c r="C431" s="16"/>
    </row>
    <row r="432">
      <c r="A432" s="13"/>
      <c r="B432" s="13"/>
      <c r="C432" s="16"/>
    </row>
    <row r="433">
      <c r="A433" s="13"/>
      <c r="B433" s="13"/>
      <c r="C433" s="16"/>
    </row>
    <row r="434">
      <c r="A434" s="13"/>
      <c r="B434" s="13"/>
      <c r="C434" s="16"/>
    </row>
    <row r="435">
      <c r="A435" s="13"/>
      <c r="B435" s="13"/>
      <c r="C435" s="16"/>
    </row>
    <row r="436">
      <c r="A436" s="13"/>
      <c r="B436" s="13"/>
      <c r="C436" s="16"/>
    </row>
    <row r="437">
      <c r="A437" s="13"/>
      <c r="B437" s="13"/>
      <c r="C437" s="16"/>
    </row>
    <row r="438">
      <c r="A438" s="13"/>
      <c r="B438" s="13"/>
      <c r="C438" s="16"/>
    </row>
    <row r="439">
      <c r="A439" s="13"/>
      <c r="B439" s="13"/>
      <c r="C439" s="16"/>
    </row>
    <row r="440">
      <c r="A440" s="13"/>
      <c r="B440" s="13"/>
      <c r="C440" s="16"/>
    </row>
    <row r="441">
      <c r="A441" s="13"/>
      <c r="B441" s="13"/>
      <c r="C441" s="16"/>
    </row>
    <row r="442">
      <c r="A442" s="13"/>
      <c r="B442" s="13"/>
      <c r="C442" s="16"/>
    </row>
    <row r="443">
      <c r="A443" s="13"/>
      <c r="B443" s="13"/>
      <c r="C443" s="16"/>
    </row>
    <row r="444">
      <c r="A444" s="13"/>
      <c r="B444" s="13"/>
      <c r="C444" s="16"/>
    </row>
    <row r="445">
      <c r="A445" s="13"/>
      <c r="B445" s="13"/>
      <c r="C445" s="16"/>
    </row>
    <row r="446">
      <c r="A446" s="13"/>
      <c r="B446" s="13"/>
      <c r="C446" s="16"/>
    </row>
    <row r="447">
      <c r="A447" s="13"/>
      <c r="B447" s="13"/>
      <c r="C447" s="16"/>
    </row>
    <row r="448">
      <c r="A448" s="13"/>
      <c r="B448" s="13"/>
      <c r="C448" s="16"/>
    </row>
    <row r="449">
      <c r="A449" s="13"/>
      <c r="B449" s="13"/>
      <c r="C449" s="16"/>
    </row>
    <row r="450">
      <c r="A450" s="13"/>
      <c r="B450" s="13"/>
      <c r="C450" s="16"/>
    </row>
    <row r="451">
      <c r="A451" s="13"/>
      <c r="B451" s="13"/>
      <c r="C451" s="16"/>
    </row>
    <row r="452">
      <c r="A452" s="13"/>
      <c r="B452" s="13"/>
      <c r="C452" s="16"/>
    </row>
    <row r="453">
      <c r="A453" s="13"/>
      <c r="B453" s="13"/>
      <c r="C453" s="16"/>
    </row>
    <row r="454">
      <c r="A454" s="13"/>
      <c r="B454" s="13"/>
      <c r="C454" s="16"/>
    </row>
    <row r="455">
      <c r="A455" s="13"/>
      <c r="B455" s="13"/>
      <c r="C455" s="16"/>
    </row>
    <row r="456">
      <c r="A456" s="13"/>
      <c r="B456" s="13"/>
      <c r="C456" s="16"/>
    </row>
    <row r="457">
      <c r="A457" s="13"/>
      <c r="B457" s="13"/>
      <c r="C457" s="16"/>
    </row>
    <row r="458">
      <c r="A458" s="13"/>
      <c r="B458" s="13"/>
      <c r="C458" s="16"/>
    </row>
    <row r="459">
      <c r="A459" s="13"/>
      <c r="B459" s="13"/>
      <c r="C459" s="16"/>
    </row>
    <row r="460">
      <c r="A460" s="13"/>
      <c r="B460" s="13"/>
      <c r="C460" s="16"/>
    </row>
    <row r="461">
      <c r="A461" s="13"/>
      <c r="B461" s="13"/>
      <c r="C461" s="16"/>
    </row>
    <row r="462">
      <c r="A462" s="13"/>
      <c r="B462" s="13"/>
      <c r="C462" s="16"/>
    </row>
    <row r="463">
      <c r="A463" s="13"/>
      <c r="B463" s="13"/>
      <c r="C463" s="16"/>
    </row>
    <row r="464">
      <c r="A464" s="13"/>
      <c r="B464" s="13"/>
      <c r="C464" s="16"/>
    </row>
    <row r="465">
      <c r="A465" s="13"/>
      <c r="B465" s="13"/>
      <c r="C465" s="16"/>
    </row>
    <row r="466">
      <c r="A466" s="13"/>
      <c r="B466" s="13"/>
      <c r="C466" s="16"/>
    </row>
    <row r="467">
      <c r="A467" s="13"/>
      <c r="B467" s="13"/>
      <c r="C467" s="16"/>
    </row>
    <row r="468">
      <c r="A468" s="13"/>
      <c r="B468" s="13"/>
      <c r="C468" s="16"/>
    </row>
    <row r="469">
      <c r="A469" s="13"/>
      <c r="B469" s="13"/>
      <c r="C469" s="16"/>
    </row>
    <row r="470">
      <c r="A470" s="13"/>
      <c r="B470" s="13"/>
      <c r="C470" s="16"/>
    </row>
    <row r="471">
      <c r="A471" s="13"/>
      <c r="B471" s="13"/>
      <c r="C471" s="16"/>
    </row>
    <row r="472">
      <c r="A472" s="13"/>
      <c r="B472" s="13"/>
      <c r="C472" s="16"/>
    </row>
    <row r="473">
      <c r="A473" s="13"/>
      <c r="B473" s="13"/>
      <c r="C473" s="16"/>
    </row>
    <row r="474">
      <c r="A474" s="13"/>
      <c r="B474" s="13"/>
      <c r="C474" s="16"/>
    </row>
    <row r="475">
      <c r="A475" s="13"/>
      <c r="B475" s="13"/>
      <c r="C475" s="16"/>
    </row>
    <row r="476">
      <c r="A476" s="13"/>
      <c r="B476" s="13"/>
      <c r="C476" s="16"/>
    </row>
    <row r="477">
      <c r="A477" s="13"/>
      <c r="B477" s="13"/>
      <c r="C477" s="16"/>
    </row>
    <row r="478">
      <c r="A478" s="13"/>
      <c r="B478" s="13"/>
      <c r="C478" s="16"/>
    </row>
    <row r="479">
      <c r="A479" s="13"/>
      <c r="B479" s="13"/>
      <c r="C479" s="16"/>
    </row>
    <row r="480">
      <c r="A480" s="13"/>
      <c r="B480" s="13"/>
      <c r="C480" s="16"/>
    </row>
    <row r="481">
      <c r="A481" s="13"/>
      <c r="B481" s="13"/>
      <c r="C481" s="16"/>
    </row>
    <row r="482">
      <c r="A482" s="13"/>
      <c r="B482" s="13"/>
      <c r="C482" s="16"/>
    </row>
    <row r="483">
      <c r="A483" s="13"/>
      <c r="B483" s="13"/>
      <c r="C483" s="16"/>
    </row>
    <row r="484">
      <c r="A484" s="13"/>
      <c r="B484" s="13"/>
      <c r="C484" s="16"/>
    </row>
    <row r="485">
      <c r="A485" s="13"/>
      <c r="B485" s="13"/>
      <c r="C485" s="16"/>
    </row>
    <row r="486">
      <c r="A486" s="13"/>
      <c r="B486" s="13"/>
      <c r="C486" s="16"/>
    </row>
    <row r="487">
      <c r="A487" s="13"/>
      <c r="B487" s="13"/>
      <c r="C487" s="16"/>
    </row>
    <row r="488">
      <c r="A488" s="13"/>
      <c r="B488" s="13"/>
      <c r="C488" s="16"/>
    </row>
    <row r="489">
      <c r="A489" s="13"/>
      <c r="B489" s="13"/>
      <c r="C489" s="16"/>
    </row>
    <row r="490">
      <c r="A490" s="13"/>
      <c r="B490" s="13"/>
      <c r="C490" s="16"/>
    </row>
    <row r="491">
      <c r="A491" s="13"/>
      <c r="B491" s="13"/>
      <c r="C491" s="16"/>
    </row>
    <row r="492">
      <c r="A492" s="13"/>
      <c r="B492" s="13"/>
      <c r="C492" s="16"/>
    </row>
    <row r="493">
      <c r="A493" s="13"/>
      <c r="B493" s="13"/>
      <c r="C493" s="16"/>
    </row>
    <row r="494">
      <c r="A494" s="13"/>
      <c r="B494" s="13"/>
      <c r="C494" s="16"/>
    </row>
    <row r="495">
      <c r="A495" s="13"/>
      <c r="B495" s="13"/>
      <c r="C495" s="16"/>
    </row>
    <row r="496">
      <c r="A496" s="13"/>
      <c r="B496" s="13"/>
      <c r="C496" s="16"/>
    </row>
    <row r="497">
      <c r="A497" s="13"/>
      <c r="B497" s="13"/>
      <c r="C497" s="16"/>
    </row>
    <row r="498">
      <c r="A498" s="13"/>
      <c r="B498" s="13"/>
      <c r="C498" s="16"/>
    </row>
    <row r="499">
      <c r="A499" s="13"/>
      <c r="B499" s="13"/>
      <c r="C499" s="16"/>
    </row>
    <row r="500">
      <c r="A500" s="13"/>
      <c r="B500" s="13"/>
      <c r="C500" s="16"/>
    </row>
    <row r="501">
      <c r="A501" s="13"/>
      <c r="B501" s="13"/>
      <c r="C501" s="16"/>
    </row>
    <row r="502">
      <c r="A502" s="13"/>
      <c r="B502" s="13"/>
      <c r="C502" s="16"/>
    </row>
    <row r="503">
      <c r="A503" s="13"/>
      <c r="B503" s="13"/>
      <c r="C503" s="16"/>
    </row>
    <row r="504">
      <c r="A504" s="13"/>
      <c r="B504" s="13"/>
      <c r="C504" s="16"/>
    </row>
    <row r="505">
      <c r="A505" s="13"/>
      <c r="B505" s="13"/>
      <c r="C505" s="16"/>
    </row>
    <row r="506">
      <c r="A506" s="13"/>
      <c r="B506" s="13"/>
      <c r="C506" s="16"/>
    </row>
    <row r="507">
      <c r="A507" s="13"/>
      <c r="B507" s="13"/>
      <c r="C507" s="16"/>
    </row>
    <row r="508">
      <c r="A508" s="13"/>
      <c r="B508" s="13"/>
      <c r="C508" s="16"/>
    </row>
    <row r="509">
      <c r="A509" s="13"/>
      <c r="B509" s="13"/>
      <c r="C509" s="16"/>
    </row>
    <row r="510">
      <c r="A510" s="13"/>
      <c r="B510" s="13"/>
      <c r="C510" s="16"/>
    </row>
    <row r="511">
      <c r="A511" s="13"/>
      <c r="B511" s="13"/>
      <c r="C511" s="16"/>
    </row>
    <row r="512">
      <c r="A512" s="13"/>
      <c r="B512" s="13"/>
      <c r="C512" s="16"/>
    </row>
    <row r="513">
      <c r="A513" s="13"/>
      <c r="B513" s="13"/>
      <c r="C513" s="16"/>
    </row>
    <row r="514">
      <c r="A514" s="13"/>
      <c r="B514" s="13"/>
      <c r="C514" s="16"/>
    </row>
    <row r="515">
      <c r="A515" s="13"/>
      <c r="B515" s="13"/>
      <c r="C515" s="16"/>
    </row>
    <row r="516">
      <c r="A516" s="13"/>
      <c r="B516" s="13"/>
      <c r="C516" s="16"/>
    </row>
    <row r="517">
      <c r="A517" s="13"/>
      <c r="B517" s="13"/>
      <c r="C517" s="16"/>
    </row>
    <row r="518">
      <c r="A518" s="13"/>
      <c r="B518" s="13"/>
      <c r="C518" s="16"/>
    </row>
    <row r="519">
      <c r="A519" s="13"/>
      <c r="B519" s="13"/>
      <c r="C519" s="16"/>
    </row>
    <row r="520">
      <c r="A520" s="13"/>
      <c r="B520" s="13"/>
      <c r="C520" s="16"/>
    </row>
    <row r="521">
      <c r="A521" s="13"/>
      <c r="B521" s="13"/>
      <c r="C521" s="16"/>
    </row>
    <row r="522">
      <c r="A522" s="13"/>
      <c r="B522" s="13"/>
      <c r="C522" s="16"/>
    </row>
    <row r="523">
      <c r="A523" s="13"/>
      <c r="B523" s="13"/>
      <c r="C523" s="16"/>
    </row>
    <row r="524">
      <c r="A524" s="13"/>
      <c r="B524" s="13"/>
      <c r="C524" s="16"/>
    </row>
    <row r="525">
      <c r="A525" s="13"/>
      <c r="B525" s="13"/>
      <c r="C525" s="16"/>
    </row>
    <row r="526">
      <c r="A526" s="13"/>
      <c r="B526" s="13"/>
      <c r="C526" s="16"/>
    </row>
    <row r="527">
      <c r="A527" s="13"/>
      <c r="B527" s="13"/>
      <c r="C527" s="16"/>
    </row>
    <row r="528">
      <c r="A528" s="13"/>
      <c r="B528" s="13"/>
      <c r="C528" s="16"/>
    </row>
    <row r="529">
      <c r="A529" s="13"/>
      <c r="B529" s="13"/>
      <c r="C529" s="16"/>
    </row>
    <row r="530">
      <c r="A530" s="13"/>
      <c r="B530" s="13"/>
      <c r="C530" s="16"/>
    </row>
    <row r="531">
      <c r="A531" s="13"/>
      <c r="B531" s="13"/>
      <c r="C531" s="16"/>
    </row>
    <row r="532">
      <c r="A532" s="13"/>
      <c r="B532" s="13"/>
      <c r="C532" s="16"/>
    </row>
    <row r="533">
      <c r="A533" s="13"/>
      <c r="B533" s="13"/>
      <c r="C533" s="16"/>
    </row>
    <row r="534">
      <c r="A534" s="13"/>
      <c r="B534" s="13"/>
      <c r="C534" s="16"/>
    </row>
    <row r="535">
      <c r="A535" s="13"/>
      <c r="B535" s="13"/>
      <c r="C535" s="16"/>
    </row>
    <row r="536">
      <c r="A536" s="13"/>
      <c r="B536" s="13"/>
      <c r="C536" s="16"/>
    </row>
    <row r="537">
      <c r="A537" s="13"/>
      <c r="B537" s="13"/>
      <c r="C537" s="16"/>
    </row>
    <row r="538">
      <c r="A538" s="13"/>
      <c r="B538" s="13"/>
      <c r="C538" s="16"/>
    </row>
    <row r="539">
      <c r="A539" s="13"/>
      <c r="B539" s="13"/>
      <c r="C539" s="16"/>
    </row>
    <row r="540">
      <c r="A540" s="13"/>
      <c r="B540" s="13"/>
      <c r="C540" s="16"/>
    </row>
    <row r="541">
      <c r="A541" s="13"/>
      <c r="B541" s="13"/>
      <c r="C541" s="16"/>
    </row>
    <row r="542">
      <c r="A542" s="13"/>
      <c r="B542" s="13"/>
      <c r="C542" s="16"/>
    </row>
    <row r="543">
      <c r="A543" s="13"/>
      <c r="B543" s="13"/>
      <c r="C543" s="16"/>
    </row>
    <row r="544">
      <c r="A544" s="13"/>
      <c r="B544" s="13"/>
      <c r="C544" s="16"/>
    </row>
    <row r="545">
      <c r="A545" s="13"/>
      <c r="B545" s="13"/>
      <c r="C545" s="16"/>
    </row>
    <row r="546">
      <c r="A546" s="13"/>
      <c r="B546" s="13"/>
      <c r="C546" s="16"/>
    </row>
    <row r="547">
      <c r="A547" s="13"/>
      <c r="B547" s="13"/>
      <c r="C547" s="16"/>
    </row>
    <row r="548">
      <c r="A548" s="13"/>
      <c r="B548" s="13"/>
      <c r="C548" s="16"/>
    </row>
    <row r="549">
      <c r="A549" s="13"/>
      <c r="B549" s="13"/>
      <c r="C549" s="16"/>
    </row>
    <row r="550">
      <c r="A550" s="13"/>
      <c r="B550" s="13"/>
      <c r="C550" s="16"/>
    </row>
    <row r="551">
      <c r="A551" s="13"/>
      <c r="B551" s="13"/>
      <c r="C551" s="16"/>
    </row>
    <row r="552">
      <c r="A552" s="13"/>
      <c r="B552" s="13"/>
      <c r="C552" s="16"/>
    </row>
    <row r="553">
      <c r="A553" s="13"/>
      <c r="B553" s="13"/>
      <c r="C553" s="16"/>
    </row>
    <row r="554">
      <c r="A554" s="13"/>
      <c r="B554" s="13"/>
      <c r="C554" s="16"/>
    </row>
    <row r="555">
      <c r="A555" s="13"/>
      <c r="B555" s="13"/>
      <c r="C555" s="16"/>
    </row>
    <row r="556">
      <c r="A556" s="13"/>
      <c r="B556" s="13"/>
      <c r="C556" s="16"/>
    </row>
    <row r="557">
      <c r="A557" s="13"/>
      <c r="B557" s="13"/>
      <c r="C557" s="16"/>
    </row>
    <row r="558">
      <c r="A558" s="13"/>
      <c r="B558" s="13"/>
      <c r="C558" s="16"/>
    </row>
    <row r="559">
      <c r="A559" s="13"/>
      <c r="B559" s="13"/>
      <c r="C559" s="16"/>
    </row>
    <row r="560">
      <c r="A560" s="13"/>
      <c r="B560" s="13"/>
      <c r="C560" s="16"/>
    </row>
    <row r="561">
      <c r="A561" s="13"/>
      <c r="B561" s="13"/>
      <c r="C561" s="16"/>
    </row>
    <row r="562">
      <c r="A562" s="13"/>
      <c r="B562" s="13"/>
      <c r="C562" s="16"/>
    </row>
    <row r="563">
      <c r="A563" s="13"/>
      <c r="B563" s="13"/>
      <c r="C563" s="16"/>
    </row>
    <row r="564">
      <c r="A564" s="13"/>
      <c r="B564" s="13"/>
      <c r="C564" s="16"/>
    </row>
    <row r="565">
      <c r="A565" s="13"/>
      <c r="B565" s="13"/>
      <c r="C565" s="16"/>
    </row>
    <row r="566">
      <c r="A566" s="13"/>
      <c r="B566" s="13"/>
      <c r="C566" s="16"/>
    </row>
    <row r="567">
      <c r="A567" s="13"/>
      <c r="B567" s="13"/>
      <c r="C567" s="16"/>
    </row>
    <row r="568">
      <c r="A568" s="13"/>
      <c r="B568" s="13"/>
      <c r="C568" s="16"/>
    </row>
    <row r="569">
      <c r="A569" s="13"/>
      <c r="B569" s="13"/>
      <c r="C569" s="16"/>
    </row>
    <row r="570">
      <c r="A570" s="13"/>
      <c r="B570" s="13"/>
      <c r="C570" s="16"/>
    </row>
    <row r="571">
      <c r="A571" s="13"/>
      <c r="B571" s="13"/>
      <c r="C571" s="16"/>
    </row>
    <row r="572">
      <c r="A572" s="13"/>
      <c r="B572" s="13"/>
      <c r="C572" s="16"/>
    </row>
    <row r="573">
      <c r="A573" s="13"/>
      <c r="B573" s="13"/>
      <c r="C573" s="16"/>
    </row>
    <row r="574">
      <c r="A574" s="13"/>
      <c r="B574" s="13"/>
      <c r="C574" s="16"/>
    </row>
    <row r="575">
      <c r="A575" s="13"/>
      <c r="B575" s="13"/>
      <c r="C575" s="16"/>
    </row>
    <row r="576">
      <c r="A576" s="13"/>
      <c r="B576" s="13"/>
      <c r="C576" s="16"/>
    </row>
    <row r="577">
      <c r="A577" s="13"/>
      <c r="B577" s="13"/>
      <c r="C577" s="16"/>
    </row>
    <row r="578">
      <c r="A578" s="13"/>
      <c r="B578" s="13"/>
      <c r="C578" s="16"/>
    </row>
    <row r="579">
      <c r="A579" s="13"/>
      <c r="B579" s="13"/>
      <c r="C579" s="16"/>
    </row>
    <row r="580">
      <c r="A580" s="13"/>
      <c r="B580" s="13"/>
      <c r="C580" s="16"/>
    </row>
    <row r="581">
      <c r="A581" s="13"/>
      <c r="B581" s="13"/>
      <c r="C581" s="16"/>
    </row>
    <row r="582">
      <c r="A582" s="13"/>
      <c r="B582" s="13"/>
      <c r="C582" s="16"/>
    </row>
    <row r="583">
      <c r="A583" s="13"/>
      <c r="B583" s="13"/>
      <c r="C583" s="16"/>
    </row>
    <row r="584">
      <c r="A584" s="13"/>
      <c r="B584" s="13"/>
      <c r="C584" s="16"/>
    </row>
    <row r="585">
      <c r="A585" s="13"/>
      <c r="B585" s="13"/>
      <c r="C585" s="16"/>
    </row>
    <row r="586">
      <c r="A586" s="13"/>
      <c r="B586" s="13"/>
      <c r="C586" s="16"/>
    </row>
    <row r="587">
      <c r="A587" s="13"/>
      <c r="B587" s="13"/>
      <c r="C587" s="16"/>
    </row>
    <row r="588">
      <c r="A588" s="13"/>
      <c r="B588" s="13"/>
      <c r="C588" s="16"/>
    </row>
    <row r="589">
      <c r="A589" s="13"/>
      <c r="B589" s="13"/>
      <c r="C589" s="16"/>
    </row>
    <row r="590">
      <c r="A590" s="13"/>
      <c r="B590" s="13"/>
      <c r="C590" s="16"/>
    </row>
    <row r="591">
      <c r="A591" s="13"/>
      <c r="B591" s="13"/>
      <c r="C591" s="16"/>
    </row>
    <row r="592">
      <c r="A592" s="13"/>
      <c r="B592" s="13"/>
      <c r="C592" s="16"/>
    </row>
    <row r="593">
      <c r="A593" s="13"/>
      <c r="B593" s="13"/>
      <c r="C593" s="16"/>
    </row>
    <row r="594">
      <c r="A594" s="13"/>
      <c r="B594" s="13"/>
      <c r="C594" s="16"/>
    </row>
    <row r="595">
      <c r="A595" s="13"/>
      <c r="B595" s="13"/>
      <c r="C595" s="16"/>
    </row>
    <row r="596">
      <c r="A596" s="13"/>
      <c r="B596" s="13"/>
      <c r="C596" s="16"/>
    </row>
    <row r="597">
      <c r="A597" s="13"/>
      <c r="B597" s="13"/>
      <c r="C597" s="16"/>
    </row>
    <row r="598">
      <c r="A598" s="13"/>
      <c r="B598" s="13"/>
      <c r="C598" s="16"/>
    </row>
    <row r="599">
      <c r="A599" s="13"/>
      <c r="B599" s="13"/>
      <c r="C599" s="16"/>
    </row>
    <row r="600">
      <c r="A600" s="13"/>
      <c r="B600" s="13"/>
      <c r="C600" s="16"/>
    </row>
    <row r="601">
      <c r="A601" s="13"/>
      <c r="B601" s="13"/>
      <c r="C601" s="16"/>
    </row>
    <row r="602">
      <c r="A602" s="13"/>
      <c r="B602" s="13"/>
      <c r="C602" s="16"/>
    </row>
    <row r="603">
      <c r="A603" s="13"/>
      <c r="B603" s="13"/>
      <c r="C603" s="16"/>
    </row>
    <row r="604">
      <c r="A604" s="13"/>
      <c r="B604" s="13"/>
      <c r="C604" s="16"/>
    </row>
    <row r="605">
      <c r="A605" s="13"/>
      <c r="B605" s="13"/>
      <c r="C605" s="16"/>
    </row>
    <row r="606">
      <c r="A606" s="13"/>
      <c r="B606" s="13"/>
      <c r="C606" s="16"/>
    </row>
    <row r="607">
      <c r="A607" s="13"/>
      <c r="B607" s="13"/>
      <c r="C607" s="16"/>
    </row>
    <row r="608">
      <c r="A608" s="13"/>
      <c r="B608" s="13"/>
      <c r="C608" s="16"/>
    </row>
    <row r="609">
      <c r="A609" s="13"/>
      <c r="B609" s="13"/>
      <c r="C609" s="16"/>
    </row>
    <row r="610">
      <c r="A610" s="13"/>
      <c r="B610" s="13"/>
      <c r="C610" s="16"/>
    </row>
    <row r="611">
      <c r="A611" s="13"/>
      <c r="B611" s="13"/>
      <c r="C611" s="16"/>
    </row>
    <row r="612">
      <c r="A612" s="13"/>
      <c r="B612" s="13"/>
      <c r="C612" s="16"/>
    </row>
    <row r="613">
      <c r="A613" s="13"/>
      <c r="B613" s="13"/>
      <c r="C613" s="16"/>
    </row>
    <row r="614">
      <c r="A614" s="13"/>
      <c r="B614" s="13"/>
      <c r="C614" s="16"/>
    </row>
    <row r="615">
      <c r="A615" s="13"/>
      <c r="B615" s="13"/>
      <c r="C615" s="16"/>
    </row>
    <row r="616">
      <c r="A616" s="13"/>
      <c r="B616" s="13"/>
      <c r="C616" s="16"/>
    </row>
    <row r="617">
      <c r="A617" s="13"/>
      <c r="B617" s="13"/>
      <c r="C617" s="16"/>
    </row>
    <row r="618">
      <c r="A618" s="13"/>
      <c r="B618" s="13"/>
      <c r="C618" s="16"/>
    </row>
    <row r="619">
      <c r="A619" s="13"/>
      <c r="B619" s="13"/>
      <c r="C619" s="16"/>
    </row>
    <row r="620">
      <c r="A620" s="13"/>
      <c r="B620" s="13"/>
      <c r="C620" s="16"/>
    </row>
    <row r="621">
      <c r="A621" s="13"/>
      <c r="B621" s="13"/>
      <c r="C621" s="16"/>
    </row>
    <row r="622">
      <c r="A622" s="13"/>
      <c r="B622" s="13"/>
      <c r="C622" s="16"/>
    </row>
    <row r="623">
      <c r="A623" s="13"/>
      <c r="B623" s="13"/>
      <c r="C623" s="16"/>
    </row>
    <row r="624">
      <c r="A624" s="13"/>
      <c r="B624" s="13"/>
      <c r="C624" s="16"/>
    </row>
    <row r="625">
      <c r="A625" s="13"/>
      <c r="B625" s="13"/>
      <c r="C625" s="16"/>
    </row>
    <row r="626">
      <c r="A626" s="13"/>
      <c r="B626" s="13"/>
      <c r="C626" s="16"/>
    </row>
    <row r="627">
      <c r="A627" s="13"/>
      <c r="B627" s="13"/>
      <c r="C627" s="16"/>
    </row>
    <row r="628">
      <c r="A628" s="13"/>
      <c r="B628" s="13"/>
      <c r="C628" s="16"/>
    </row>
    <row r="629">
      <c r="A629" s="13"/>
      <c r="B629" s="13"/>
      <c r="C629" s="16"/>
    </row>
    <row r="630">
      <c r="A630" s="13"/>
      <c r="B630" s="13"/>
      <c r="C630" s="16"/>
    </row>
    <row r="631">
      <c r="A631" s="13"/>
      <c r="B631" s="13"/>
      <c r="C631" s="16"/>
    </row>
    <row r="632">
      <c r="A632" s="13"/>
      <c r="B632" s="13"/>
      <c r="C632" s="16"/>
    </row>
    <row r="633">
      <c r="A633" s="13"/>
      <c r="B633" s="13"/>
      <c r="C633" s="16"/>
    </row>
    <row r="634">
      <c r="A634" s="13"/>
      <c r="B634" s="13"/>
      <c r="C634" s="16"/>
    </row>
    <row r="635">
      <c r="A635" s="13"/>
      <c r="B635" s="13"/>
      <c r="C635" s="16"/>
    </row>
    <row r="636">
      <c r="A636" s="13"/>
      <c r="B636" s="13"/>
      <c r="C636" s="16"/>
    </row>
    <row r="637">
      <c r="A637" s="13"/>
      <c r="B637" s="13"/>
      <c r="C637" s="16"/>
    </row>
    <row r="638">
      <c r="A638" s="13"/>
      <c r="B638" s="13"/>
      <c r="C638" s="16"/>
    </row>
    <row r="639">
      <c r="A639" s="13"/>
      <c r="B639" s="13"/>
      <c r="C639" s="16"/>
    </row>
    <row r="640">
      <c r="A640" s="13"/>
      <c r="B640" s="13"/>
      <c r="C640" s="16"/>
    </row>
    <row r="641">
      <c r="A641" s="13"/>
      <c r="B641" s="13"/>
      <c r="C641" s="16"/>
    </row>
    <row r="642">
      <c r="A642" s="13"/>
      <c r="B642" s="13"/>
      <c r="C642" s="16"/>
    </row>
    <row r="643">
      <c r="A643" s="13"/>
      <c r="B643" s="13"/>
      <c r="C643" s="16"/>
    </row>
    <row r="644">
      <c r="A644" s="13"/>
      <c r="B644" s="13"/>
      <c r="C644" s="16"/>
    </row>
    <row r="645">
      <c r="A645" s="13"/>
      <c r="B645" s="13"/>
      <c r="C645" s="16"/>
    </row>
    <row r="646">
      <c r="A646" s="13"/>
      <c r="B646" s="13"/>
      <c r="C646" s="16"/>
    </row>
    <row r="647">
      <c r="A647" s="13"/>
      <c r="B647" s="13"/>
      <c r="C647" s="16"/>
    </row>
    <row r="648">
      <c r="A648" s="13"/>
      <c r="B648" s="13"/>
      <c r="C648" s="16"/>
    </row>
    <row r="649">
      <c r="A649" s="13"/>
      <c r="B649" s="13"/>
      <c r="C649" s="16"/>
    </row>
    <row r="650">
      <c r="A650" s="13"/>
      <c r="B650" s="13"/>
      <c r="C650" s="16"/>
    </row>
    <row r="651">
      <c r="A651" s="13"/>
      <c r="B651" s="13"/>
      <c r="C651" s="16"/>
    </row>
    <row r="652">
      <c r="A652" s="13"/>
      <c r="B652" s="13"/>
      <c r="C652" s="16"/>
    </row>
    <row r="653">
      <c r="A653" s="13"/>
      <c r="B653" s="13"/>
      <c r="C653" s="16"/>
    </row>
    <row r="654">
      <c r="A654" s="13"/>
      <c r="B654" s="13"/>
      <c r="C654" s="16"/>
    </row>
    <row r="655">
      <c r="A655" s="13"/>
      <c r="B655" s="13"/>
      <c r="C655" s="16"/>
    </row>
    <row r="656">
      <c r="A656" s="13"/>
      <c r="B656" s="13"/>
      <c r="C656" s="16"/>
    </row>
    <row r="657">
      <c r="A657" s="13"/>
      <c r="B657" s="13"/>
      <c r="C657" s="16"/>
    </row>
    <row r="658">
      <c r="A658" s="13"/>
      <c r="B658" s="13"/>
      <c r="C658" s="16"/>
    </row>
    <row r="659">
      <c r="A659" s="13"/>
      <c r="B659" s="13"/>
      <c r="C659" s="16"/>
    </row>
    <row r="660">
      <c r="A660" s="13"/>
      <c r="B660" s="13"/>
      <c r="C660" s="16"/>
    </row>
    <row r="661">
      <c r="A661" s="13"/>
      <c r="B661" s="13"/>
      <c r="C661" s="16"/>
    </row>
    <row r="662">
      <c r="A662" s="13"/>
      <c r="B662" s="13"/>
      <c r="C662" s="16"/>
    </row>
    <row r="663">
      <c r="A663" s="13"/>
      <c r="B663" s="13"/>
      <c r="C663" s="16"/>
    </row>
    <row r="664">
      <c r="A664" s="13"/>
      <c r="B664" s="13"/>
      <c r="C664" s="16"/>
    </row>
    <row r="665">
      <c r="A665" s="13"/>
      <c r="B665" s="13"/>
      <c r="C665" s="16"/>
    </row>
    <row r="666">
      <c r="A666" s="13"/>
      <c r="B666" s="13"/>
      <c r="C666" s="16"/>
    </row>
    <row r="667">
      <c r="A667" s="13"/>
      <c r="B667" s="13"/>
      <c r="C667" s="16"/>
    </row>
    <row r="668">
      <c r="A668" s="13"/>
      <c r="B668" s="13"/>
      <c r="C668" s="16"/>
    </row>
    <row r="669">
      <c r="A669" s="13"/>
      <c r="B669" s="13"/>
      <c r="C669" s="16"/>
    </row>
    <row r="670">
      <c r="A670" s="13"/>
      <c r="B670" s="13"/>
      <c r="C670" s="16"/>
    </row>
    <row r="671">
      <c r="A671" s="13"/>
      <c r="B671" s="13"/>
      <c r="C671" s="16"/>
    </row>
    <row r="672">
      <c r="A672" s="13"/>
      <c r="B672" s="13"/>
      <c r="C672" s="16"/>
    </row>
    <row r="673">
      <c r="A673" s="13"/>
      <c r="B673" s="13"/>
      <c r="C673" s="16"/>
    </row>
    <row r="674">
      <c r="A674" s="13"/>
      <c r="B674" s="13"/>
      <c r="C674" s="16"/>
    </row>
    <row r="675">
      <c r="A675" s="13"/>
      <c r="B675" s="13"/>
      <c r="C675" s="16"/>
    </row>
    <row r="676">
      <c r="A676" s="13"/>
      <c r="B676" s="13"/>
      <c r="C676" s="16"/>
    </row>
    <row r="677">
      <c r="A677" s="13"/>
      <c r="B677" s="13"/>
      <c r="C677" s="16"/>
    </row>
    <row r="678">
      <c r="A678" s="13"/>
      <c r="B678" s="13"/>
      <c r="C678" s="16"/>
    </row>
    <row r="679">
      <c r="A679" s="13"/>
      <c r="B679" s="13"/>
      <c r="C679" s="16"/>
    </row>
    <row r="680">
      <c r="A680" s="13"/>
      <c r="B680" s="13"/>
      <c r="C680" s="16"/>
    </row>
    <row r="681">
      <c r="A681" s="13"/>
      <c r="B681" s="13"/>
      <c r="C681" s="16"/>
    </row>
    <row r="682">
      <c r="A682" s="13"/>
      <c r="B682" s="13"/>
      <c r="C682" s="16"/>
    </row>
    <row r="683">
      <c r="A683" s="13"/>
      <c r="B683" s="13"/>
      <c r="C683" s="16"/>
    </row>
    <row r="684">
      <c r="A684" s="13"/>
      <c r="B684" s="13"/>
      <c r="C684" s="16"/>
    </row>
    <row r="685">
      <c r="A685" s="13"/>
      <c r="B685" s="13"/>
      <c r="C685" s="16"/>
    </row>
    <row r="686">
      <c r="A686" s="13"/>
      <c r="B686" s="13"/>
      <c r="C686" s="16"/>
    </row>
    <row r="687">
      <c r="A687" s="13"/>
      <c r="B687" s="13"/>
      <c r="C687" s="16"/>
    </row>
    <row r="688">
      <c r="A688" s="13"/>
      <c r="B688" s="13"/>
      <c r="C688" s="16"/>
    </row>
    <row r="689">
      <c r="A689" s="13"/>
      <c r="B689" s="13"/>
      <c r="C689" s="16"/>
    </row>
    <row r="690">
      <c r="A690" s="13"/>
      <c r="B690" s="13"/>
      <c r="C690" s="16"/>
    </row>
    <row r="691">
      <c r="A691" s="13"/>
      <c r="B691" s="13"/>
      <c r="C691" s="16"/>
    </row>
    <row r="692">
      <c r="A692" s="13"/>
      <c r="B692" s="13"/>
      <c r="C692" s="16"/>
    </row>
    <row r="693">
      <c r="A693" s="13"/>
      <c r="B693" s="13"/>
      <c r="C693" s="16"/>
    </row>
    <row r="694">
      <c r="A694" s="13"/>
      <c r="B694" s="13"/>
      <c r="C694" s="16"/>
    </row>
    <row r="695">
      <c r="A695" s="13"/>
      <c r="B695" s="13"/>
      <c r="C695" s="16"/>
    </row>
    <row r="696">
      <c r="A696" s="13"/>
      <c r="B696" s="13"/>
      <c r="C696" s="16"/>
    </row>
    <row r="697">
      <c r="A697" s="13"/>
      <c r="B697" s="13"/>
      <c r="C697" s="16"/>
    </row>
    <row r="698">
      <c r="A698" s="13"/>
      <c r="B698" s="13"/>
      <c r="C698" s="16"/>
    </row>
    <row r="699">
      <c r="A699" s="13"/>
      <c r="B699" s="13"/>
      <c r="C699" s="16"/>
    </row>
    <row r="700">
      <c r="A700" s="13"/>
      <c r="B700" s="13"/>
      <c r="C700" s="16"/>
    </row>
    <row r="701">
      <c r="A701" s="13"/>
      <c r="B701" s="13"/>
      <c r="C701" s="16"/>
    </row>
    <row r="702">
      <c r="A702" s="13"/>
      <c r="B702" s="13"/>
      <c r="C702" s="16"/>
    </row>
    <row r="703">
      <c r="A703" s="13"/>
      <c r="B703" s="13"/>
      <c r="C703" s="16"/>
    </row>
    <row r="704">
      <c r="A704" s="13"/>
      <c r="B704" s="13"/>
      <c r="C704" s="16"/>
    </row>
    <row r="705">
      <c r="A705" s="13"/>
      <c r="B705" s="13"/>
      <c r="C705" s="16"/>
    </row>
    <row r="706">
      <c r="A706" s="13"/>
      <c r="B706" s="13"/>
      <c r="C706" s="16"/>
    </row>
    <row r="707">
      <c r="A707" s="13"/>
      <c r="B707" s="13"/>
      <c r="C707" s="16"/>
    </row>
    <row r="708">
      <c r="A708" s="13"/>
      <c r="B708" s="13"/>
      <c r="C708" s="16"/>
    </row>
    <row r="709">
      <c r="A709" s="13"/>
      <c r="B709" s="13"/>
      <c r="C709" s="16"/>
    </row>
    <row r="710">
      <c r="A710" s="13"/>
      <c r="B710" s="13"/>
      <c r="C710" s="16"/>
    </row>
    <row r="711">
      <c r="A711" s="13"/>
      <c r="B711" s="13"/>
      <c r="C711" s="16"/>
    </row>
    <row r="712">
      <c r="A712" s="13"/>
      <c r="B712" s="13"/>
      <c r="C712" s="16"/>
    </row>
    <row r="713">
      <c r="A713" s="13"/>
      <c r="B713" s="13"/>
      <c r="C713" s="16"/>
    </row>
    <row r="714">
      <c r="A714" s="13"/>
      <c r="B714" s="13"/>
      <c r="C714" s="16"/>
    </row>
    <row r="715">
      <c r="A715" s="13"/>
      <c r="B715" s="13"/>
      <c r="C715" s="16"/>
    </row>
    <row r="716">
      <c r="A716" s="13"/>
      <c r="B716" s="13"/>
      <c r="C716" s="16"/>
    </row>
    <row r="717">
      <c r="A717" s="13"/>
      <c r="B717" s="13"/>
      <c r="C717" s="16"/>
    </row>
    <row r="718">
      <c r="A718" s="13"/>
      <c r="B718" s="13"/>
      <c r="C718" s="16"/>
    </row>
    <row r="719">
      <c r="A719" s="13"/>
      <c r="B719" s="13"/>
      <c r="C719" s="16"/>
    </row>
    <row r="720">
      <c r="A720" s="13"/>
      <c r="B720" s="13"/>
      <c r="C720" s="16"/>
    </row>
    <row r="721">
      <c r="A721" s="13"/>
      <c r="B721" s="13"/>
      <c r="C721" s="16"/>
    </row>
    <row r="722">
      <c r="A722" s="13"/>
      <c r="B722" s="13"/>
      <c r="C722" s="16"/>
    </row>
    <row r="723">
      <c r="A723" s="13"/>
      <c r="B723" s="13"/>
      <c r="C723" s="16"/>
    </row>
    <row r="724">
      <c r="A724" s="13"/>
      <c r="B724" s="13"/>
      <c r="C724" s="16"/>
    </row>
    <row r="725">
      <c r="A725" s="13"/>
      <c r="B725" s="13"/>
      <c r="C725" s="16"/>
    </row>
    <row r="726">
      <c r="A726" s="13"/>
      <c r="B726" s="13"/>
      <c r="C726" s="16"/>
    </row>
    <row r="727">
      <c r="A727" s="13"/>
      <c r="B727" s="13"/>
      <c r="C727" s="16"/>
    </row>
    <row r="728">
      <c r="A728" s="13"/>
      <c r="B728" s="13"/>
      <c r="C728" s="16"/>
    </row>
    <row r="729">
      <c r="A729" s="13"/>
      <c r="B729" s="13"/>
      <c r="C729" s="16"/>
    </row>
    <row r="730">
      <c r="A730" s="13"/>
      <c r="B730" s="13"/>
      <c r="C730" s="16"/>
    </row>
    <row r="731">
      <c r="A731" s="13"/>
      <c r="B731" s="13"/>
      <c r="C731" s="16"/>
    </row>
    <row r="732">
      <c r="A732" s="13"/>
      <c r="B732" s="13"/>
      <c r="C732" s="16"/>
    </row>
    <row r="733">
      <c r="A733" s="13"/>
      <c r="B733" s="13"/>
      <c r="C733" s="16"/>
    </row>
    <row r="734">
      <c r="A734" s="13"/>
      <c r="B734" s="13"/>
      <c r="C734" s="16"/>
    </row>
    <row r="735">
      <c r="A735" s="13"/>
      <c r="B735" s="13"/>
      <c r="C735" s="16"/>
    </row>
    <row r="736">
      <c r="A736" s="13"/>
      <c r="B736" s="13"/>
      <c r="C736" s="16"/>
    </row>
    <row r="737">
      <c r="A737" s="13"/>
      <c r="B737" s="13"/>
      <c r="C737" s="16"/>
    </row>
    <row r="738">
      <c r="A738" s="13"/>
      <c r="B738" s="13"/>
      <c r="C738" s="16"/>
    </row>
    <row r="739">
      <c r="A739" s="13"/>
      <c r="B739" s="13"/>
      <c r="C739" s="16"/>
    </row>
    <row r="740">
      <c r="A740" s="13"/>
      <c r="B740" s="13"/>
      <c r="C740" s="16"/>
    </row>
    <row r="741">
      <c r="A741" s="13"/>
      <c r="B741" s="13"/>
      <c r="C741" s="16"/>
    </row>
    <row r="742">
      <c r="A742" s="13"/>
      <c r="B742" s="13"/>
      <c r="C742" s="16"/>
    </row>
    <row r="743">
      <c r="A743" s="13"/>
      <c r="B743" s="13"/>
      <c r="C743" s="16"/>
    </row>
    <row r="744">
      <c r="A744" s="13"/>
      <c r="B744" s="13"/>
      <c r="C744" s="16"/>
    </row>
    <row r="745">
      <c r="A745" s="13"/>
      <c r="B745" s="13"/>
      <c r="C745" s="16"/>
    </row>
    <row r="746">
      <c r="A746" s="13"/>
      <c r="B746" s="13"/>
      <c r="C746" s="16"/>
    </row>
    <row r="747">
      <c r="A747" s="13"/>
      <c r="B747" s="13"/>
      <c r="C747" s="16"/>
    </row>
    <row r="748">
      <c r="A748" s="13"/>
      <c r="B748" s="13"/>
      <c r="C748" s="16"/>
    </row>
    <row r="749">
      <c r="A749" s="13"/>
      <c r="B749" s="13"/>
      <c r="C749" s="16"/>
    </row>
    <row r="750">
      <c r="A750" s="13"/>
      <c r="B750" s="13"/>
      <c r="C750" s="16"/>
    </row>
    <row r="751">
      <c r="A751" s="13"/>
      <c r="B751" s="13"/>
      <c r="C751" s="16"/>
    </row>
    <row r="752">
      <c r="A752" s="13"/>
      <c r="B752" s="13"/>
      <c r="C752" s="16"/>
    </row>
    <row r="753">
      <c r="A753" s="13"/>
      <c r="B753" s="13"/>
      <c r="C753" s="16"/>
    </row>
    <row r="754">
      <c r="A754" s="13"/>
      <c r="B754" s="13"/>
      <c r="C754" s="16"/>
    </row>
    <row r="755">
      <c r="A755" s="13"/>
      <c r="B755" s="13"/>
      <c r="C755" s="16"/>
    </row>
    <row r="756">
      <c r="A756" s="13"/>
      <c r="B756" s="13"/>
      <c r="C756" s="16"/>
    </row>
    <row r="757">
      <c r="A757" s="13"/>
      <c r="B757" s="13"/>
      <c r="C757" s="16"/>
    </row>
    <row r="758">
      <c r="A758" s="13"/>
      <c r="B758" s="13"/>
      <c r="C758" s="16"/>
    </row>
    <row r="759">
      <c r="A759" s="13"/>
      <c r="B759" s="13"/>
      <c r="C759" s="16"/>
    </row>
    <row r="760">
      <c r="A760" s="13"/>
      <c r="B760" s="13"/>
      <c r="C760" s="16"/>
    </row>
    <row r="761">
      <c r="A761" s="13"/>
      <c r="B761" s="13"/>
      <c r="C761" s="16"/>
    </row>
    <row r="762">
      <c r="A762" s="13"/>
      <c r="B762" s="13"/>
      <c r="C762" s="16"/>
    </row>
    <row r="763">
      <c r="A763" s="13"/>
      <c r="B763" s="13"/>
      <c r="C763" s="16"/>
    </row>
    <row r="764">
      <c r="A764" s="13"/>
      <c r="B764" s="13"/>
      <c r="C764" s="16"/>
    </row>
    <row r="765">
      <c r="A765" s="13"/>
      <c r="B765" s="13"/>
      <c r="C765" s="16"/>
    </row>
    <row r="766">
      <c r="A766" s="13"/>
      <c r="B766" s="13"/>
      <c r="C766" s="16"/>
    </row>
    <row r="767">
      <c r="A767" s="13"/>
      <c r="B767" s="13"/>
      <c r="C767" s="16"/>
    </row>
    <row r="768">
      <c r="A768" s="13"/>
      <c r="B768" s="13"/>
      <c r="C768" s="16"/>
    </row>
    <row r="769">
      <c r="A769" s="13"/>
      <c r="B769" s="13"/>
      <c r="C769" s="16"/>
    </row>
    <row r="770">
      <c r="A770" s="13"/>
      <c r="B770" s="13"/>
      <c r="C770" s="16"/>
    </row>
    <row r="771">
      <c r="A771" s="13"/>
      <c r="B771" s="13"/>
      <c r="C771" s="16"/>
    </row>
    <row r="772">
      <c r="A772" s="13"/>
      <c r="B772" s="13"/>
      <c r="C772" s="16"/>
    </row>
    <row r="773">
      <c r="A773" s="13"/>
      <c r="B773" s="13"/>
      <c r="C773" s="16"/>
    </row>
    <row r="774">
      <c r="A774" s="13"/>
      <c r="B774" s="13"/>
      <c r="C774" s="16"/>
    </row>
    <row r="775">
      <c r="A775" s="13"/>
      <c r="B775" s="13"/>
      <c r="C775" s="16"/>
    </row>
    <row r="776">
      <c r="A776" s="13"/>
      <c r="B776" s="13"/>
      <c r="C776" s="16"/>
    </row>
    <row r="777">
      <c r="A777" s="13"/>
      <c r="B777" s="13"/>
      <c r="C777" s="16"/>
    </row>
    <row r="778">
      <c r="A778" s="13"/>
      <c r="B778" s="13"/>
      <c r="C778" s="16"/>
    </row>
    <row r="779">
      <c r="A779" s="13"/>
      <c r="B779" s="13"/>
      <c r="C779" s="16"/>
    </row>
    <row r="780">
      <c r="A780" s="13"/>
      <c r="B780" s="13"/>
      <c r="C780" s="16"/>
    </row>
    <row r="781">
      <c r="A781" s="13"/>
      <c r="B781" s="13"/>
      <c r="C781" s="16"/>
    </row>
    <row r="782">
      <c r="A782" s="13"/>
      <c r="B782" s="13"/>
      <c r="C782" s="16"/>
    </row>
    <row r="783">
      <c r="A783" s="13"/>
      <c r="B783" s="13"/>
      <c r="C783" s="16"/>
    </row>
    <row r="784">
      <c r="A784" s="13"/>
      <c r="B784" s="13"/>
      <c r="C784" s="16"/>
    </row>
    <row r="785">
      <c r="A785" s="13"/>
      <c r="B785" s="13"/>
      <c r="C785" s="16"/>
    </row>
    <row r="786">
      <c r="A786" s="13"/>
      <c r="B786" s="13"/>
      <c r="C786" s="16"/>
    </row>
    <row r="787">
      <c r="A787" s="13"/>
      <c r="B787" s="13"/>
      <c r="C787" s="16"/>
    </row>
    <row r="788">
      <c r="A788" s="13"/>
      <c r="B788" s="13"/>
      <c r="C788" s="16"/>
    </row>
    <row r="789">
      <c r="A789" s="13"/>
      <c r="B789" s="13"/>
      <c r="C789" s="16"/>
    </row>
    <row r="790">
      <c r="A790" s="13"/>
      <c r="B790" s="13"/>
      <c r="C790" s="16"/>
    </row>
    <row r="791">
      <c r="A791" s="13"/>
      <c r="B791" s="13"/>
      <c r="C791" s="16"/>
    </row>
    <row r="792">
      <c r="A792" s="13"/>
      <c r="B792" s="13"/>
      <c r="C792" s="16"/>
    </row>
    <row r="793">
      <c r="A793" s="13"/>
      <c r="B793" s="13"/>
      <c r="C793" s="16"/>
    </row>
    <row r="794">
      <c r="A794" s="13"/>
      <c r="B794" s="13"/>
      <c r="C794" s="16"/>
    </row>
    <row r="795">
      <c r="A795" s="13"/>
      <c r="B795" s="13"/>
      <c r="C795" s="16"/>
    </row>
    <row r="796">
      <c r="A796" s="13"/>
      <c r="B796" s="13"/>
      <c r="C796" s="16"/>
    </row>
    <row r="797">
      <c r="A797" s="13"/>
      <c r="B797" s="13"/>
      <c r="C797" s="16"/>
    </row>
    <row r="798">
      <c r="A798" s="13"/>
      <c r="B798" s="13"/>
      <c r="C798" s="16"/>
    </row>
    <row r="799">
      <c r="A799" s="13"/>
      <c r="B799" s="13"/>
      <c r="C799" s="16"/>
    </row>
    <row r="800">
      <c r="A800" s="13"/>
      <c r="B800" s="13"/>
      <c r="C800" s="16"/>
    </row>
    <row r="801">
      <c r="A801" s="13"/>
      <c r="B801" s="13"/>
      <c r="C801" s="16"/>
    </row>
    <row r="802">
      <c r="A802" s="13"/>
      <c r="B802" s="13"/>
      <c r="C802" s="16"/>
    </row>
    <row r="803">
      <c r="A803" s="13"/>
      <c r="B803" s="13"/>
      <c r="C803" s="16"/>
    </row>
    <row r="804">
      <c r="A804" s="13"/>
      <c r="B804" s="13"/>
      <c r="C804" s="16"/>
    </row>
    <row r="805">
      <c r="A805" s="13"/>
      <c r="B805" s="13"/>
      <c r="C805" s="16"/>
    </row>
    <row r="806">
      <c r="A806" s="13"/>
      <c r="B806" s="13"/>
      <c r="C806" s="16"/>
    </row>
    <row r="807">
      <c r="A807" s="13"/>
      <c r="B807" s="13"/>
      <c r="C807" s="16"/>
    </row>
    <row r="808">
      <c r="A808" s="13"/>
      <c r="B808" s="13"/>
      <c r="C808" s="16"/>
    </row>
    <row r="809">
      <c r="A809" s="13"/>
      <c r="B809" s="13"/>
      <c r="C809" s="16"/>
    </row>
    <row r="810">
      <c r="A810" s="13"/>
      <c r="B810" s="13"/>
      <c r="C810" s="16"/>
    </row>
    <row r="811">
      <c r="A811" s="13"/>
      <c r="B811" s="13"/>
      <c r="C811" s="16"/>
    </row>
    <row r="812">
      <c r="A812" s="13"/>
      <c r="B812" s="13"/>
      <c r="C812" s="16"/>
    </row>
    <row r="813">
      <c r="A813" s="13"/>
      <c r="B813" s="13"/>
      <c r="C813" s="16"/>
    </row>
    <row r="814">
      <c r="A814" s="13"/>
      <c r="B814" s="13"/>
      <c r="C814" s="16"/>
    </row>
    <row r="815">
      <c r="A815" s="13"/>
      <c r="B815" s="13"/>
      <c r="C815" s="16"/>
    </row>
    <row r="816">
      <c r="A816" s="13"/>
      <c r="B816" s="13"/>
      <c r="C816" s="16"/>
    </row>
    <row r="817">
      <c r="A817" s="13"/>
      <c r="B817" s="13"/>
      <c r="C817" s="16"/>
    </row>
    <row r="818">
      <c r="A818" s="13"/>
      <c r="B818" s="13"/>
      <c r="C818" s="16"/>
    </row>
    <row r="819">
      <c r="A819" s="13"/>
      <c r="B819" s="13"/>
      <c r="C819" s="16"/>
    </row>
    <row r="820">
      <c r="A820" s="13"/>
      <c r="B820" s="13"/>
      <c r="C820" s="16"/>
    </row>
    <row r="821">
      <c r="A821" s="13"/>
      <c r="B821" s="13"/>
      <c r="C821" s="16"/>
    </row>
    <row r="822">
      <c r="A822" s="13"/>
      <c r="B822" s="13"/>
      <c r="C822" s="16"/>
    </row>
    <row r="823">
      <c r="A823" s="13"/>
      <c r="B823" s="13"/>
      <c r="C823" s="16"/>
    </row>
    <row r="824">
      <c r="A824" s="13"/>
      <c r="B824" s="13"/>
      <c r="C824" s="16"/>
    </row>
    <row r="825">
      <c r="A825" s="13"/>
      <c r="B825" s="13"/>
      <c r="C825" s="16"/>
    </row>
    <row r="826">
      <c r="A826" s="13"/>
      <c r="B826" s="13"/>
      <c r="C826" s="16"/>
    </row>
    <row r="827">
      <c r="A827" s="13"/>
      <c r="B827" s="13"/>
      <c r="C827" s="16"/>
    </row>
    <row r="828">
      <c r="A828" s="13"/>
      <c r="B828" s="13"/>
      <c r="C828" s="16"/>
    </row>
    <row r="829">
      <c r="A829" s="13"/>
      <c r="B829" s="13"/>
      <c r="C829" s="16"/>
    </row>
    <row r="830">
      <c r="A830" s="13"/>
      <c r="B830" s="13"/>
      <c r="C830" s="16"/>
    </row>
    <row r="831">
      <c r="A831" s="13"/>
      <c r="B831" s="13"/>
      <c r="C831" s="16"/>
    </row>
    <row r="832">
      <c r="A832" s="13"/>
      <c r="B832" s="13"/>
      <c r="C832" s="16"/>
    </row>
    <row r="833">
      <c r="A833" s="13"/>
      <c r="B833" s="13"/>
      <c r="C833" s="16"/>
    </row>
    <row r="834">
      <c r="A834" s="13"/>
      <c r="B834" s="13"/>
      <c r="C834" s="16"/>
    </row>
    <row r="835">
      <c r="A835" s="13"/>
      <c r="B835" s="13"/>
      <c r="C835" s="16"/>
    </row>
    <row r="836">
      <c r="A836" s="13"/>
      <c r="B836" s="13"/>
      <c r="C836" s="16"/>
    </row>
    <row r="837">
      <c r="A837" s="13"/>
      <c r="B837" s="13"/>
      <c r="C837" s="16"/>
    </row>
    <row r="838">
      <c r="A838" s="13"/>
      <c r="B838" s="13"/>
      <c r="C838" s="16"/>
    </row>
    <row r="839">
      <c r="A839" s="13"/>
      <c r="B839" s="13"/>
      <c r="C839" s="16"/>
    </row>
    <row r="840">
      <c r="A840" s="13"/>
      <c r="B840" s="13"/>
      <c r="C840" s="16"/>
    </row>
    <row r="841">
      <c r="A841" s="13"/>
      <c r="B841" s="13"/>
      <c r="C841" s="16"/>
    </row>
    <row r="842">
      <c r="A842" s="13"/>
      <c r="B842" s="13"/>
      <c r="C842" s="16"/>
    </row>
    <row r="843">
      <c r="A843" s="13"/>
      <c r="B843" s="13"/>
      <c r="C843" s="16"/>
    </row>
    <row r="844">
      <c r="A844" s="13"/>
      <c r="B844" s="13"/>
      <c r="C844" s="16"/>
    </row>
    <row r="845">
      <c r="A845" s="13"/>
      <c r="B845" s="13"/>
      <c r="C845" s="16"/>
    </row>
    <row r="846">
      <c r="A846" s="13"/>
      <c r="B846" s="13"/>
      <c r="C846" s="16"/>
    </row>
    <row r="847">
      <c r="A847" s="13"/>
      <c r="B847" s="13"/>
      <c r="C847" s="16"/>
    </row>
    <row r="848">
      <c r="A848" s="13"/>
      <c r="B848" s="13"/>
      <c r="C848" s="16"/>
    </row>
    <row r="849">
      <c r="A849" s="13"/>
      <c r="B849" s="13"/>
      <c r="C849" s="16"/>
    </row>
    <row r="850">
      <c r="A850" s="13"/>
      <c r="B850" s="13"/>
      <c r="C850" s="16"/>
    </row>
    <row r="851">
      <c r="A851" s="13"/>
      <c r="B851" s="13"/>
      <c r="C851" s="16"/>
    </row>
    <row r="852">
      <c r="A852" s="13"/>
      <c r="B852" s="13"/>
      <c r="C852" s="16"/>
    </row>
    <row r="853">
      <c r="A853" s="13"/>
      <c r="B853" s="13"/>
      <c r="C853" s="16"/>
    </row>
    <row r="854">
      <c r="A854" s="13"/>
      <c r="B854" s="13"/>
      <c r="C854" s="16"/>
    </row>
    <row r="855">
      <c r="A855" s="13"/>
      <c r="B855" s="13"/>
      <c r="C855" s="16"/>
    </row>
    <row r="856">
      <c r="A856" s="13"/>
      <c r="B856" s="13"/>
      <c r="C856" s="16"/>
    </row>
    <row r="857">
      <c r="A857" s="13"/>
      <c r="B857" s="13"/>
      <c r="C857" s="16"/>
    </row>
    <row r="858">
      <c r="A858" s="13"/>
      <c r="B858" s="13"/>
      <c r="C858" s="16"/>
    </row>
    <row r="859">
      <c r="A859" s="13"/>
      <c r="B859" s="13"/>
      <c r="C859" s="16"/>
    </row>
    <row r="860">
      <c r="A860" s="13"/>
      <c r="B860" s="13"/>
      <c r="C860" s="16"/>
    </row>
    <row r="861">
      <c r="A861" s="13"/>
      <c r="B861" s="13"/>
      <c r="C861" s="16"/>
    </row>
    <row r="862">
      <c r="A862" s="13"/>
      <c r="B862" s="13"/>
      <c r="C862" s="16"/>
    </row>
    <row r="863">
      <c r="A863" s="13"/>
      <c r="B863" s="13"/>
      <c r="C863" s="16"/>
    </row>
    <row r="864">
      <c r="A864" s="13"/>
      <c r="B864" s="13"/>
      <c r="C864" s="16"/>
    </row>
    <row r="865">
      <c r="A865" s="13"/>
      <c r="B865" s="13"/>
      <c r="C865" s="16"/>
    </row>
    <row r="866">
      <c r="A866" s="13"/>
      <c r="B866" s="13"/>
      <c r="C866" s="16"/>
    </row>
    <row r="867">
      <c r="A867" s="13"/>
      <c r="B867" s="13"/>
      <c r="C867" s="16"/>
    </row>
    <row r="868">
      <c r="A868" s="13"/>
      <c r="B868" s="13"/>
      <c r="C868" s="16"/>
    </row>
    <row r="869">
      <c r="A869" s="13"/>
      <c r="B869" s="13"/>
      <c r="C869" s="16"/>
    </row>
    <row r="870">
      <c r="A870" s="13"/>
      <c r="B870" s="13"/>
      <c r="C870" s="16"/>
    </row>
    <row r="871">
      <c r="A871" s="13"/>
      <c r="B871" s="13"/>
      <c r="C871" s="16"/>
    </row>
    <row r="872">
      <c r="A872" s="13"/>
      <c r="B872" s="13"/>
      <c r="C872" s="16"/>
    </row>
    <row r="873">
      <c r="A873" s="13"/>
      <c r="B873" s="13"/>
      <c r="C873" s="16"/>
    </row>
    <row r="874">
      <c r="A874" s="13"/>
      <c r="B874" s="13"/>
      <c r="C874" s="16"/>
    </row>
    <row r="875">
      <c r="A875" s="13"/>
      <c r="B875" s="13"/>
      <c r="C875" s="16"/>
    </row>
    <row r="876">
      <c r="A876" s="13"/>
      <c r="B876" s="13"/>
      <c r="C876" s="16"/>
    </row>
    <row r="877">
      <c r="A877" s="13"/>
      <c r="B877" s="13"/>
      <c r="C877" s="16"/>
    </row>
    <row r="878">
      <c r="A878" s="13"/>
      <c r="B878" s="13"/>
      <c r="C878" s="16"/>
    </row>
    <row r="879">
      <c r="A879" s="13"/>
      <c r="B879" s="13"/>
      <c r="C879" s="16"/>
    </row>
    <row r="880">
      <c r="A880" s="13"/>
      <c r="B880" s="13"/>
      <c r="C880" s="16"/>
    </row>
    <row r="881">
      <c r="A881" s="13"/>
      <c r="B881" s="13"/>
      <c r="C881" s="16"/>
    </row>
    <row r="882">
      <c r="A882" s="13"/>
      <c r="B882" s="13"/>
      <c r="C882" s="16"/>
    </row>
    <row r="883">
      <c r="A883" s="13"/>
      <c r="B883" s="13"/>
      <c r="C883" s="16"/>
    </row>
    <row r="884">
      <c r="A884" s="13"/>
      <c r="B884" s="13"/>
      <c r="C884" s="16"/>
    </row>
    <row r="885">
      <c r="A885" s="13"/>
      <c r="B885" s="13"/>
      <c r="C885" s="16"/>
    </row>
    <row r="886">
      <c r="A886" s="13"/>
      <c r="B886" s="13"/>
      <c r="C886" s="16"/>
    </row>
    <row r="887">
      <c r="A887" s="13"/>
      <c r="B887" s="13"/>
      <c r="C887" s="16"/>
    </row>
    <row r="888">
      <c r="A888" s="13"/>
      <c r="B888" s="13"/>
      <c r="C888" s="16"/>
    </row>
    <row r="889">
      <c r="A889" s="13"/>
      <c r="B889" s="13"/>
      <c r="C889" s="16"/>
    </row>
    <row r="890">
      <c r="A890" s="13"/>
      <c r="B890" s="13"/>
      <c r="C890" s="16"/>
    </row>
    <row r="891">
      <c r="A891" s="13"/>
      <c r="B891" s="13"/>
      <c r="C891" s="16"/>
    </row>
    <row r="892">
      <c r="A892" s="13"/>
      <c r="B892" s="13"/>
      <c r="C892" s="16"/>
    </row>
    <row r="893">
      <c r="A893" s="13"/>
      <c r="B893" s="13"/>
      <c r="C893" s="16"/>
    </row>
    <row r="894">
      <c r="A894" s="13"/>
      <c r="B894" s="13"/>
      <c r="C894" s="16"/>
    </row>
    <row r="895">
      <c r="A895" s="13"/>
      <c r="B895" s="13"/>
      <c r="C895" s="16"/>
    </row>
    <row r="896">
      <c r="A896" s="13"/>
      <c r="B896" s="13"/>
      <c r="C896" s="16"/>
    </row>
    <row r="897">
      <c r="A897" s="13"/>
      <c r="B897" s="13"/>
      <c r="C897" s="16"/>
    </row>
    <row r="898">
      <c r="A898" s="13"/>
      <c r="B898" s="13"/>
      <c r="C898" s="16"/>
    </row>
    <row r="899">
      <c r="A899" s="13"/>
      <c r="B899" s="13"/>
      <c r="C899" s="16"/>
    </row>
    <row r="900">
      <c r="A900" s="13"/>
      <c r="B900" s="13"/>
      <c r="C900" s="16"/>
    </row>
    <row r="901">
      <c r="A901" s="13"/>
      <c r="B901" s="13"/>
      <c r="C901" s="16"/>
    </row>
    <row r="902">
      <c r="A902" s="13"/>
      <c r="B902" s="13"/>
      <c r="C902" s="16"/>
    </row>
    <row r="903">
      <c r="A903" s="13"/>
      <c r="B903" s="13"/>
      <c r="C903" s="16"/>
    </row>
    <row r="904">
      <c r="A904" s="13"/>
      <c r="B904" s="13"/>
      <c r="C904" s="16"/>
    </row>
    <row r="905">
      <c r="A905" s="13"/>
      <c r="B905" s="13"/>
      <c r="C905" s="16"/>
    </row>
    <row r="906">
      <c r="A906" s="13"/>
      <c r="B906" s="13"/>
      <c r="C906" s="16"/>
    </row>
    <row r="907">
      <c r="A907" s="13"/>
      <c r="B907" s="13"/>
      <c r="C907" s="16"/>
    </row>
    <row r="908">
      <c r="A908" s="13"/>
      <c r="B908" s="13"/>
      <c r="C908" s="16"/>
    </row>
    <row r="909">
      <c r="A909" s="13"/>
      <c r="B909" s="13"/>
      <c r="C909" s="16"/>
    </row>
    <row r="910">
      <c r="A910" s="13"/>
      <c r="B910" s="13"/>
      <c r="C910" s="16"/>
    </row>
    <row r="911">
      <c r="A911" s="13"/>
      <c r="B911" s="13"/>
      <c r="C911" s="16"/>
    </row>
    <row r="912">
      <c r="A912" s="13"/>
      <c r="B912" s="13"/>
      <c r="C912" s="16"/>
    </row>
    <row r="913">
      <c r="A913" s="13"/>
      <c r="B913" s="13"/>
      <c r="C913" s="16"/>
    </row>
    <row r="914">
      <c r="A914" s="13"/>
      <c r="B914" s="13"/>
      <c r="C914" s="16"/>
    </row>
    <row r="915">
      <c r="A915" s="13"/>
      <c r="B915" s="13"/>
      <c r="C915" s="16"/>
    </row>
    <row r="916">
      <c r="A916" s="13"/>
      <c r="B916" s="13"/>
      <c r="C916" s="16"/>
    </row>
    <row r="917">
      <c r="A917" s="13"/>
      <c r="B917" s="13"/>
      <c r="C917" s="16"/>
    </row>
    <row r="918">
      <c r="A918" s="13"/>
      <c r="B918" s="13"/>
      <c r="C918" s="16"/>
    </row>
    <row r="919">
      <c r="A919" s="13"/>
      <c r="B919" s="13"/>
      <c r="C919" s="16"/>
    </row>
    <row r="920">
      <c r="A920" s="13"/>
      <c r="B920" s="13"/>
      <c r="C920" s="16"/>
    </row>
    <row r="921">
      <c r="A921" s="13"/>
      <c r="B921" s="13"/>
      <c r="C921" s="16"/>
    </row>
    <row r="922">
      <c r="A922" s="13"/>
      <c r="B922" s="13"/>
      <c r="C922" s="16"/>
    </row>
    <row r="923">
      <c r="A923" s="13"/>
      <c r="B923" s="13"/>
      <c r="C923" s="16"/>
    </row>
    <row r="924">
      <c r="A924" s="13"/>
      <c r="B924" s="13"/>
      <c r="C924" s="16"/>
    </row>
    <row r="925">
      <c r="A925" s="13"/>
      <c r="B925" s="13"/>
      <c r="C925" s="16"/>
    </row>
    <row r="926">
      <c r="A926" s="13"/>
      <c r="B926" s="13"/>
      <c r="C926" s="16"/>
    </row>
    <row r="927">
      <c r="A927" s="13"/>
      <c r="B927" s="13"/>
      <c r="C927" s="16"/>
    </row>
    <row r="928">
      <c r="A928" s="13"/>
      <c r="B928" s="13"/>
      <c r="C928" s="16"/>
    </row>
    <row r="929">
      <c r="A929" s="13"/>
      <c r="B929" s="13"/>
      <c r="C929" s="16"/>
    </row>
    <row r="930">
      <c r="A930" s="13"/>
      <c r="B930" s="13"/>
      <c r="C930" s="16"/>
    </row>
    <row r="931">
      <c r="A931" s="13"/>
      <c r="B931" s="13"/>
      <c r="C931" s="16"/>
    </row>
    <row r="932">
      <c r="A932" s="13"/>
      <c r="B932" s="13"/>
      <c r="C932" s="16"/>
    </row>
    <row r="933">
      <c r="A933" s="13"/>
      <c r="B933" s="13"/>
      <c r="C933" s="16"/>
    </row>
    <row r="934">
      <c r="A934" s="13"/>
      <c r="B934" s="13"/>
      <c r="C934" s="16"/>
    </row>
    <row r="935">
      <c r="A935" s="13"/>
      <c r="B935" s="13"/>
      <c r="C935" s="16"/>
    </row>
    <row r="936">
      <c r="A936" s="13"/>
      <c r="B936" s="13"/>
      <c r="C936" s="16"/>
    </row>
    <row r="937">
      <c r="A937" s="13"/>
      <c r="B937" s="13"/>
      <c r="C937" s="16"/>
    </row>
    <row r="938">
      <c r="A938" s="13"/>
      <c r="B938" s="13"/>
      <c r="C938" s="16"/>
    </row>
    <row r="939">
      <c r="A939" s="13"/>
      <c r="B939" s="13"/>
      <c r="C939" s="16"/>
    </row>
    <row r="940">
      <c r="A940" s="13"/>
      <c r="B940" s="13"/>
      <c r="C940" s="16"/>
    </row>
    <row r="941">
      <c r="A941" s="13"/>
      <c r="B941" s="13"/>
      <c r="C941" s="16"/>
    </row>
    <row r="942">
      <c r="A942" s="13"/>
      <c r="B942" s="13"/>
      <c r="C942" s="16"/>
    </row>
    <row r="943">
      <c r="A943" s="13"/>
      <c r="B943" s="13"/>
      <c r="C943" s="16"/>
    </row>
    <row r="944">
      <c r="A944" s="13"/>
      <c r="B944" s="13"/>
      <c r="C944" s="16"/>
    </row>
    <row r="945">
      <c r="A945" s="13"/>
      <c r="B945" s="13"/>
      <c r="C945" s="16"/>
    </row>
    <row r="946">
      <c r="A946" s="13"/>
      <c r="B946" s="13"/>
      <c r="C946" s="16"/>
    </row>
    <row r="947">
      <c r="A947" s="13"/>
      <c r="B947" s="13"/>
      <c r="C947" s="16"/>
    </row>
    <row r="948">
      <c r="A948" s="13"/>
      <c r="B948" s="13"/>
      <c r="C948" s="16"/>
    </row>
    <row r="949">
      <c r="A949" s="13"/>
      <c r="B949" s="13"/>
      <c r="C949" s="16"/>
    </row>
    <row r="950">
      <c r="A950" s="13"/>
      <c r="B950" s="13"/>
      <c r="C950" s="16"/>
    </row>
    <row r="951">
      <c r="A951" s="13"/>
      <c r="B951" s="13"/>
      <c r="C951" s="16"/>
    </row>
    <row r="952">
      <c r="A952" s="13"/>
      <c r="B952" s="13"/>
      <c r="C952" s="16"/>
    </row>
    <row r="953">
      <c r="A953" s="13"/>
      <c r="B953" s="13"/>
      <c r="C953" s="16"/>
    </row>
    <row r="954">
      <c r="A954" s="13"/>
      <c r="B954" s="13"/>
      <c r="C954" s="16"/>
    </row>
    <row r="955">
      <c r="A955" s="13"/>
      <c r="B955" s="13"/>
      <c r="C955" s="16"/>
    </row>
    <row r="956">
      <c r="A956" s="13"/>
      <c r="B956" s="13"/>
      <c r="C956" s="16"/>
    </row>
    <row r="957">
      <c r="A957" s="13"/>
      <c r="B957" s="13"/>
      <c r="C957" s="16"/>
    </row>
    <row r="958">
      <c r="A958" s="13"/>
      <c r="B958" s="13"/>
      <c r="C958" s="16"/>
    </row>
    <row r="959">
      <c r="A959" s="13"/>
      <c r="B959" s="13"/>
      <c r="C959" s="16"/>
    </row>
    <row r="960">
      <c r="A960" s="13"/>
      <c r="B960" s="13"/>
      <c r="C960" s="16"/>
    </row>
    <row r="961">
      <c r="A961" s="13"/>
      <c r="B961" s="13"/>
      <c r="C961" s="16"/>
    </row>
    <row r="962">
      <c r="A962" s="13"/>
      <c r="B962" s="13"/>
      <c r="C962" s="16"/>
    </row>
    <row r="963">
      <c r="A963" s="13"/>
      <c r="B963" s="13"/>
      <c r="C963" s="16"/>
    </row>
    <row r="964">
      <c r="A964" s="13"/>
      <c r="B964" s="13"/>
      <c r="C964" s="16"/>
    </row>
    <row r="965">
      <c r="A965" s="13"/>
      <c r="B965" s="13"/>
      <c r="C965" s="16"/>
    </row>
    <row r="966">
      <c r="A966" s="13"/>
      <c r="B966" s="13"/>
      <c r="C966" s="16"/>
    </row>
    <row r="967">
      <c r="A967" s="13"/>
      <c r="B967" s="13"/>
      <c r="C967" s="16"/>
    </row>
    <row r="968">
      <c r="A968" s="13"/>
      <c r="B968" s="13"/>
      <c r="C968" s="16"/>
    </row>
    <row r="969">
      <c r="A969" s="13"/>
      <c r="B969" s="13"/>
      <c r="C969" s="16"/>
    </row>
    <row r="970">
      <c r="A970" s="13"/>
      <c r="B970" s="13"/>
      <c r="C970" s="16"/>
    </row>
    <row r="971">
      <c r="A971" s="13"/>
      <c r="B971" s="13"/>
      <c r="C971" s="16"/>
    </row>
    <row r="972">
      <c r="A972" s="13"/>
      <c r="B972" s="13"/>
      <c r="C972" s="16"/>
    </row>
    <row r="973">
      <c r="A973" s="13"/>
      <c r="B973" s="13"/>
      <c r="C973" s="16"/>
    </row>
    <row r="974">
      <c r="A974" s="13"/>
      <c r="B974" s="13"/>
      <c r="C974" s="16"/>
    </row>
    <row r="975">
      <c r="A975" s="13"/>
      <c r="B975" s="13"/>
      <c r="C975" s="16"/>
    </row>
    <row r="976">
      <c r="A976" s="13"/>
      <c r="B976" s="13"/>
      <c r="C976" s="16"/>
    </row>
    <row r="977">
      <c r="A977" s="13"/>
      <c r="B977" s="13"/>
      <c r="C977" s="16"/>
    </row>
    <row r="978">
      <c r="A978" s="13"/>
      <c r="B978" s="13"/>
      <c r="C978" s="16"/>
    </row>
    <row r="979">
      <c r="A979" s="13"/>
      <c r="B979" s="13"/>
      <c r="C979" s="16"/>
    </row>
    <row r="980">
      <c r="A980" s="13"/>
      <c r="B980" s="13"/>
      <c r="C980" s="16"/>
    </row>
    <row r="981">
      <c r="A981" s="13"/>
      <c r="B981" s="13"/>
      <c r="C981" s="16"/>
    </row>
    <row r="982">
      <c r="A982" s="13"/>
      <c r="B982" s="13"/>
      <c r="C982" s="16"/>
    </row>
    <row r="983">
      <c r="A983" s="13"/>
      <c r="B983" s="13"/>
      <c r="C983" s="16"/>
    </row>
    <row r="984">
      <c r="A984" s="13"/>
      <c r="B984" s="13"/>
      <c r="C984" s="16"/>
    </row>
    <row r="985">
      <c r="A985" s="13"/>
      <c r="B985" s="13"/>
      <c r="C985" s="16"/>
    </row>
    <row r="986">
      <c r="A986" s="13"/>
      <c r="B986" s="13"/>
      <c r="C986" s="16"/>
    </row>
    <row r="987">
      <c r="A987" s="13"/>
      <c r="B987" s="13"/>
      <c r="C987" s="16"/>
    </row>
    <row r="988">
      <c r="A988" s="13"/>
      <c r="B988" s="13"/>
      <c r="C988" s="16"/>
    </row>
    <row r="989">
      <c r="A989" s="13"/>
      <c r="B989" s="13"/>
      <c r="C989" s="16"/>
    </row>
    <row r="990">
      <c r="A990" s="13"/>
      <c r="B990" s="13"/>
      <c r="C990" s="16"/>
    </row>
    <row r="991">
      <c r="A991" s="13"/>
      <c r="B991" s="13"/>
      <c r="C991" s="16"/>
    </row>
    <row r="992">
      <c r="A992" s="13"/>
      <c r="B992" s="13"/>
      <c r="C992" s="16"/>
    </row>
    <row r="993">
      <c r="A993" s="13"/>
      <c r="B993" s="13"/>
      <c r="C993" s="16"/>
    </row>
    <row r="994">
      <c r="A994" s="13"/>
      <c r="B994" s="13"/>
      <c r="C994" s="16"/>
    </row>
    <row r="995">
      <c r="A995" s="13"/>
      <c r="B995" s="13"/>
      <c r="C995" s="16"/>
    </row>
    <row r="996">
      <c r="A996" s="13"/>
      <c r="B996" s="13"/>
      <c r="C996" s="16"/>
    </row>
    <row r="997">
      <c r="A997" s="13"/>
      <c r="B997" s="13"/>
      <c r="C997" s="16"/>
    </row>
    <row r="998">
      <c r="A998" s="13"/>
      <c r="B998" s="13"/>
      <c r="C998" s="16"/>
    </row>
    <row r="999">
      <c r="A999" s="13"/>
      <c r="B999" s="13"/>
      <c r="C999" s="16"/>
    </row>
    <row r="1000">
      <c r="A1000" s="13"/>
      <c r="B1000" s="13"/>
      <c r="C1000" s="16"/>
    </row>
  </sheetData>
  <conditionalFormatting sqref="C1:C1000">
    <cfRule type="cellIs" dxfId="1" priority="1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26" t="s">
        <v>36</v>
      </c>
      <c r="B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</row>
    <row r="2">
      <c r="A2" s="27" t="s">
        <v>12</v>
      </c>
      <c r="B2" s="28">
        <v>0.0</v>
      </c>
      <c r="G2" s="13"/>
      <c r="H2" s="23">
        <v>4649195.0</v>
      </c>
      <c r="I2" s="3">
        <v>0.0</v>
      </c>
    </row>
    <row r="3">
      <c r="A3" s="27" t="s">
        <v>12</v>
      </c>
      <c r="B3" s="28">
        <v>5.0</v>
      </c>
      <c r="G3" s="13"/>
      <c r="H3" s="23">
        <v>3974764.0</v>
      </c>
      <c r="I3" s="3">
        <v>0.0</v>
      </c>
    </row>
    <row r="4">
      <c r="A4" s="27" t="s">
        <v>12</v>
      </c>
      <c r="B4" s="28">
        <v>10.0</v>
      </c>
      <c r="G4" s="13"/>
      <c r="H4" s="23">
        <v>3934133.0</v>
      </c>
      <c r="I4" s="3">
        <v>0.0</v>
      </c>
    </row>
    <row r="5">
      <c r="A5" s="27" t="s">
        <v>13</v>
      </c>
      <c r="B5" s="28">
        <v>15.0</v>
      </c>
      <c r="G5" s="3" t="s">
        <v>0</v>
      </c>
      <c r="H5" s="23">
        <v>4447883.0</v>
      </c>
      <c r="I5" s="3">
        <v>0.0</v>
      </c>
    </row>
    <row r="6">
      <c r="A6" s="27" t="s">
        <v>13</v>
      </c>
      <c r="B6" s="28">
        <v>20.0</v>
      </c>
      <c r="H6" s="23">
        <v>4576937.0</v>
      </c>
    </row>
    <row r="7">
      <c r="A7" s="27" t="s">
        <v>13</v>
      </c>
      <c r="B7" s="28">
        <v>25.0</v>
      </c>
      <c r="H7" s="23">
        <v>4404973.0</v>
      </c>
    </row>
    <row r="8">
      <c r="A8" s="27" t="s">
        <v>14</v>
      </c>
      <c r="B8" s="28">
        <v>30.0</v>
      </c>
      <c r="G8" s="3" t="s">
        <v>1</v>
      </c>
      <c r="H8" s="23">
        <v>4229178.0</v>
      </c>
    </row>
    <row r="9">
      <c r="A9" s="27" t="s">
        <v>14</v>
      </c>
      <c r="B9" s="28">
        <v>35.0</v>
      </c>
      <c r="H9" s="23">
        <v>4346616.0</v>
      </c>
    </row>
    <row r="10">
      <c r="A10" s="27" t="s">
        <v>14</v>
      </c>
      <c r="B10" s="28">
        <v>0.0</v>
      </c>
      <c r="H10" s="23">
        <v>4343624.0</v>
      </c>
    </row>
    <row r="11">
      <c r="A11" s="27" t="s">
        <v>15</v>
      </c>
      <c r="B11" s="28">
        <v>5.0</v>
      </c>
      <c r="G11" s="3" t="s">
        <v>2</v>
      </c>
      <c r="H11" s="23">
        <v>4778619.0</v>
      </c>
    </row>
    <row r="12">
      <c r="A12" s="27" t="s">
        <v>15</v>
      </c>
      <c r="B12" s="28">
        <v>10.0</v>
      </c>
      <c r="H12" s="23">
        <v>4564299.0</v>
      </c>
    </row>
    <row r="13">
      <c r="A13" s="27" t="s">
        <v>15</v>
      </c>
      <c r="B13" s="28">
        <v>15.0</v>
      </c>
      <c r="H13" s="23">
        <v>3991880.0</v>
      </c>
    </row>
    <row r="14">
      <c r="A14" s="27" t="s">
        <v>16</v>
      </c>
      <c r="B14" s="28">
        <v>20.0</v>
      </c>
      <c r="D14" s="13"/>
      <c r="E14" s="13"/>
      <c r="G14" s="3" t="s">
        <v>3</v>
      </c>
      <c r="H14" s="23">
        <v>5051463.0</v>
      </c>
    </row>
    <row r="15">
      <c r="A15" s="27" t="s">
        <v>16</v>
      </c>
      <c r="B15" s="28">
        <v>25.0</v>
      </c>
      <c r="D15" s="13"/>
      <c r="E15" s="13"/>
      <c r="H15" s="23">
        <v>4852997.0</v>
      </c>
    </row>
    <row r="16">
      <c r="A16" s="27" t="s">
        <v>16</v>
      </c>
      <c r="B16" s="28">
        <v>30.0</v>
      </c>
      <c r="D16" s="13"/>
      <c r="E16" s="13"/>
      <c r="G16" s="13"/>
      <c r="H16" s="23">
        <v>5058918.0</v>
      </c>
    </row>
    <row r="17">
      <c r="A17" s="27" t="s">
        <v>17</v>
      </c>
      <c r="B17" s="28">
        <v>35.0</v>
      </c>
      <c r="D17" s="13"/>
      <c r="E17" s="13"/>
      <c r="G17" s="15" t="s">
        <v>4</v>
      </c>
      <c r="H17" s="23">
        <v>4223899.0</v>
      </c>
    </row>
    <row r="18">
      <c r="A18" s="27" t="s">
        <v>17</v>
      </c>
      <c r="B18" s="28">
        <v>0.0</v>
      </c>
      <c r="D18" s="13"/>
      <c r="E18" s="13"/>
      <c r="G18" s="13"/>
      <c r="H18" s="23">
        <v>4375844.0</v>
      </c>
    </row>
    <row r="19">
      <c r="A19" s="27" t="s">
        <v>17</v>
      </c>
      <c r="B19" s="28">
        <v>5.0</v>
      </c>
      <c r="D19" s="13"/>
      <c r="E19" s="13"/>
      <c r="G19" s="13"/>
      <c r="H19" s="23">
        <v>4384072.0</v>
      </c>
    </row>
    <row r="20">
      <c r="A20" s="27" t="s">
        <v>55</v>
      </c>
      <c r="B20" s="28">
        <v>10.0</v>
      </c>
      <c r="D20" s="13"/>
      <c r="E20" s="13"/>
      <c r="G20" s="15" t="s">
        <v>5</v>
      </c>
      <c r="H20" s="23">
        <v>4331237.0</v>
      </c>
    </row>
    <row r="21">
      <c r="A21" s="27" t="s">
        <v>55</v>
      </c>
      <c r="B21" s="28">
        <v>15.0</v>
      </c>
      <c r="D21" s="13"/>
      <c r="E21" s="13"/>
      <c r="G21" s="13"/>
      <c r="H21" s="23">
        <v>4503627.0</v>
      </c>
    </row>
    <row r="22">
      <c r="A22" s="27" t="s">
        <v>55</v>
      </c>
      <c r="B22" s="28">
        <v>20.0</v>
      </c>
      <c r="D22" s="13"/>
      <c r="E22" s="13"/>
      <c r="G22" s="13"/>
      <c r="H22" s="23">
        <v>4790678.0</v>
      </c>
    </row>
    <row r="23">
      <c r="A23" s="27" t="s">
        <v>56</v>
      </c>
      <c r="B23" s="28">
        <v>25.0</v>
      </c>
      <c r="D23" s="13"/>
      <c r="E23" s="13"/>
      <c r="G23" s="15" t="s">
        <v>6</v>
      </c>
      <c r="H23" s="23">
        <v>4763069.0</v>
      </c>
    </row>
    <row r="24">
      <c r="A24" s="27" t="s">
        <v>56</v>
      </c>
      <c r="B24" s="28">
        <v>30.0</v>
      </c>
      <c r="D24" s="13"/>
      <c r="E24" s="13"/>
      <c r="G24" s="13"/>
      <c r="H24" s="23">
        <v>4947155.0</v>
      </c>
    </row>
    <row r="25">
      <c r="A25" s="27" t="s">
        <v>56</v>
      </c>
      <c r="B25" s="28">
        <v>35.0</v>
      </c>
      <c r="D25" s="13"/>
      <c r="E25" s="13"/>
      <c r="G25" s="13"/>
      <c r="H25" s="23">
        <v>4986352.0</v>
      </c>
    </row>
    <row r="26">
      <c r="A26" s="27" t="s">
        <v>57</v>
      </c>
      <c r="B26" s="28">
        <v>0.0</v>
      </c>
      <c r="D26" s="13"/>
      <c r="E26" s="13"/>
      <c r="G26" s="15">
        <v>2.0</v>
      </c>
      <c r="H26" s="23">
        <v>5085910.0</v>
      </c>
    </row>
    <row r="27">
      <c r="A27" s="27" t="s">
        <v>57</v>
      </c>
      <c r="B27" s="28">
        <v>5.0</v>
      </c>
      <c r="D27" s="13"/>
      <c r="E27" s="13"/>
      <c r="G27" s="13"/>
      <c r="H27" s="23">
        <v>5611416.0</v>
      </c>
    </row>
    <row r="28">
      <c r="A28" s="27" t="s">
        <v>57</v>
      </c>
      <c r="B28" s="28">
        <v>10.0</v>
      </c>
      <c r="D28" s="13"/>
      <c r="E28" s="13"/>
      <c r="G28" s="13"/>
      <c r="H28" s="23">
        <v>3.056143E7</v>
      </c>
    </row>
    <row r="29">
      <c r="A29" s="27" t="s">
        <v>58</v>
      </c>
      <c r="B29" s="28">
        <v>15.0</v>
      </c>
      <c r="D29" s="13"/>
      <c r="E29" s="13"/>
      <c r="G29" s="15">
        <v>3.0</v>
      </c>
      <c r="H29" s="23">
        <v>4617766.0</v>
      </c>
    </row>
    <row r="30">
      <c r="A30" s="27" t="s">
        <v>58</v>
      </c>
      <c r="B30" s="28">
        <v>20.0</v>
      </c>
      <c r="D30" s="13"/>
      <c r="E30" s="13"/>
      <c r="G30" s="13"/>
      <c r="H30" s="23">
        <v>4592982.0</v>
      </c>
    </row>
    <row r="31">
      <c r="A31" s="27" t="s">
        <v>58</v>
      </c>
      <c r="B31" s="28">
        <v>25.0</v>
      </c>
      <c r="D31" s="13"/>
      <c r="E31" s="13"/>
      <c r="G31" s="13"/>
      <c r="H31" s="23">
        <v>4877233.0</v>
      </c>
    </row>
    <row r="32">
      <c r="A32" s="27" t="s">
        <v>59</v>
      </c>
      <c r="B32" s="28">
        <v>30.0</v>
      </c>
      <c r="D32" s="13"/>
      <c r="E32" s="13"/>
      <c r="G32" s="15">
        <v>4.0</v>
      </c>
      <c r="H32" s="23">
        <v>4831722.0</v>
      </c>
    </row>
    <row r="33">
      <c r="A33" s="27" t="s">
        <v>59</v>
      </c>
      <c r="B33" s="28">
        <v>35.0</v>
      </c>
      <c r="D33" s="13"/>
      <c r="E33" s="13"/>
      <c r="G33" s="13"/>
      <c r="H33" s="23">
        <v>4918495.0</v>
      </c>
    </row>
    <row r="34">
      <c r="A34" s="27" t="s">
        <v>59</v>
      </c>
      <c r="B34" s="28">
        <v>0.0</v>
      </c>
      <c r="D34" s="13"/>
      <c r="E34" s="13"/>
      <c r="G34" s="13"/>
      <c r="H34" s="23">
        <v>4846608.0</v>
      </c>
    </row>
    <row r="35">
      <c r="A35" s="27" t="s">
        <v>60</v>
      </c>
      <c r="B35" s="28">
        <v>5.0</v>
      </c>
      <c r="D35" s="13"/>
      <c r="E35" s="13"/>
      <c r="G35" s="15">
        <v>5.0</v>
      </c>
      <c r="H35" s="23">
        <v>4706529.0</v>
      </c>
    </row>
    <row r="36">
      <c r="A36" s="27" t="s">
        <v>60</v>
      </c>
      <c r="B36" s="28">
        <v>10.0</v>
      </c>
      <c r="D36" s="13"/>
      <c r="E36" s="13"/>
      <c r="G36" s="13"/>
      <c r="H36" s="23">
        <v>4959571.0</v>
      </c>
    </row>
    <row r="37">
      <c r="A37" s="27" t="s">
        <v>60</v>
      </c>
      <c r="B37" s="28">
        <v>15.0</v>
      </c>
      <c r="D37" s="13"/>
      <c r="E37" s="13"/>
      <c r="G37" s="13"/>
      <c r="H37" s="23">
        <v>5030544.0</v>
      </c>
    </row>
    <row r="38">
      <c r="A38" s="27" t="s">
        <v>12</v>
      </c>
      <c r="B38" s="28">
        <v>20.0</v>
      </c>
      <c r="D38" s="13"/>
      <c r="E38" s="13"/>
      <c r="G38" s="15">
        <v>6.0</v>
      </c>
      <c r="H38" s="23">
        <v>5512178.0</v>
      </c>
    </row>
    <row r="39">
      <c r="A39" s="27" t="s">
        <v>12</v>
      </c>
      <c r="B39" s="28">
        <v>25.0</v>
      </c>
      <c r="D39" s="13"/>
      <c r="E39" s="13"/>
      <c r="G39" s="13"/>
      <c r="H39" s="23">
        <v>5208068.0</v>
      </c>
    </row>
    <row r="40">
      <c r="A40" s="27" t="s">
        <v>12</v>
      </c>
      <c r="B40" s="28">
        <v>30.0</v>
      </c>
      <c r="D40" s="13"/>
      <c r="E40" s="13"/>
      <c r="G40" s="13"/>
      <c r="H40" s="23">
        <v>5370252.0</v>
      </c>
    </row>
    <row r="41">
      <c r="A41" s="27" t="s">
        <v>13</v>
      </c>
      <c r="B41" s="28">
        <v>35.0</v>
      </c>
      <c r="D41" s="13"/>
      <c r="E41" s="13"/>
      <c r="G41" s="15" t="s">
        <v>12</v>
      </c>
      <c r="H41" s="23">
        <v>4430212.0</v>
      </c>
    </row>
    <row r="42">
      <c r="A42" s="27" t="s">
        <v>13</v>
      </c>
      <c r="B42" s="28">
        <v>0.0</v>
      </c>
      <c r="D42" s="13"/>
      <c r="E42" s="13"/>
      <c r="G42" s="13"/>
      <c r="H42" s="23">
        <v>4330501.0</v>
      </c>
    </row>
    <row r="43">
      <c r="A43" s="27" t="s">
        <v>13</v>
      </c>
      <c r="B43" s="28">
        <v>5.0</v>
      </c>
      <c r="D43" s="13"/>
      <c r="E43" s="13"/>
      <c r="G43" s="13"/>
      <c r="H43" s="23">
        <v>4412114.0</v>
      </c>
    </row>
    <row r="44">
      <c r="A44" s="27" t="s">
        <v>14</v>
      </c>
      <c r="B44" s="28">
        <v>10.0</v>
      </c>
      <c r="D44" s="13"/>
      <c r="E44" s="13"/>
      <c r="G44" s="15" t="s">
        <v>13</v>
      </c>
      <c r="H44" s="23">
        <v>4779949.0</v>
      </c>
    </row>
    <row r="45">
      <c r="A45" s="27" t="s">
        <v>14</v>
      </c>
      <c r="B45" s="28">
        <v>15.0</v>
      </c>
      <c r="D45" s="13"/>
      <c r="E45" s="13"/>
      <c r="H45" s="23">
        <v>4892533.0</v>
      </c>
    </row>
    <row r="46">
      <c r="A46" s="27" t="s">
        <v>14</v>
      </c>
      <c r="B46" s="28">
        <v>20.0</v>
      </c>
      <c r="D46" s="13"/>
      <c r="E46" s="13"/>
      <c r="H46" s="23">
        <v>4932990.0</v>
      </c>
    </row>
    <row r="47">
      <c r="A47" s="27" t="s">
        <v>15</v>
      </c>
      <c r="B47" s="28">
        <v>25.0</v>
      </c>
      <c r="D47" s="13"/>
      <c r="E47" s="13"/>
      <c r="G47" s="3">
        <v>3.0</v>
      </c>
      <c r="H47" s="23">
        <v>4516001.0</v>
      </c>
    </row>
    <row r="48">
      <c r="A48" s="27" t="s">
        <v>15</v>
      </c>
      <c r="B48" s="28">
        <v>30.0</v>
      </c>
      <c r="D48" s="13"/>
      <c r="E48" s="13"/>
      <c r="H48" s="23">
        <v>4553892.0</v>
      </c>
    </row>
    <row r="49">
      <c r="A49" s="27" t="s">
        <v>15</v>
      </c>
      <c r="B49" s="28">
        <v>35.0</v>
      </c>
      <c r="D49" s="13"/>
      <c r="E49" s="13"/>
      <c r="G49" s="13"/>
      <c r="H49" s="23">
        <v>4669453.0</v>
      </c>
    </row>
    <row r="50">
      <c r="A50" s="27" t="s">
        <v>16</v>
      </c>
      <c r="B50" s="28">
        <v>0.0</v>
      </c>
      <c r="D50" s="13"/>
      <c r="E50" s="13"/>
      <c r="G50" s="15">
        <v>4.0</v>
      </c>
      <c r="H50" s="23">
        <v>5879612.0</v>
      </c>
    </row>
    <row r="51">
      <c r="A51" s="27" t="s">
        <v>16</v>
      </c>
      <c r="B51" s="28">
        <v>5.0</v>
      </c>
      <c r="D51" s="13"/>
      <c r="E51" s="13"/>
      <c r="G51" s="13"/>
      <c r="H51" s="23">
        <v>3956592.0</v>
      </c>
    </row>
    <row r="52">
      <c r="A52" s="27" t="s">
        <v>16</v>
      </c>
      <c r="B52" s="28">
        <v>10.0</v>
      </c>
      <c r="D52" s="13"/>
      <c r="E52" s="13"/>
      <c r="G52" s="13"/>
      <c r="H52" s="23">
        <v>3932832.0</v>
      </c>
    </row>
    <row r="53">
      <c r="A53" s="27" t="s">
        <v>17</v>
      </c>
      <c r="B53" s="28">
        <v>15.0</v>
      </c>
      <c r="D53" s="13"/>
      <c r="E53" s="13"/>
      <c r="G53" s="15">
        <v>5.0</v>
      </c>
      <c r="H53" s="23">
        <v>3869070.0</v>
      </c>
    </row>
    <row r="54">
      <c r="A54" s="27" t="s">
        <v>17</v>
      </c>
      <c r="B54" s="28">
        <v>20.0</v>
      </c>
      <c r="D54" s="13"/>
      <c r="E54" s="13"/>
      <c r="G54" s="13"/>
      <c r="H54" s="23">
        <v>3880948.0</v>
      </c>
    </row>
    <row r="55">
      <c r="A55" s="27" t="s">
        <v>17</v>
      </c>
      <c r="B55" s="28">
        <v>25.0</v>
      </c>
      <c r="D55" s="13"/>
      <c r="E55" s="13"/>
      <c r="G55" s="13"/>
      <c r="H55" s="23">
        <v>3839177.0</v>
      </c>
    </row>
    <row r="56">
      <c r="A56" s="27" t="s">
        <v>55</v>
      </c>
      <c r="B56" s="28">
        <v>30.0</v>
      </c>
      <c r="D56" s="13"/>
      <c r="E56" s="13"/>
      <c r="G56" s="15">
        <v>6.0</v>
      </c>
      <c r="H56" s="23">
        <v>3707980.0</v>
      </c>
    </row>
    <row r="57">
      <c r="A57" s="27" t="s">
        <v>55</v>
      </c>
      <c r="B57" s="28">
        <v>35.0</v>
      </c>
      <c r="D57" s="13"/>
      <c r="E57" s="13"/>
      <c r="G57" s="13"/>
      <c r="H57" s="23">
        <v>4069037.0</v>
      </c>
    </row>
    <row r="58">
      <c r="A58" s="27" t="s">
        <v>55</v>
      </c>
      <c r="B58" s="28">
        <v>0.0</v>
      </c>
      <c r="D58" s="13"/>
      <c r="E58" s="13"/>
      <c r="G58" s="13"/>
      <c r="H58" s="23">
        <v>3441762.0</v>
      </c>
    </row>
    <row r="59">
      <c r="A59" s="27" t="s">
        <v>56</v>
      </c>
      <c r="B59" s="28">
        <v>5.0</v>
      </c>
      <c r="D59" s="13"/>
      <c r="E59" s="13"/>
      <c r="G59" s="15" t="s">
        <v>18</v>
      </c>
      <c r="H59" s="23">
        <v>4423302.0</v>
      </c>
    </row>
    <row r="60">
      <c r="A60" s="27" t="s">
        <v>56</v>
      </c>
      <c r="B60" s="28">
        <v>10.0</v>
      </c>
      <c r="D60" s="13"/>
      <c r="E60" s="13"/>
      <c r="G60" s="13"/>
      <c r="H60" s="23">
        <v>4300778.0</v>
      </c>
    </row>
    <row r="61">
      <c r="A61" s="27" t="s">
        <v>56</v>
      </c>
      <c r="B61" s="28">
        <v>15.0</v>
      </c>
      <c r="D61" s="13"/>
      <c r="E61" s="13"/>
      <c r="G61" s="13"/>
      <c r="H61" s="23">
        <v>4332846.0</v>
      </c>
    </row>
    <row r="62">
      <c r="A62" s="27" t="s">
        <v>57</v>
      </c>
      <c r="B62" s="28">
        <v>20.0</v>
      </c>
      <c r="D62" s="13"/>
      <c r="E62" s="13"/>
      <c r="G62" s="15" t="s">
        <v>19</v>
      </c>
      <c r="H62" s="23">
        <v>6572677.0</v>
      </c>
    </row>
    <row r="63">
      <c r="A63" s="27" t="s">
        <v>57</v>
      </c>
      <c r="B63" s="28">
        <v>25.0</v>
      </c>
      <c r="D63" s="13"/>
      <c r="E63" s="13"/>
      <c r="H63" s="23">
        <v>7263573.0</v>
      </c>
    </row>
    <row r="64">
      <c r="A64" s="27" t="s">
        <v>57</v>
      </c>
      <c r="B64" s="28">
        <v>30.0</v>
      </c>
      <c r="D64" s="13"/>
      <c r="E64" s="13"/>
      <c r="H64" s="23">
        <v>4832963.0</v>
      </c>
    </row>
    <row r="65">
      <c r="A65" s="27" t="s">
        <v>58</v>
      </c>
      <c r="B65" s="28">
        <v>35.0</v>
      </c>
      <c r="D65" s="13"/>
      <c r="E65" s="13"/>
      <c r="G65" s="15">
        <v>3.0</v>
      </c>
      <c r="H65" s="23">
        <v>4813624.0</v>
      </c>
    </row>
    <row r="66">
      <c r="A66" s="27" t="s">
        <v>58</v>
      </c>
      <c r="B66" s="28">
        <v>0.0</v>
      </c>
      <c r="D66" s="13"/>
      <c r="E66" s="13"/>
      <c r="G66" s="13"/>
      <c r="H66" s="23">
        <v>4220550.0</v>
      </c>
    </row>
    <row r="67">
      <c r="A67" s="27" t="s">
        <v>58</v>
      </c>
      <c r="B67" s="28">
        <v>5.0</v>
      </c>
      <c r="D67" s="13"/>
      <c r="E67" s="13"/>
      <c r="G67" s="13"/>
      <c r="H67" s="23">
        <v>4867986.0</v>
      </c>
    </row>
    <row r="68">
      <c r="A68" s="27" t="s">
        <v>59</v>
      </c>
      <c r="B68" s="28">
        <v>10.0</v>
      </c>
      <c r="D68" s="13"/>
      <c r="E68" s="13"/>
      <c r="G68" s="15">
        <v>4.0</v>
      </c>
      <c r="H68" s="23">
        <v>4184177.0</v>
      </c>
    </row>
    <row r="69">
      <c r="A69" s="27" t="s">
        <v>59</v>
      </c>
      <c r="B69" s="28">
        <v>15.0</v>
      </c>
      <c r="D69" s="13"/>
      <c r="E69" s="13"/>
      <c r="G69" s="13"/>
      <c r="H69" s="23">
        <v>4311970.0</v>
      </c>
    </row>
    <row r="70">
      <c r="A70" s="27" t="s">
        <v>59</v>
      </c>
      <c r="B70" s="28">
        <v>20.0</v>
      </c>
      <c r="D70" s="13"/>
      <c r="E70" s="13"/>
      <c r="G70" s="13"/>
      <c r="H70" s="23">
        <v>4284596.0</v>
      </c>
    </row>
    <row r="71">
      <c r="A71" s="27" t="s">
        <v>60</v>
      </c>
      <c r="B71" s="28">
        <v>25.0</v>
      </c>
      <c r="D71" s="13"/>
      <c r="E71" s="13"/>
      <c r="G71" s="15">
        <v>5.0</v>
      </c>
      <c r="H71" s="23">
        <v>4416448.0</v>
      </c>
    </row>
    <row r="72">
      <c r="A72" s="27" t="s">
        <v>60</v>
      </c>
      <c r="B72" s="28">
        <v>30.0</v>
      </c>
      <c r="D72" s="13"/>
      <c r="E72" s="13"/>
      <c r="G72" s="13"/>
      <c r="H72" s="23">
        <v>6917540.0</v>
      </c>
    </row>
    <row r="73">
      <c r="A73" s="27" t="s">
        <v>60</v>
      </c>
      <c r="B73" s="28">
        <v>35.0</v>
      </c>
      <c r="D73" s="13"/>
      <c r="E73" s="13"/>
      <c r="G73" s="13"/>
      <c r="H73" s="23">
        <v>1.4476345E7</v>
      </c>
    </row>
    <row r="74">
      <c r="A74" s="27" t="s">
        <v>12</v>
      </c>
      <c r="B74" s="28">
        <v>0.0</v>
      </c>
      <c r="D74" s="13"/>
      <c r="E74" s="13"/>
      <c r="G74" s="15">
        <v>6.0</v>
      </c>
      <c r="H74" s="23">
        <v>5078545.0</v>
      </c>
    </row>
    <row r="75">
      <c r="A75" s="27" t="s">
        <v>12</v>
      </c>
      <c r="B75" s="28">
        <v>5.0</v>
      </c>
      <c r="D75" s="13"/>
      <c r="E75" s="13"/>
      <c r="G75" s="13"/>
      <c r="H75" s="23">
        <v>4944186.0</v>
      </c>
    </row>
    <row r="76">
      <c r="A76" s="27" t="s">
        <v>12</v>
      </c>
      <c r="B76" s="28">
        <v>10.0</v>
      </c>
      <c r="D76" s="13"/>
      <c r="E76" s="13"/>
      <c r="G76" s="13"/>
      <c r="H76" s="23">
        <v>4911757.0</v>
      </c>
    </row>
    <row r="77">
      <c r="A77" s="27" t="s">
        <v>13</v>
      </c>
      <c r="B77" s="28">
        <v>15.0</v>
      </c>
      <c r="D77" s="13"/>
      <c r="E77" s="13"/>
      <c r="G77" s="13"/>
    </row>
    <row r="78">
      <c r="A78" s="27" t="s">
        <v>13</v>
      </c>
      <c r="B78" s="28">
        <v>20.0</v>
      </c>
      <c r="D78" s="13"/>
      <c r="E78" s="13"/>
      <c r="G78" s="13"/>
    </row>
    <row r="79">
      <c r="A79" s="27" t="s">
        <v>13</v>
      </c>
      <c r="B79" s="28">
        <v>25.0</v>
      </c>
      <c r="D79" s="13"/>
      <c r="E79" s="13"/>
      <c r="G79" s="13"/>
    </row>
    <row r="80">
      <c r="A80" s="27" t="s">
        <v>14</v>
      </c>
      <c r="B80" s="28">
        <v>30.0</v>
      </c>
      <c r="D80" s="13"/>
      <c r="E80" s="13"/>
      <c r="G80" s="13"/>
    </row>
    <row r="81">
      <c r="A81" s="27" t="s">
        <v>14</v>
      </c>
      <c r="B81" s="28">
        <v>35.0</v>
      </c>
      <c r="D81" s="13"/>
      <c r="E81" s="13"/>
      <c r="G81" s="13"/>
    </row>
    <row r="82">
      <c r="A82" s="27" t="s">
        <v>14</v>
      </c>
      <c r="B82" s="28">
        <v>0.0</v>
      </c>
      <c r="D82" s="13"/>
      <c r="E82" s="13"/>
      <c r="G82" s="13"/>
    </row>
    <row r="83">
      <c r="A83" s="27" t="s">
        <v>15</v>
      </c>
      <c r="B83" s="28">
        <v>5.0</v>
      </c>
      <c r="D83" s="13"/>
      <c r="E83" s="13"/>
      <c r="G83" s="13"/>
    </row>
    <row r="84">
      <c r="A84" s="27" t="s">
        <v>15</v>
      </c>
      <c r="B84" s="28">
        <v>10.0</v>
      </c>
      <c r="D84" s="13"/>
      <c r="E84" s="13"/>
      <c r="G84" s="13"/>
    </row>
    <row r="85">
      <c r="A85" s="27" t="s">
        <v>15</v>
      </c>
      <c r="B85" s="28">
        <v>15.0</v>
      </c>
      <c r="D85" s="13"/>
      <c r="E85" s="13"/>
      <c r="G85" s="13"/>
    </row>
    <row r="86">
      <c r="A86" s="27" t="s">
        <v>16</v>
      </c>
      <c r="B86" s="28">
        <v>20.0</v>
      </c>
      <c r="D86" s="13"/>
      <c r="E86" s="13"/>
      <c r="G86" s="13"/>
    </row>
    <row r="87">
      <c r="A87" s="27" t="s">
        <v>16</v>
      </c>
      <c r="B87" s="28">
        <v>25.0</v>
      </c>
      <c r="D87" s="13"/>
      <c r="E87" s="13"/>
      <c r="G87" s="13"/>
    </row>
    <row r="88">
      <c r="A88" s="27" t="s">
        <v>16</v>
      </c>
      <c r="B88" s="28">
        <v>30.0</v>
      </c>
      <c r="D88" s="13"/>
      <c r="E88" s="13"/>
      <c r="G88" s="13"/>
    </row>
    <row r="89">
      <c r="A89" s="27" t="s">
        <v>17</v>
      </c>
      <c r="B89" s="28">
        <v>35.0</v>
      </c>
      <c r="D89" s="13"/>
      <c r="E89" s="13"/>
      <c r="G89" s="13"/>
    </row>
    <row r="90">
      <c r="A90" s="27" t="s">
        <v>17</v>
      </c>
      <c r="B90" s="28">
        <v>0.0</v>
      </c>
      <c r="D90" s="13"/>
      <c r="E90" s="13"/>
      <c r="G90" s="13"/>
    </row>
    <row r="91">
      <c r="A91" s="27" t="s">
        <v>17</v>
      </c>
      <c r="B91" s="28">
        <v>5.0</v>
      </c>
      <c r="D91" s="13"/>
      <c r="E91" s="13"/>
      <c r="G91" s="13"/>
    </row>
    <row r="92">
      <c r="A92" s="27" t="s">
        <v>55</v>
      </c>
      <c r="B92" s="28">
        <v>10.0</v>
      </c>
      <c r="D92" s="13"/>
      <c r="E92" s="13"/>
      <c r="G92" s="13"/>
    </row>
    <row r="93">
      <c r="A93" s="27" t="s">
        <v>55</v>
      </c>
      <c r="B93" s="28">
        <v>15.0</v>
      </c>
      <c r="D93" s="13"/>
      <c r="E93" s="13"/>
      <c r="G93" s="13"/>
    </row>
    <row r="94">
      <c r="A94" s="27" t="s">
        <v>55</v>
      </c>
      <c r="B94" s="28">
        <v>20.0</v>
      </c>
      <c r="D94" s="13"/>
      <c r="E94" s="13"/>
      <c r="G94" s="13"/>
    </row>
    <row r="95">
      <c r="A95" s="27" t="s">
        <v>56</v>
      </c>
      <c r="B95" s="28">
        <v>25.0</v>
      </c>
      <c r="D95" s="13"/>
      <c r="E95" s="13"/>
      <c r="G95" s="13"/>
    </row>
    <row r="96">
      <c r="A96" s="27" t="s">
        <v>56</v>
      </c>
      <c r="B96" s="28">
        <v>30.0</v>
      </c>
      <c r="D96" s="13"/>
      <c r="E96" s="13"/>
      <c r="G96" s="13"/>
    </row>
    <row r="97">
      <c r="A97" s="27" t="s">
        <v>56</v>
      </c>
      <c r="B97" s="28">
        <v>35.0</v>
      </c>
      <c r="D97" s="13"/>
      <c r="E97" s="13"/>
      <c r="G97" s="13"/>
    </row>
    <row r="98">
      <c r="A98" s="27" t="s">
        <v>57</v>
      </c>
      <c r="B98" s="29"/>
      <c r="D98" s="13"/>
      <c r="E98" s="13"/>
      <c r="G98" s="13"/>
    </row>
    <row r="99">
      <c r="A99" s="27" t="s">
        <v>57</v>
      </c>
      <c r="B99" s="29"/>
      <c r="D99" s="13"/>
      <c r="E99" s="13"/>
      <c r="G99" s="13"/>
    </row>
    <row r="100">
      <c r="A100" s="27" t="s">
        <v>57</v>
      </c>
      <c r="B100" s="29"/>
      <c r="D100" s="13"/>
      <c r="E100" s="13"/>
      <c r="G100" s="13"/>
    </row>
    <row r="101">
      <c r="A101" s="27" t="s">
        <v>58</v>
      </c>
      <c r="B101" s="29"/>
      <c r="D101" s="13"/>
      <c r="E101" s="13"/>
      <c r="G101" s="13"/>
    </row>
    <row r="102">
      <c r="A102" s="27" t="s">
        <v>58</v>
      </c>
      <c r="B102" s="29"/>
      <c r="D102" s="13"/>
      <c r="E102" s="13"/>
      <c r="G102" s="13"/>
    </row>
    <row r="103">
      <c r="A103" s="27" t="s">
        <v>58</v>
      </c>
      <c r="B103" s="29"/>
      <c r="D103" s="13"/>
      <c r="E103" s="13"/>
      <c r="G103" s="13"/>
    </row>
    <row r="104">
      <c r="A104" s="27" t="s">
        <v>59</v>
      </c>
      <c r="B104" s="29"/>
      <c r="D104" s="13"/>
      <c r="E104" s="13"/>
      <c r="G104" s="13"/>
    </row>
    <row r="105">
      <c r="A105" s="27" t="s">
        <v>59</v>
      </c>
      <c r="B105" s="29"/>
      <c r="D105" s="13"/>
      <c r="E105" s="13"/>
      <c r="G105" s="13"/>
    </row>
    <row r="106">
      <c r="A106" s="27" t="s">
        <v>59</v>
      </c>
      <c r="B106" s="29"/>
      <c r="D106" s="13"/>
      <c r="E106" s="13"/>
      <c r="G106" s="13"/>
    </row>
    <row r="107">
      <c r="A107" s="27" t="s">
        <v>60</v>
      </c>
      <c r="B107" s="29"/>
      <c r="D107" s="13"/>
      <c r="E107" s="13"/>
      <c r="G107" s="13"/>
    </row>
    <row r="108">
      <c r="A108" s="27" t="s">
        <v>60</v>
      </c>
      <c r="B108" s="29"/>
      <c r="D108" s="13"/>
      <c r="E108" s="13"/>
      <c r="G108" s="13"/>
    </row>
    <row r="109">
      <c r="A109" s="27" t="s">
        <v>60</v>
      </c>
      <c r="B109" s="29"/>
      <c r="D109" s="13"/>
      <c r="E109" s="13"/>
      <c r="G109" s="13"/>
    </row>
    <row r="110">
      <c r="A110" s="27" t="s">
        <v>12</v>
      </c>
      <c r="B110" s="29"/>
      <c r="D110" s="13"/>
      <c r="E110" s="13"/>
      <c r="G110" s="13"/>
    </row>
    <row r="111">
      <c r="A111" s="27" t="s">
        <v>12</v>
      </c>
      <c r="B111" s="29"/>
      <c r="D111" s="13"/>
      <c r="E111" s="13"/>
      <c r="G111" s="13"/>
    </row>
    <row r="112">
      <c r="A112" s="27" t="s">
        <v>12</v>
      </c>
      <c r="B112" s="29"/>
      <c r="D112" s="13"/>
      <c r="E112" s="13"/>
      <c r="G112" s="13"/>
    </row>
    <row r="113">
      <c r="A113" s="27" t="s">
        <v>13</v>
      </c>
      <c r="B113" s="29"/>
      <c r="D113" s="13"/>
      <c r="E113" s="13"/>
      <c r="G113" s="13"/>
    </row>
    <row r="114">
      <c r="A114" s="27" t="s">
        <v>13</v>
      </c>
      <c r="B114" s="29"/>
      <c r="D114" s="13"/>
      <c r="E114" s="13"/>
      <c r="G114" s="13"/>
    </row>
    <row r="115">
      <c r="A115" s="27" t="s">
        <v>13</v>
      </c>
      <c r="B115" s="29"/>
      <c r="D115" s="13"/>
      <c r="E115" s="13"/>
      <c r="G115" s="13"/>
    </row>
    <row r="116">
      <c r="A116" s="27" t="s">
        <v>14</v>
      </c>
      <c r="B116" s="29"/>
      <c r="D116" s="13"/>
      <c r="E116" s="13"/>
      <c r="G116" s="13"/>
    </row>
    <row r="117">
      <c r="A117" s="27" t="s">
        <v>14</v>
      </c>
      <c r="B117" s="29"/>
      <c r="D117" s="13"/>
      <c r="E117" s="13"/>
      <c r="G117" s="13"/>
    </row>
    <row r="118">
      <c r="A118" s="27" t="s">
        <v>14</v>
      </c>
      <c r="B118" s="29"/>
      <c r="D118" s="13"/>
      <c r="E118" s="13"/>
      <c r="G118" s="13"/>
    </row>
    <row r="119">
      <c r="A119" s="27" t="s">
        <v>15</v>
      </c>
      <c r="B119" s="29"/>
      <c r="D119" s="13"/>
      <c r="E119" s="13"/>
      <c r="G119" s="13"/>
    </row>
    <row r="120">
      <c r="A120" s="27" t="s">
        <v>15</v>
      </c>
      <c r="B120" s="29"/>
      <c r="D120" s="13"/>
      <c r="E120" s="13"/>
      <c r="G120" s="13"/>
    </row>
    <row r="121">
      <c r="A121" s="27" t="s">
        <v>15</v>
      </c>
      <c r="B121" s="29"/>
      <c r="D121" s="13"/>
      <c r="E121" s="13"/>
      <c r="G121" s="13"/>
    </row>
    <row r="122">
      <c r="A122" s="27" t="s">
        <v>16</v>
      </c>
      <c r="B122" s="29"/>
      <c r="D122" s="13"/>
      <c r="E122" s="13"/>
      <c r="G122" s="13"/>
    </row>
    <row r="123">
      <c r="A123" s="27" t="s">
        <v>16</v>
      </c>
      <c r="B123" s="29"/>
      <c r="D123" s="13"/>
      <c r="E123" s="13"/>
      <c r="G123" s="13"/>
    </row>
    <row r="124">
      <c r="A124" s="27" t="s">
        <v>16</v>
      </c>
      <c r="B124" s="29"/>
      <c r="D124" s="13"/>
      <c r="E124" s="13"/>
      <c r="G124" s="13"/>
    </row>
    <row r="125">
      <c r="A125" s="27" t="s">
        <v>17</v>
      </c>
      <c r="B125" s="29"/>
      <c r="D125" s="13"/>
      <c r="E125" s="13"/>
      <c r="G125" s="13"/>
    </row>
    <row r="126">
      <c r="A126" s="27" t="s">
        <v>17</v>
      </c>
      <c r="B126" s="29"/>
      <c r="D126" s="13"/>
      <c r="E126" s="13"/>
      <c r="G126" s="13"/>
    </row>
    <row r="127">
      <c r="A127" s="27" t="s">
        <v>17</v>
      </c>
      <c r="B127" s="29"/>
      <c r="D127" s="13"/>
      <c r="E127" s="13"/>
      <c r="G127" s="13"/>
    </row>
    <row r="128">
      <c r="A128" s="27" t="s">
        <v>55</v>
      </c>
      <c r="B128" s="29"/>
      <c r="D128" s="13"/>
      <c r="E128" s="13"/>
      <c r="G128" s="13"/>
    </row>
    <row r="129">
      <c r="A129" s="27" t="s">
        <v>55</v>
      </c>
      <c r="B129" s="29"/>
      <c r="D129" s="13"/>
      <c r="E129" s="13"/>
      <c r="G129" s="13"/>
    </row>
    <row r="130">
      <c r="A130" s="27" t="s">
        <v>55</v>
      </c>
      <c r="B130" s="29"/>
      <c r="D130" s="13"/>
      <c r="E130" s="13"/>
      <c r="G130" s="13"/>
    </row>
    <row r="131">
      <c r="A131" s="27" t="s">
        <v>56</v>
      </c>
      <c r="B131" s="29"/>
      <c r="D131" s="13"/>
      <c r="E131" s="13"/>
      <c r="G131" s="13"/>
    </row>
    <row r="132">
      <c r="A132" s="27" t="s">
        <v>56</v>
      </c>
      <c r="B132" s="29"/>
      <c r="D132" s="13"/>
      <c r="E132" s="13"/>
      <c r="G132" s="13"/>
    </row>
    <row r="133">
      <c r="A133" s="27" t="s">
        <v>56</v>
      </c>
      <c r="B133" s="29"/>
      <c r="D133" s="13"/>
      <c r="E133" s="13"/>
      <c r="G133" s="13"/>
    </row>
    <row r="134">
      <c r="A134" s="27" t="s">
        <v>57</v>
      </c>
      <c r="B134" s="29"/>
      <c r="D134" s="13"/>
      <c r="E134" s="13"/>
      <c r="G134" s="13"/>
    </row>
    <row r="135">
      <c r="A135" s="27" t="s">
        <v>57</v>
      </c>
      <c r="B135" s="29"/>
      <c r="D135" s="13"/>
      <c r="E135" s="13"/>
      <c r="G135" s="13"/>
    </row>
    <row r="136">
      <c r="A136" s="27" t="s">
        <v>57</v>
      </c>
      <c r="B136" s="29"/>
      <c r="D136" s="13"/>
      <c r="E136" s="13"/>
      <c r="F136" s="13"/>
      <c r="G136" s="13"/>
    </row>
    <row r="137">
      <c r="A137" s="27" t="s">
        <v>58</v>
      </c>
      <c r="B137" s="29"/>
      <c r="D137" s="13"/>
      <c r="E137" s="13"/>
      <c r="F137" s="13"/>
      <c r="G137" s="13"/>
    </row>
    <row r="138">
      <c r="A138" s="27" t="s">
        <v>58</v>
      </c>
      <c r="B138" s="29"/>
      <c r="D138" s="13"/>
      <c r="E138" s="13"/>
      <c r="F138" s="13"/>
      <c r="G138" s="13"/>
    </row>
    <row r="139">
      <c r="A139" s="27" t="s">
        <v>58</v>
      </c>
      <c r="B139" s="29"/>
      <c r="D139" s="13"/>
      <c r="E139" s="13"/>
      <c r="F139" s="13"/>
      <c r="G139" s="13"/>
    </row>
    <row r="140">
      <c r="A140" s="27" t="s">
        <v>59</v>
      </c>
      <c r="B140" s="29"/>
      <c r="D140" s="13"/>
      <c r="E140" s="13"/>
      <c r="F140" s="13"/>
      <c r="G140" s="13"/>
    </row>
    <row r="141">
      <c r="A141" s="27" t="s">
        <v>59</v>
      </c>
      <c r="B141" s="29"/>
      <c r="D141" s="13"/>
      <c r="E141" s="13"/>
      <c r="F141" s="13"/>
      <c r="G141" s="13"/>
    </row>
    <row r="142">
      <c r="A142" s="27" t="s">
        <v>59</v>
      </c>
      <c r="B142" s="29"/>
      <c r="D142" s="13"/>
      <c r="E142" s="13"/>
      <c r="F142" s="13"/>
      <c r="G142" s="13"/>
    </row>
    <row r="143">
      <c r="A143" s="27" t="s">
        <v>60</v>
      </c>
      <c r="B143" s="29"/>
      <c r="D143" s="13"/>
      <c r="E143" s="13"/>
      <c r="F143" s="13"/>
      <c r="G143" s="13"/>
    </row>
    <row r="144">
      <c r="A144" s="27" t="s">
        <v>60</v>
      </c>
      <c r="B144" s="29"/>
      <c r="D144" s="13"/>
      <c r="E144" s="13"/>
      <c r="F144" s="13"/>
      <c r="G144" s="13"/>
    </row>
    <row r="145">
      <c r="A145" s="27" t="s">
        <v>60</v>
      </c>
      <c r="B145" s="29"/>
      <c r="D145" s="13"/>
      <c r="E145" s="13"/>
      <c r="F145" s="13"/>
      <c r="G145" s="13"/>
    </row>
    <row r="146">
      <c r="A146" s="27" t="s">
        <v>12</v>
      </c>
      <c r="B146" s="29"/>
      <c r="D146" s="13"/>
      <c r="E146" s="13"/>
      <c r="F146" s="13"/>
      <c r="G146" s="13"/>
    </row>
    <row r="147">
      <c r="A147" s="27" t="s">
        <v>12</v>
      </c>
      <c r="B147" s="29"/>
      <c r="D147" s="13"/>
      <c r="E147" s="13"/>
      <c r="F147" s="13"/>
      <c r="G147" s="13"/>
    </row>
    <row r="148">
      <c r="A148" s="27" t="s">
        <v>12</v>
      </c>
      <c r="B148" s="29"/>
      <c r="D148" s="13"/>
      <c r="E148" s="13"/>
      <c r="F148" s="13"/>
      <c r="G148" s="13"/>
    </row>
    <row r="149">
      <c r="A149" s="27" t="s">
        <v>13</v>
      </c>
      <c r="B149" s="29"/>
      <c r="D149" s="13"/>
      <c r="E149" s="13"/>
      <c r="F149" s="13"/>
      <c r="G149" s="13"/>
    </row>
    <row r="150">
      <c r="A150" s="27" t="s">
        <v>13</v>
      </c>
      <c r="B150" s="29"/>
      <c r="D150" s="13"/>
      <c r="E150" s="13"/>
      <c r="F150" s="13"/>
      <c r="G150" s="13"/>
    </row>
    <row r="151">
      <c r="A151" s="27" t="s">
        <v>13</v>
      </c>
      <c r="B151" s="29"/>
      <c r="D151" s="13"/>
      <c r="E151" s="13"/>
      <c r="F151" s="13"/>
      <c r="G151" s="13"/>
    </row>
    <row r="152">
      <c r="A152" s="27" t="s">
        <v>14</v>
      </c>
      <c r="B152" s="29"/>
      <c r="D152" s="13"/>
      <c r="E152" s="13"/>
      <c r="F152" s="13"/>
      <c r="G152" s="13"/>
    </row>
    <row r="153">
      <c r="A153" s="27" t="s">
        <v>14</v>
      </c>
      <c r="B153" s="29"/>
      <c r="D153" s="13"/>
      <c r="E153" s="13"/>
      <c r="F153" s="13"/>
      <c r="G153" s="13"/>
    </row>
    <row r="154">
      <c r="A154" s="27" t="s">
        <v>14</v>
      </c>
      <c r="B154" s="29"/>
      <c r="D154" s="13"/>
      <c r="E154" s="13"/>
      <c r="F154" s="13"/>
      <c r="G154" s="13"/>
    </row>
    <row r="155">
      <c r="A155" s="27" t="s">
        <v>15</v>
      </c>
      <c r="B155" s="29"/>
      <c r="D155" s="13"/>
      <c r="E155" s="13"/>
      <c r="F155" s="13"/>
      <c r="G155" s="13"/>
    </row>
    <row r="156">
      <c r="A156" s="27" t="s">
        <v>15</v>
      </c>
      <c r="B156" s="29"/>
      <c r="D156" s="13"/>
      <c r="E156" s="13"/>
      <c r="F156" s="13"/>
      <c r="G156" s="13"/>
    </row>
    <row r="157">
      <c r="A157" s="27" t="s">
        <v>15</v>
      </c>
      <c r="B157" s="29"/>
      <c r="D157" s="13"/>
      <c r="E157" s="13"/>
      <c r="F157" s="13"/>
      <c r="G157" s="13"/>
    </row>
    <row r="158">
      <c r="A158" s="27" t="s">
        <v>16</v>
      </c>
      <c r="B158" s="29"/>
      <c r="D158" s="13"/>
      <c r="E158" s="13"/>
      <c r="F158" s="13"/>
      <c r="G158" s="13"/>
    </row>
    <row r="159">
      <c r="A159" s="27" t="s">
        <v>16</v>
      </c>
      <c r="B159" s="29"/>
      <c r="D159" s="13"/>
      <c r="E159" s="13"/>
      <c r="F159" s="13"/>
      <c r="G159" s="13"/>
    </row>
    <row r="160">
      <c r="A160" s="27" t="s">
        <v>16</v>
      </c>
      <c r="B160" s="29"/>
      <c r="D160" s="13"/>
      <c r="E160" s="13"/>
      <c r="F160" s="13"/>
      <c r="G160" s="13"/>
    </row>
    <row r="161">
      <c r="A161" s="27" t="s">
        <v>17</v>
      </c>
      <c r="B161" s="29"/>
      <c r="D161" s="13"/>
      <c r="E161" s="13"/>
      <c r="F161" s="13"/>
      <c r="G161" s="13"/>
    </row>
    <row r="162">
      <c r="A162" s="27" t="s">
        <v>17</v>
      </c>
      <c r="B162" s="29"/>
      <c r="D162" s="13"/>
      <c r="E162" s="13"/>
      <c r="F162" s="13"/>
      <c r="G162" s="13"/>
    </row>
    <row r="163">
      <c r="A163" s="27" t="s">
        <v>17</v>
      </c>
      <c r="B163" s="29"/>
      <c r="D163" s="13"/>
      <c r="E163" s="13"/>
      <c r="F163" s="13"/>
      <c r="G163" s="13"/>
    </row>
    <row r="164">
      <c r="A164" s="27" t="s">
        <v>55</v>
      </c>
      <c r="B164" s="29"/>
      <c r="D164" s="13"/>
      <c r="E164" s="13"/>
      <c r="F164" s="13"/>
      <c r="G164" s="13"/>
    </row>
    <row r="165">
      <c r="A165" s="27" t="s">
        <v>55</v>
      </c>
      <c r="B165" s="29"/>
      <c r="D165" s="13"/>
      <c r="E165" s="13"/>
      <c r="F165" s="13"/>
      <c r="G165" s="13"/>
    </row>
    <row r="166">
      <c r="A166" s="27" t="s">
        <v>55</v>
      </c>
      <c r="B166" s="29"/>
      <c r="D166" s="13"/>
      <c r="E166" s="13"/>
      <c r="F166" s="13"/>
      <c r="G166" s="13"/>
    </row>
    <row r="167">
      <c r="A167" s="27" t="s">
        <v>56</v>
      </c>
      <c r="B167" s="29"/>
      <c r="D167" s="13"/>
      <c r="E167" s="13"/>
      <c r="F167" s="13"/>
      <c r="G167" s="13"/>
    </row>
    <row r="168">
      <c r="A168" s="27" t="s">
        <v>56</v>
      </c>
      <c r="B168" s="29"/>
      <c r="D168" s="13"/>
      <c r="E168" s="13"/>
      <c r="F168" s="13"/>
      <c r="G168" s="13"/>
    </row>
    <row r="169">
      <c r="A169" s="27" t="s">
        <v>56</v>
      </c>
      <c r="B169" s="29"/>
      <c r="D169" s="13"/>
      <c r="E169" s="13"/>
      <c r="F169" s="13"/>
      <c r="G169" s="13"/>
    </row>
    <row r="170">
      <c r="A170" s="27" t="s">
        <v>57</v>
      </c>
      <c r="B170" s="29"/>
      <c r="D170" s="13"/>
      <c r="E170" s="13"/>
      <c r="F170" s="13"/>
      <c r="G170" s="13"/>
    </row>
    <row r="171">
      <c r="A171" s="27" t="s">
        <v>57</v>
      </c>
      <c r="B171" s="29"/>
      <c r="D171" s="13"/>
      <c r="E171" s="13"/>
      <c r="F171" s="13"/>
      <c r="G171" s="13"/>
    </row>
    <row r="172">
      <c r="A172" s="27" t="s">
        <v>57</v>
      </c>
      <c r="B172" s="29"/>
      <c r="D172" s="13"/>
      <c r="E172" s="13"/>
      <c r="F172" s="13"/>
      <c r="G172" s="13"/>
    </row>
    <row r="173">
      <c r="A173" s="27" t="s">
        <v>58</v>
      </c>
      <c r="B173" s="29"/>
      <c r="D173" s="13"/>
      <c r="E173" s="13"/>
      <c r="F173" s="13"/>
      <c r="G173" s="13"/>
    </row>
    <row r="174">
      <c r="A174" s="27" t="s">
        <v>58</v>
      </c>
      <c r="B174" s="29"/>
      <c r="D174" s="13"/>
      <c r="E174" s="13"/>
      <c r="F174" s="13"/>
      <c r="G174" s="13"/>
    </row>
    <row r="175">
      <c r="A175" s="27" t="s">
        <v>58</v>
      </c>
      <c r="B175" s="29"/>
      <c r="D175" s="13"/>
      <c r="E175" s="13"/>
      <c r="F175" s="13"/>
      <c r="G175" s="13"/>
    </row>
    <row r="176">
      <c r="A176" s="27" t="s">
        <v>59</v>
      </c>
      <c r="B176" s="29"/>
      <c r="D176" s="13"/>
      <c r="E176" s="13"/>
      <c r="F176" s="13"/>
      <c r="G176" s="13"/>
    </row>
    <row r="177">
      <c r="A177" s="27" t="s">
        <v>59</v>
      </c>
      <c r="B177" s="29"/>
      <c r="D177" s="13"/>
      <c r="E177" s="13"/>
      <c r="F177" s="13"/>
      <c r="G177" s="13"/>
    </row>
    <row r="178">
      <c r="A178" s="27" t="s">
        <v>59</v>
      </c>
      <c r="B178" s="29"/>
      <c r="D178" s="13"/>
      <c r="E178" s="13"/>
      <c r="F178" s="13"/>
      <c r="G178" s="13"/>
    </row>
    <row r="179">
      <c r="A179" s="27" t="s">
        <v>60</v>
      </c>
      <c r="B179" s="29"/>
      <c r="D179" s="13"/>
      <c r="E179" s="13"/>
      <c r="F179" s="13"/>
      <c r="G179" s="13"/>
    </row>
    <row r="180">
      <c r="A180" s="27" t="s">
        <v>60</v>
      </c>
      <c r="B180" s="29"/>
      <c r="D180" s="13"/>
      <c r="E180" s="13"/>
      <c r="F180" s="13"/>
      <c r="G180" s="13"/>
    </row>
    <row r="181">
      <c r="A181" s="27" t="s">
        <v>60</v>
      </c>
      <c r="B181" s="29"/>
      <c r="D181" s="13"/>
      <c r="E181" s="13"/>
      <c r="F181" s="13"/>
      <c r="G181" s="13"/>
    </row>
    <row r="182">
      <c r="A182" s="27" t="s">
        <v>12</v>
      </c>
      <c r="B182" s="29"/>
      <c r="D182" s="13"/>
      <c r="E182" s="13"/>
      <c r="F182" s="13"/>
      <c r="G182" s="13"/>
    </row>
    <row r="183">
      <c r="A183" s="27" t="s">
        <v>12</v>
      </c>
      <c r="B183" s="29"/>
      <c r="D183" s="13"/>
      <c r="E183" s="13"/>
      <c r="F183" s="13"/>
      <c r="G183" s="13"/>
    </row>
    <row r="184">
      <c r="A184" s="27" t="s">
        <v>12</v>
      </c>
      <c r="B184" s="29"/>
      <c r="D184" s="13"/>
      <c r="E184" s="13"/>
      <c r="F184" s="13"/>
      <c r="G184" s="13"/>
    </row>
    <row r="185">
      <c r="A185" s="27" t="s">
        <v>13</v>
      </c>
      <c r="B185" s="29"/>
      <c r="D185" s="13"/>
      <c r="E185" s="13"/>
      <c r="F185" s="13"/>
      <c r="G185" s="13"/>
    </row>
    <row r="186">
      <c r="A186" s="27" t="s">
        <v>13</v>
      </c>
      <c r="B186" s="29"/>
      <c r="D186" s="13"/>
      <c r="E186" s="13"/>
      <c r="F186" s="13"/>
      <c r="G186" s="13"/>
    </row>
    <row r="187">
      <c r="A187" s="27" t="s">
        <v>13</v>
      </c>
      <c r="B187" s="29"/>
      <c r="D187" s="13"/>
      <c r="E187" s="13"/>
      <c r="F187" s="13"/>
      <c r="G187" s="13"/>
    </row>
    <row r="188">
      <c r="A188" s="27" t="s">
        <v>14</v>
      </c>
      <c r="B188" s="29"/>
      <c r="D188" s="13"/>
      <c r="E188" s="13"/>
      <c r="F188" s="13"/>
      <c r="G188" s="13"/>
    </row>
    <row r="189">
      <c r="A189" s="27" t="s">
        <v>14</v>
      </c>
      <c r="B189" s="29"/>
      <c r="D189" s="13"/>
      <c r="E189" s="13"/>
      <c r="F189" s="13"/>
      <c r="G189" s="13"/>
    </row>
    <row r="190">
      <c r="A190" s="27" t="s">
        <v>14</v>
      </c>
      <c r="B190" s="29"/>
      <c r="D190" s="13"/>
      <c r="E190" s="13"/>
      <c r="F190" s="13"/>
      <c r="G190" s="13"/>
    </row>
    <row r="191">
      <c r="A191" s="27" t="s">
        <v>15</v>
      </c>
      <c r="B191" s="29"/>
      <c r="D191" s="13"/>
      <c r="E191" s="13"/>
      <c r="F191" s="13"/>
      <c r="G191" s="13"/>
    </row>
    <row r="192">
      <c r="A192" s="27" t="s">
        <v>15</v>
      </c>
      <c r="B192" s="29"/>
      <c r="D192" s="13"/>
      <c r="E192" s="13"/>
      <c r="F192" s="13"/>
      <c r="G192" s="13"/>
    </row>
    <row r="193">
      <c r="A193" s="27" t="s">
        <v>15</v>
      </c>
      <c r="B193" s="29"/>
      <c r="D193" s="13"/>
      <c r="E193" s="13"/>
      <c r="F193" s="13"/>
      <c r="G193" s="13"/>
    </row>
    <row r="194">
      <c r="A194" s="27" t="s">
        <v>16</v>
      </c>
      <c r="B194" s="29"/>
      <c r="D194" s="13"/>
      <c r="E194" s="13"/>
      <c r="F194" s="13"/>
      <c r="G194" s="13"/>
    </row>
    <row r="195">
      <c r="A195" s="27" t="s">
        <v>16</v>
      </c>
      <c r="B195" s="29"/>
      <c r="D195" s="13"/>
      <c r="E195" s="13"/>
      <c r="F195" s="13"/>
      <c r="G195" s="13"/>
    </row>
    <row r="196">
      <c r="A196" s="27" t="s">
        <v>16</v>
      </c>
      <c r="B196" s="29"/>
      <c r="D196" s="13"/>
      <c r="E196" s="13"/>
      <c r="F196" s="13"/>
      <c r="G196" s="13"/>
    </row>
    <row r="197">
      <c r="A197" s="27" t="s">
        <v>17</v>
      </c>
      <c r="B197" s="29"/>
      <c r="D197" s="13"/>
      <c r="E197" s="13"/>
      <c r="F197" s="13"/>
      <c r="G197" s="13"/>
    </row>
    <row r="198">
      <c r="A198" s="27" t="s">
        <v>17</v>
      </c>
      <c r="B198" s="29"/>
      <c r="D198" s="13"/>
      <c r="E198" s="13"/>
      <c r="F198" s="13"/>
      <c r="G198" s="13"/>
    </row>
    <row r="199">
      <c r="A199" s="27" t="s">
        <v>17</v>
      </c>
      <c r="B199" s="29"/>
      <c r="D199" s="13"/>
      <c r="E199" s="13"/>
      <c r="F199" s="13"/>
      <c r="G199" s="13"/>
    </row>
    <row r="200">
      <c r="A200" s="27" t="s">
        <v>55</v>
      </c>
      <c r="B200" s="29"/>
      <c r="D200" s="13"/>
      <c r="E200" s="13"/>
      <c r="F200" s="13"/>
      <c r="G200" s="13"/>
    </row>
    <row r="201">
      <c r="A201" s="27" t="s">
        <v>55</v>
      </c>
      <c r="B201" s="29"/>
      <c r="D201" s="13"/>
      <c r="E201" s="13"/>
      <c r="F201" s="13"/>
      <c r="G201" s="13"/>
    </row>
    <row r="202">
      <c r="A202" s="27" t="s">
        <v>55</v>
      </c>
      <c r="B202" s="29"/>
      <c r="D202" s="13"/>
      <c r="E202" s="13"/>
      <c r="F202" s="13"/>
      <c r="G202" s="13"/>
    </row>
    <row r="203">
      <c r="A203" s="27" t="s">
        <v>56</v>
      </c>
      <c r="B203" s="29"/>
      <c r="D203" s="13"/>
      <c r="E203" s="13"/>
      <c r="F203" s="13"/>
      <c r="G203" s="13"/>
    </row>
    <row r="204">
      <c r="A204" s="27" t="s">
        <v>56</v>
      </c>
      <c r="B204" s="29"/>
      <c r="D204" s="13"/>
      <c r="E204" s="13"/>
      <c r="F204" s="13"/>
      <c r="G204" s="13"/>
    </row>
    <row r="205">
      <c r="A205" s="27" t="s">
        <v>56</v>
      </c>
      <c r="B205" s="29"/>
      <c r="D205" s="13"/>
      <c r="E205" s="13"/>
      <c r="F205" s="13"/>
      <c r="G205" s="13"/>
    </row>
    <row r="206">
      <c r="A206" s="27" t="s">
        <v>57</v>
      </c>
      <c r="B206" s="29"/>
      <c r="D206" s="13"/>
      <c r="E206" s="13"/>
      <c r="F206" s="13"/>
      <c r="G206" s="13"/>
    </row>
    <row r="207">
      <c r="A207" s="27" t="s">
        <v>57</v>
      </c>
      <c r="B207" s="29"/>
      <c r="D207" s="13"/>
      <c r="E207" s="13"/>
      <c r="F207" s="13"/>
      <c r="G207" s="13"/>
    </row>
    <row r="208">
      <c r="A208" s="27" t="s">
        <v>57</v>
      </c>
      <c r="B208" s="29"/>
      <c r="D208" s="13"/>
      <c r="E208" s="13"/>
      <c r="F208" s="13"/>
      <c r="G208" s="13"/>
    </row>
    <row r="209">
      <c r="A209" s="27" t="s">
        <v>58</v>
      </c>
      <c r="B209" s="29"/>
      <c r="D209" s="13"/>
      <c r="E209" s="13"/>
      <c r="F209" s="13"/>
      <c r="G209" s="13"/>
    </row>
    <row r="210">
      <c r="A210" s="27" t="s">
        <v>58</v>
      </c>
      <c r="B210" s="29"/>
      <c r="D210" s="13"/>
      <c r="E210" s="13"/>
      <c r="F210" s="13"/>
      <c r="G210" s="13"/>
    </row>
    <row r="211">
      <c r="A211" s="27" t="s">
        <v>58</v>
      </c>
      <c r="B211" s="29"/>
      <c r="D211" s="13"/>
      <c r="E211" s="13"/>
      <c r="F211" s="13"/>
      <c r="G211" s="13"/>
    </row>
    <row r="212">
      <c r="A212" s="27" t="s">
        <v>59</v>
      </c>
      <c r="B212" s="29"/>
      <c r="D212" s="13"/>
      <c r="E212" s="13"/>
      <c r="F212" s="13"/>
      <c r="G212" s="13"/>
    </row>
    <row r="213">
      <c r="A213" s="27" t="s">
        <v>59</v>
      </c>
      <c r="B213" s="29"/>
      <c r="D213" s="13"/>
      <c r="E213" s="13"/>
      <c r="F213" s="13"/>
      <c r="G213" s="13"/>
    </row>
    <row r="214">
      <c r="A214" s="27" t="s">
        <v>59</v>
      </c>
      <c r="B214" s="29"/>
      <c r="D214" s="13"/>
      <c r="E214" s="13"/>
      <c r="F214" s="13"/>
      <c r="G214" s="13"/>
    </row>
    <row r="215">
      <c r="A215" s="27" t="s">
        <v>60</v>
      </c>
      <c r="B215" s="29"/>
      <c r="D215" s="13"/>
      <c r="E215" s="13"/>
      <c r="F215" s="13"/>
      <c r="G215" s="13"/>
    </row>
    <row r="216">
      <c r="A216" s="27" t="s">
        <v>60</v>
      </c>
      <c r="B216" s="29"/>
      <c r="D216" s="13"/>
      <c r="E216" s="13"/>
      <c r="F216" s="13"/>
      <c r="G216" s="13"/>
    </row>
    <row r="217">
      <c r="A217" s="27" t="s">
        <v>60</v>
      </c>
      <c r="B217" s="29"/>
      <c r="D217" s="13"/>
      <c r="E217" s="13"/>
      <c r="F217" s="13"/>
      <c r="G217" s="13"/>
    </row>
    <row r="218">
      <c r="A218" s="27" t="s">
        <v>12</v>
      </c>
      <c r="B218" s="29"/>
      <c r="D218" s="13"/>
      <c r="E218" s="13"/>
      <c r="F218" s="13"/>
      <c r="G218" s="13"/>
    </row>
    <row r="219">
      <c r="A219" s="27" t="s">
        <v>12</v>
      </c>
      <c r="B219" s="29"/>
      <c r="D219" s="13"/>
      <c r="E219" s="13"/>
      <c r="F219" s="13"/>
      <c r="G219" s="13"/>
    </row>
    <row r="220">
      <c r="A220" s="27" t="s">
        <v>12</v>
      </c>
      <c r="B220" s="29"/>
      <c r="D220" s="13"/>
      <c r="E220" s="13"/>
      <c r="F220" s="13"/>
      <c r="G220" s="13"/>
    </row>
    <row r="221">
      <c r="A221" s="27" t="s">
        <v>13</v>
      </c>
      <c r="B221" s="29"/>
      <c r="D221" s="13"/>
      <c r="E221" s="13"/>
      <c r="F221" s="13"/>
      <c r="G221" s="13"/>
    </row>
    <row r="222">
      <c r="A222" s="27" t="s">
        <v>13</v>
      </c>
      <c r="B222" s="29"/>
      <c r="D222" s="13"/>
      <c r="E222" s="13"/>
      <c r="F222" s="13"/>
      <c r="G222" s="13"/>
    </row>
    <row r="223">
      <c r="A223" s="27" t="s">
        <v>13</v>
      </c>
      <c r="B223" s="29"/>
      <c r="D223" s="13"/>
      <c r="E223" s="13"/>
      <c r="F223" s="13"/>
      <c r="G223" s="13"/>
    </row>
    <row r="224">
      <c r="A224" s="27" t="s">
        <v>14</v>
      </c>
      <c r="B224" s="29"/>
      <c r="D224" s="13"/>
      <c r="E224" s="13"/>
      <c r="F224" s="13"/>
      <c r="G224" s="13"/>
    </row>
    <row r="225">
      <c r="A225" s="27" t="s">
        <v>14</v>
      </c>
      <c r="B225" s="29"/>
      <c r="D225" s="13"/>
      <c r="E225" s="13"/>
      <c r="F225" s="13"/>
      <c r="G225" s="13"/>
    </row>
    <row r="226">
      <c r="A226" s="27" t="s">
        <v>14</v>
      </c>
      <c r="B226" s="29"/>
      <c r="D226" s="13"/>
      <c r="E226" s="13"/>
      <c r="F226" s="13"/>
      <c r="G226" s="13"/>
    </row>
    <row r="227">
      <c r="A227" s="27" t="s">
        <v>15</v>
      </c>
      <c r="B227" s="29"/>
      <c r="D227" s="13"/>
      <c r="E227" s="13"/>
      <c r="F227" s="13"/>
      <c r="G227" s="13"/>
    </row>
    <row r="228">
      <c r="A228" s="27" t="s">
        <v>15</v>
      </c>
      <c r="B228" s="29"/>
      <c r="D228" s="13"/>
      <c r="E228" s="13"/>
      <c r="F228" s="13"/>
      <c r="G228" s="13"/>
    </row>
    <row r="229">
      <c r="A229" s="27" t="s">
        <v>15</v>
      </c>
      <c r="B229" s="29"/>
      <c r="D229" s="13"/>
      <c r="E229" s="13"/>
      <c r="F229" s="13"/>
      <c r="G229" s="13"/>
    </row>
    <row r="230">
      <c r="A230" s="27" t="s">
        <v>16</v>
      </c>
      <c r="B230" s="29"/>
      <c r="D230" s="13"/>
      <c r="E230" s="13"/>
      <c r="F230" s="13"/>
      <c r="G230" s="13"/>
    </row>
    <row r="231">
      <c r="A231" s="27" t="s">
        <v>16</v>
      </c>
      <c r="B231" s="29"/>
      <c r="D231" s="13"/>
      <c r="E231" s="13"/>
      <c r="F231" s="13"/>
      <c r="G231" s="13"/>
    </row>
    <row r="232">
      <c r="A232" s="27" t="s">
        <v>16</v>
      </c>
      <c r="B232" s="29"/>
      <c r="D232" s="13"/>
      <c r="E232" s="13"/>
      <c r="F232" s="13"/>
      <c r="G232" s="13"/>
    </row>
    <row r="233">
      <c r="A233" s="27" t="s">
        <v>17</v>
      </c>
      <c r="B233" s="29"/>
      <c r="D233" s="13"/>
      <c r="E233" s="13"/>
      <c r="F233" s="13"/>
      <c r="G233" s="13"/>
    </row>
    <row r="234">
      <c r="A234" s="27" t="s">
        <v>17</v>
      </c>
      <c r="B234" s="29"/>
      <c r="D234" s="13"/>
      <c r="E234" s="13"/>
      <c r="F234" s="13"/>
      <c r="G234" s="13"/>
    </row>
    <row r="235">
      <c r="A235" s="27" t="s">
        <v>17</v>
      </c>
      <c r="B235" s="29"/>
      <c r="D235" s="13"/>
      <c r="E235" s="13"/>
      <c r="F235" s="13"/>
      <c r="G235" s="13"/>
    </row>
    <row r="236">
      <c r="A236" s="27" t="s">
        <v>55</v>
      </c>
      <c r="B236" s="29"/>
      <c r="D236" s="13"/>
      <c r="E236" s="13"/>
      <c r="F236" s="13"/>
      <c r="G236" s="13"/>
    </row>
    <row r="237">
      <c r="A237" s="27" t="s">
        <v>55</v>
      </c>
      <c r="B237" s="29"/>
      <c r="D237" s="13"/>
      <c r="E237" s="13"/>
      <c r="F237" s="13"/>
      <c r="G237" s="13"/>
    </row>
    <row r="238">
      <c r="A238" s="27" t="s">
        <v>55</v>
      </c>
      <c r="B238" s="29"/>
      <c r="D238" s="13"/>
      <c r="E238" s="13"/>
      <c r="F238" s="13"/>
      <c r="G238" s="13"/>
    </row>
    <row r="239">
      <c r="A239" s="27" t="s">
        <v>56</v>
      </c>
      <c r="B239" s="29"/>
      <c r="D239" s="13"/>
      <c r="E239" s="13"/>
      <c r="F239" s="13"/>
      <c r="G239" s="13"/>
    </row>
    <row r="240">
      <c r="A240" s="27" t="s">
        <v>56</v>
      </c>
      <c r="B240" s="29"/>
      <c r="D240" s="13"/>
      <c r="E240" s="13"/>
      <c r="F240" s="13"/>
      <c r="G240" s="13"/>
    </row>
    <row r="241">
      <c r="A241" s="27" t="s">
        <v>56</v>
      </c>
      <c r="B241" s="29"/>
      <c r="D241" s="13"/>
      <c r="E241" s="13"/>
      <c r="F241" s="13"/>
      <c r="G241" s="13"/>
    </row>
    <row r="242">
      <c r="A242" s="27" t="s">
        <v>57</v>
      </c>
      <c r="B242" s="29"/>
      <c r="D242" s="13"/>
      <c r="E242" s="13"/>
      <c r="F242" s="13"/>
      <c r="G242" s="13"/>
    </row>
    <row r="243">
      <c r="A243" s="27" t="s">
        <v>57</v>
      </c>
      <c r="B243" s="29"/>
      <c r="D243" s="13"/>
      <c r="E243" s="13"/>
      <c r="F243" s="13"/>
      <c r="G243" s="13"/>
    </row>
    <row r="244">
      <c r="A244" s="27" t="s">
        <v>57</v>
      </c>
      <c r="B244" s="29"/>
      <c r="D244" s="13"/>
      <c r="E244" s="13"/>
      <c r="F244" s="13"/>
      <c r="G244" s="13"/>
    </row>
    <row r="245">
      <c r="A245" s="27" t="s">
        <v>58</v>
      </c>
      <c r="B245" s="29"/>
      <c r="D245" s="13"/>
      <c r="E245" s="13"/>
      <c r="F245" s="13"/>
      <c r="G245" s="13"/>
    </row>
    <row r="246">
      <c r="A246" s="27" t="s">
        <v>58</v>
      </c>
      <c r="B246" s="29"/>
      <c r="D246" s="13"/>
      <c r="E246" s="13"/>
      <c r="F246" s="13"/>
      <c r="G246" s="13"/>
    </row>
    <row r="247">
      <c r="A247" s="27" t="s">
        <v>58</v>
      </c>
      <c r="B247" s="29"/>
      <c r="D247" s="13"/>
      <c r="E247" s="13"/>
      <c r="F247" s="13"/>
      <c r="G247" s="13"/>
    </row>
    <row r="248">
      <c r="A248" s="27" t="s">
        <v>59</v>
      </c>
      <c r="B248" s="29"/>
      <c r="D248" s="13"/>
      <c r="E248" s="13"/>
      <c r="F248" s="13"/>
      <c r="G248" s="13"/>
    </row>
    <row r="249">
      <c r="A249" s="27" t="s">
        <v>59</v>
      </c>
      <c r="B249" s="29"/>
      <c r="D249" s="13"/>
      <c r="E249" s="13"/>
      <c r="F249" s="13"/>
      <c r="G249" s="13"/>
    </row>
    <row r="250">
      <c r="A250" s="27" t="s">
        <v>59</v>
      </c>
      <c r="B250" s="29"/>
      <c r="D250" s="13"/>
      <c r="E250" s="13"/>
      <c r="F250" s="13"/>
      <c r="G250" s="13"/>
    </row>
    <row r="251">
      <c r="A251" s="27" t="s">
        <v>60</v>
      </c>
      <c r="B251" s="29"/>
      <c r="D251" s="13"/>
      <c r="E251" s="13"/>
      <c r="F251" s="13"/>
      <c r="G251" s="13"/>
    </row>
    <row r="252">
      <c r="A252" s="27" t="s">
        <v>60</v>
      </c>
      <c r="B252" s="29"/>
      <c r="D252" s="13"/>
      <c r="E252" s="13"/>
      <c r="F252" s="13"/>
      <c r="G252" s="13"/>
    </row>
    <row r="253">
      <c r="A253" s="27" t="s">
        <v>60</v>
      </c>
      <c r="B253" s="29"/>
      <c r="D253" s="13"/>
      <c r="E253" s="13"/>
      <c r="F253" s="13"/>
      <c r="G253" s="13"/>
    </row>
    <row r="254">
      <c r="A254" s="27" t="s">
        <v>12</v>
      </c>
      <c r="B254" s="29"/>
      <c r="D254" s="13"/>
      <c r="E254" s="13"/>
      <c r="F254" s="13"/>
      <c r="G254" s="13"/>
    </row>
    <row r="255">
      <c r="A255" s="27" t="s">
        <v>12</v>
      </c>
      <c r="B255" s="29"/>
      <c r="D255" s="13"/>
      <c r="E255" s="13"/>
      <c r="F255" s="13"/>
      <c r="G255" s="13"/>
    </row>
    <row r="256">
      <c r="A256" s="27" t="s">
        <v>12</v>
      </c>
      <c r="B256" s="29"/>
      <c r="D256" s="13"/>
      <c r="E256" s="13"/>
      <c r="F256" s="13"/>
      <c r="G256" s="13"/>
    </row>
    <row r="257">
      <c r="A257" s="27" t="s">
        <v>13</v>
      </c>
      <c r="B257" s="29"/>
      <c r="D257" s="13"/>
      <c r="E257" s="13"/>
      <c r="F257" s="13"/>
      <c r="G257" s="13"/>
    </row>
    <row r="258">
      <c r="A258" s="27" t="s">
        <v>13</v>
      </c>
      <c r="B258" s="29"/>
      <c r="D258" s="13"/>
      <c r="E258" s="13"/>
      <c r="F258" s="13"/>
      <c r="G258" s="13"/>
    </row>
    <row r="259">
      <c r="A259" s="27" t="s">
        <v>13</v>
      </c>
      <c r="B259" s="29"/>
      <c r="D259" s="13"/>
      <c r="E259" s="13"/>
      <c r="F259" s="13"/>
      <c r="G259" s="13"/>
    </row>
    <row r="260">
      <c r="A260" s="27" t="s">
        <v>14</v>
      </c>
      <c r="B260" s="29"/>
      <c r="D260" s="13"/>
      <c r="E260" s="13"/>
      <c r="F260" s="13"/>
      <c r="G260" s="13"/>
    </row>
    <row r="261">
      <c r="A261" s="27" t="s">
        <v>14</v>
      </c>
      <c r="B261" s="29"/>
      <c r="D261" s="13"/>
      <c r="E261" s="13"/>
      <c r="F261" s="13"/>
      <c r="G261" s="13"/>
    </row>
    <row r="262">
      <c r="A262" s="27" t="s">
        <v>14</v>
      </c>
      <c r="B262" s="29"/>
      <c r="D262" s="13"/>
      <c r="E262" s="13"/>
      <c r="F262" s="13"/>
      <c r="G262" s="13"/>
    </row>
    <row r="263">
      <c r="A263" s="27" t="s">
        <v>15</v>
      </c>
      <c r="B263" s="29"/>
      <c r="D263" s="13"/>
      <c r="E263" s="13"/>
      <c r="F263" s="13"/>
      <c r="G263" s="13"/>
    </row>
    <row r="264">
      <c r="A264" s="27" t="s">
        <v>15</v>
      </c>
      <c r="B264" s="29"/>
      <c r="D264" s="13"/>
      <c r="E264" s="13"/>
      <c r="F264" s="13"/>
      <c r="G264" s="13"/>
    </row>
    <row r="265">
      <c r="A265" s="27" t="s">
        <v>15</v>
      </c>
      <c r="B265" s="29"/>
      <c r="D265" s="13"/>
      <c r="E265" s="13"/>
      <c r="F265" s="13"/>
      <c r="G265" s="13"/>
    </row>
    <row r="266">
      <c r="A266" s="27" t="s">
        <v>16</v>
      </c>
      <c r="B266" s="29"/>
      <c r="D266" s="13"/>
      <c r="E266" s="13"/>
      <c r="F266" s="13"/>
      <c r="G266" s="13"/>
    </row>
    <row r="267">
      <c r="A267" s="27" t="s">
        <v>16</v>
      </c>
      <c r="B267" s="29"/>
      <c r="D267" s="13"/>
      <c r="E267" s="13"/>
      <c r="F267" s="13"/>
      <c r="G267" s="13"/>
    </row>
    <row r="268">
      <c r="A268" s="27" t="s">
        <v>16</v>
      </c>
      <c r="B268" s="29"/>
      <c r="D268" s="13"/>
      <c r="E268" s="13"/>
      <c r="F268" s="13"/>
      <c r="G268" s="13"/>
    </row>
    <row r="269">
      <c r="A269" s="27" t="s">
        <v>17</v>
      </c>
      <c r="B269" s="29"/>
      <c r="D269" s="13"/>
      <c r="E269" s="13"/>
      <c r="F269" s="13"/>
      <c r="G269" s="13"/>
    </row>
    <row r="270">
      <c r="A270" s="27" t="s">
        <v>17</v>
      </c>
      <c r="B270" s="29"/>
      <c r="D270" s="13"/>
      <c r="E270" s="13"/>
      <c r="F270" s="13"/>
      <c r="G270" s="13"/>
    </row>
    <row r="271">
      <c r="A271" s="27" t="s">
        <v>17</v>
      </c>
      <c r="B271" s="29"/>
      <c r="D271" s="13"/>
      <c r="E271" s="13"/>
      <c r="F271" s="13"/>
      <c r="G271" s="13"/>
    </row>
    <row r="272">
      <c r="A272" s="27" t="s">
        <v>55</v>
      </c>
      <c r="B272" s="29"/>
      <c r="D272" s="13"/>
      <c r="E272" s="13"/>
      <c r="F272" s="13"/>
      <c r="G272" s="13"/>
    </row>
    <row r="273">
      <c r="A273" s="27" t="s">
        <v>55</v>
      </c>
      <c r="B273" s="29"/>
      <c r="D273" s="13"/>
      <c r="E273" s="13"/>
      <c r="F273" s="13"/>
      <c r="G273" s="13"/>
    </row>
    <row r="274">
      <c r="A274" s="27" t="s">
        <v>55</v>
      </c>
      <c r="B274" s="29"/>
      <c r="D274" s="13"/>
      <c r="E274" s="13"/>
      <c r="F274" s="13"/>
      <c r="G274" s="13"/>
    </row>
    <row r="275">
      <c r="A275" s="27" t="s">
        <v>56</v>
      </c>
      <c r="B275" s="29"/>
      <c r="D275" s="13"/>
      <c r="E275" s="13"/>
      <c r="F275" s="13"/>
      <c r="G275" s="13"/>
    </row>
    <row r="276">
      <c r="A276" s="27" t="s">
        <v>56</v>
      </c>
      <c r="B276" s="29"/>
      <c r="D276" s="13"/>
      <c r="E276" s="13"/>
      <c r="F276" s="13"/>
      <c r="G276" s="13"/>
    </row>
    <row r="277">
      <c r="A277" s="27" t="s">
        <v>56</v>
      </c>
      <c r="B277" s="29"/>
      <c r="D277" s="13"/>
      <c r="E277" s="13"/>
      <c r="F277" s="13"/>
      <c r="G277" s="13"/>
    </row>
    <row r="278">
      <c r="A278" s="27" t="s">
        <v>57</v>
      </c>
      <c r="B278" s="29"/>
      <c r="D278" s="13"/>
      <c r="E278" s="13"/>
      <c r="F278" s="13"/>
      <c r="G278" s="13"/>
    </row>
    <row r="279">
      <c r="A279" s="27" t="s">
        <v>57</v>
      </c>
      <c r="B279" s="29"/>
      <c r="D279" s="13"/>
      <c r="E279" s="13"/>
      <c r="F279" s="13"/>
      <c r="G279" s="13"/>
    </row>
    <row r="280">
      <c r="A280" s="27" t="s">
        <v>57</v>
      </c>
      <c r="B280" s="29"/>
      <c r="D280" s="13"/>
      <c r="E280" s="13"/>
      <c r="F280" s="13"/>
      <c r="G280" s="13"/>
    </row>
    <row r="281">
      <c r="A281" s="27" t="s">
        <v>58</v>
      </c>
      <c r="B281" s="29"/>
      <c r="D281" s="13"/>
      <c r="E281" s="13"/>
      <c r="F281" s="13"/>
      <c r="G281" s="13"/>
    </row>
    <row r="282">
      <c r="A282" s="27" t="s">
        <v>58</v>
      </c>
      <c r="B282" s="29"/>
      <c r="D282" s="13"/>
      <c r="E282" s="13"/>
      <c r="F282" s="13"/>
      <c r="G282" s="13"/>
    </row>
    <row r="283">
      <c r="A283" s="27" t="s">
        <v>58</v>
      </c>
      <c r="B283" s="29"/>
      <c r="D283" s="13"/>
      <c r="E283" s="13"/>
      <c r="F283" s="13"/>
      <c r="G283" s="13"/>
    </row>
    <row r="284">
      <c r="A284" s="27" t="s">
        <v>59</v>
      </c>
      <c r="B284" s="29"/>
      <c r="D284" s="13"/>
      <c r="E284" s="13"/>
      <c r="F284" s="13"/>
      <c r="G284" s="13"/>
    </row>
    <row r="285">
      <c r="A285" s="27" t="s">
        <v>59</v>
      </c>
      <c r="B285" s="29"/>
      <c r="D285" s="13"/>
      <c r="E285" s="13"/>
      <c r="F285" s="13"/>
      <c r="G285" s="13"/>
    </row>
    <row r="286">
      <c r="A286" s="27" t="s">
        <v>59</v>
      </c>
      <c r="B286" s="29"/>
      <c r="D286" s="13"/>
      <c r="E286" s="13"/>
      <c r="F286" s="13"/>
      <c r="G286" s="13"/>
    </row>
    <row r="287">
      <c r="A287" s="27" t="s">
        <v>60</v>
      </c>
      <c r="B287" s="29"/>
      <c r="D287" s="13"/>
      <c r="E287" s="13"/>
      <c r="F287" s="13"/>
      <c r="G287" s="13"/>
    </row>
    <row r="288">
      <c r="A288" s="27" t="s">
        <v>60</v>
      </c>
      <c r="B288" s="29"/>
      <c r="D288" s="13"/>
      <c r="E288" s="13"/>
      <c r="F288" s="13"/>
      <c r="G288" s="13"/>
    </row>
    <row r="289">
      <c r="A289" s="27" t="s">
        <v>60</v>
      </c>
      <c r="B289" s="29"/>
      <c r="D289" s="13"/>
      <c r="E289" s="13"/>
      <c r="F289" s="13"/>
      <c r="G289" s="13"/>
    </row>
    <row r="290">
      <c r="A290" s="30" t="s">
        <v>61</v>
      </c>
      <c r="B290" s="29"/>
      <c r="D290" s="13"/>
      <c r="E290" s="13"/>
      <c r="F290" s="13"/>
      <c r="G290" s="13"/>
    </row>
    <row r="291">
      <c r="A291" s="30" t="s">
        <v>61</v>
      </c>
      <c r="B291" s="29"/>
      <c r="D291" s="13"/>
      <c r="E291" s="13"/>
      <c r="F291" s="13"/>
      <c r="G291" s="13"/>
    </row>
    <row r="292">
      <c r="A292" s="30" t="s">
        <v>61</v>
      </c>
      <c r="B292" s="29"/>
      <c r="D292" s="13"/>
      <c r="E292" s="13"/>
      <c r="F292" s="13"/>
      <c r="G292" s="13"/>
    </row>
    <row r="293">
      <c r="A293" s="30" t="s">
        <v>61</v>
      </c>
      <c r="B293" s="29"/>
      <c r="D293" s="13"/>
      <c r="E293" s="13"/>
      <c r="F293" s="13"/>
      <c r="G293" s="13"/>
    </row>
    <row r="294">
      <c r="A294" s="30" t="s">
        <v>61</v>
      </c>
      <c r="B294" s="29"/>
      <c r="D294" s="13"/>
      <c r="E294" s="13"/>
      <c r="F294" s="13"/>
      <c r="G294" s="13"/>
    </row>
    <row r="295">
      <c r="A295" s="30" t="s">
        <v>61</v>
      </c>
      <c r="B295" s="29"/>
      <c r="D295" s="13"/>
      <c r="E295" s="13"/>
      <c r="F295" s="13"/>
      <c r="G295" s="13"/>
    </row>
    <row r="296">
      <c r="A296" s="31" t="s">
        <v>12</v>
      </c>
      <c r="B296" s="29"/>
      <c r="D296" s="13"/>
      <c r="E296" s="13"/>
      <c r="F296" s="13"/>
      <c r="G296" s="13"/>
    </row>
    <row r="297">
      <c r="A297" s="31" t="s">
        <v>12</v>
      </c>
      <c r="B297" s="29"/>
      <c r="D297" s="13"/>
      <c r="E297" s="13"/>
      <c r="F297" s="13"/>
      <c r="G297" s="13"/>
    </row>
    <row r="298">
      <c r="A298" s="31" t="s">
        <v>12</v>
      </c>
      <c r="B298" s="29"/>
      <c r="D298" s="13"/>
      <c r="E298" s="13"/>
      <c r="F298" s="13"/>
      <c r="G298" s="13"/>
    </row>
    <row r="299">
      <c r="A299" s="31" t="s">
        <v>13</v>
      </c>
      <c r="B299" s="29"/>
      <c r="D299" s="13"/>
      <c r="E299" s="13"/>
      <c r="F299" s="13"/>
      <c r="G299" s="13"/>
    </row>
    <row r="300">
      <c r="A300" s="31" t="s">
        <v>13</v>
      </c>
      <c r="B300" s="29"/>
      <c r="D300" s="13"/>
      <c r="E300" s="13"/>
      <c r="F300" s="13"/>
      <c r="G300" s="13"/>
    </row>
    <row r="301">
      <c r="A301" s="31" t="s">
        <v>13</v>
      </c>
      <c r="B301" s="29"/>
      <c r="D301" s="13"/>
      <c r="E301" s="13"/>
      <c r="F301" s="13"/>
      <c r="G301" s="13"/>
    </row>
    <row r="302">
      <c r="A302" s="31" t="s">
        <v>14</v>
      </c>
      <c r="B302" s="29"/>
      <c r="D302" s="13"/>
      <c r="E302" s="13"/>
      <c r="F302" s="13"/>
      <c r="G302" s="13"/>
    </row>
    <row r="303">
      <c r="A303" s="31" t="s">
        <v>14</v>
      </c>
      <c r="B303" s="29"/>
      <c r="D303" s="13"/>
      <c r="E303" s="13"/>
      <c r="F303" s="13"/>
      <c r="G303" s="13"/>
    </row>
    <row r="304">
      <c r="A304" s="31" t="s">
        <v>14</v>
      </c>
      <c r="B304" s="29"/>
      <c r="D304" s="13"/>
      <c r="E304" s="13"/>
      <c r="F304" s="13"/>
      <c r="G304" s="13"/>
    </row>
    <row r="305">
      <c r="A305" s="31" t="s">
        <v>15</v>
      </c>
      <c r="B305" s="29"/>
      <c r="D305" s="13"/>
      <c r="E305" s="13"/>
      <c r="F305" s="13"/>
      <c r="G305" s="13"/>
    </row>
    <row r="306">
      <c r="A306" s="31" t="s">
        <v>15</v>
      </c>
      <c r="B306" s="29"/>
      <c r="D306" s="13"/>
      <c r="E306" s="13"/>
      <c r="F306" s="13"/>
      <c r="G306" s="13"/>
    </row>
    <row r="307">
      <c r="A307" s="31" t="s">
        <v>15</v>
      </c>
      <c r="B307" s="29"/>
      <c r="D307" s="13"/>
      <c r="E307" s="13"/>
      <c r="F307" s="13"/>
      <c r="G307" s="13"/>
    </row>
    <row r="308">
      <c r="A308" s="31" t="s">
        <v>16</v>
      </c>
      <c r="B308" s="29"/>
      <c r="D308" s="13"/>
      <c r="E308" s="13"/>
      <c r="F308" s="13"/>
      <c r="G308" s="13"/>
    </row>
    <row r="309">
      <c r="A309" s="31" t="s">
        <v>16</v>
      </c>
      <c r="B309" s="29"/>
      <c r="D309" s="13"/>
      <c r="E309" s="13"/>
      <c r="F309" s="13"/>
      <c r="G309" s="13"/>
    </row>
    <row r="310">
      <c r="A310" s="31" t="s">
        <v>16</v>
      </c>
      <c r="B310" s="29"/>
      <c r="D310" s="13"/>
      <c r="E310" s="13"/>
      <c r="F310" s="13"/>
      <c r="G310" s="13"/>
    </row>
    <row r="311">
      <c r="A311" s="31" t="s">
        <v>17</v>
      </c>
      <c r="B311" s="29"/>
      <c r="D311" s="13"/>
      <c r="E311" s="13"/>
      <c r="F311" s="13"/>
      <c r="G311" s="13"/>
    </row>
    <row r="312">
      <c r="A312" s="31" t="s">
        <v>17</v>
      </c>
      <c r="B312" s="29"/>
      <c r="D312" s="13"/>
      <c r="E312" s="13"/>
      <c r="F312" s="13"/>
      <c r="G312" s="13"/>
    </row>
    <row r="313">
      <c r="A313" s="31" t="s">
        <v>17</v>
      </c>
      <c r="B313" s="29"/>
      <c r="D313" s="13"/>
      <c r="E313" s="13"/>
      <c r="F313" s="13"/>
      <c r="G313" s="13"/>
    </row>
    <row r="314">
      <c r="A314" s="31" t="s">
        <v>55</v>
      </c>
      <c r="B314" s="29"/>
      <c r="D314" s="13"/>
      <c r="E314" s="13"/>
      <c r="F314" s="13"/>
      <c r="G314" s="13"/>
    </row>
    <row r="315">
      <c r="A315" s="31" t="s">
        <v>55</v>
      </c>
      <c r="B315" s="29"/>
      <c r="D315" s="13"/>
      <c r="E315" s="13"/>
      <c r="F315" s="13"/>
      <c r="G315" s="13"/>
    </row>
    <row r="316">
      <c r="A316" s="31" t="s">
        <v>55</v>
      </c>
      <c r="B316" s="29"/>
      <c r="D316" s="13"/>
      <c r="E316" s="13"/>
      <c r="F316" s="13"/>
      <c r="G316" s="13"/>
    </row>
    <row r="317">
      <c r="A317" s="31" t="s">
        <v>56</v>
      </c>
      <c r="B317" s="29"/>
      <c r="D317" s="13"/>
      <c r="E317" s="13"/>
      <c r="F317" s="13"/>
      <c r="G317" s="13"/>
    </row>
    <row r="318">
      <c r="A318" s="31" t="s">
        <v>56</v>
      </c>
      <c r="B318" s="29"/>
      <c r="D318" s="13"/>
      <c r="E318" s="13"/>
      <c r="F318" s="13"/>
      <c r="G318" s="13"/>
    </row>
    <row r="319">
      <c r="A319" s="31" t="s">
        <v>56</v>
      </c>
      <c r="B319" s="29"/>
      <c r="D319" s="13"/>
      <c r="E319" s="13"/>
      <c r="F319" s="13"/>
      <c r="G319" s="13"/>
    </row>
    <row r="320">
      <c r="A320" s="31" t="s">
        <v>57</v>
      </c>
      <c r="B320" s="29"/>
      <c r="D320" s="13"/>
      <c r="E320" s="13"/>
      <c r="F320" s="13"/>
      <c r="G320" s="13"/>
    </row>
    <row r="321">
      <c r="A321" s="31" t="s">
        <v>57</v>
      </c>
      <c r="B321" s="29"/>
      <c r="D321" s="13"/>
      <c r="E321" s="13"/>
      <c r="F321" s="13"/>
      <c r="G321" s="13"/>
    </row>
    <row r="322">
      <c r="A322" s="31" t="s">
        <v>57</v>
      </c>
      <c r="B322" s="29"/>
      <c r="D322" s="13"/>
      <c r="E322" s="13"/>
      <c r="F322" s="13"/>
      <c r="G322" s="13"/>
    </row>
    <row r="323">
      <c r="A323" s="31" t="s">
        <v>58</v>
      </c>
      <c r="B323" s="29"/>
      <c r="D323" s="13"/>
      <c r="E323" s="13"/>
      <c r="F323" s="13"/>
      <c r="G323" s="13"/>
    </row>
    <row r="324">
      <c r="A324" s="31" t="s">
        <v>58</v>
      </c>
      <c r="B324" s="29"/>
      <c r="D324" s="13"/>
      <c r="E324" s="13"/>
      <c r="F324" s="13"/>
      <c r="G324" s="13"/>
    </row>
    <row r="325">
      <c r="A325" s="31" t="s">
        <v>58</v>
      </c>
      <c r="B325" s="29"/>
      <c r="D325" s="13"/>
      <c r="E325" s="13"/>
      <c r="F325" s="13"/>
      <c r="G325" s="13"/>
    </row>
    <row r="326">
      <c r="A326" s="31" t="s">
        <v>59</v>
      </c>
      <c r="B326" s="29"/>
      <c r="D326" s="13"/>
      <c r="E326" s="13"/>
      <c r="F326" s="13"/>
      <c r="G326" s="13"/>
    </row>
    <row r="327">
      <c r="A327" s="31" t="s">
        <v>59</v>
      </c>
      <c r="B327" s="29"/>
      <c r="D327" s="13"/>
      <c r="E327" s="13"/>
      <c r="F327" s="13"/>
      <c r="G327" s="13"/>
    </row>
    <row r="328">
      <c r="A328" s="31" t="s">
        <v>59</v>
      </c>
      <c r="B328" s="29"/>
      <c r="D328" s="13"/>
      <c r="E328" s="13"/>
      <c r="F328" s="13"/>
      <c r="G328" s="13"/>
    </row>
    <row r="329">
      <c r="A329" s="31" t="s">
        <v>60</v>
      </c>
      <c r="B329" s="29"/>
      <c r="D329" s="13"/>
      <c r="E329" s="13"/>
      <c r="F329" s="13"/>
      <c r="G329" s="13"/>
    </row>
    <row r="330">
      <c r="A330" s="31" t="s">
        <v>60</v>
      </c>
      <c r="B330" s="29"/>
      <c r="D330" s="13"/>
      <c r="E330" s="13"/>
      <c r="F330" s="13"/>
      <c r="G330" s="13"/>
    </row>
    <row r="331">
      <c r="A331" s="31" t="s">
        <v>60</v>
      </c>
      <c r="B331" s="29"/>
      <c r="D331" s="13"/>
      <c r="E331" s="13"/>
      <c r="F331" s="13"/>
      <c r="G331" s="13"/>
    </row>
    <row r="332">
      <c r="A332" s="30" t="s">
        <v>61</v>
      </c>
      <c r="B332" s="29"/>
      <c r="D332" s="13"/>
      <c r="E332" s="13"/>
      <c r="F332" s="13"/>
      <c r="G332" s="13"/>
    </row>
    <row r="333">
      <c r="A333" s="30" t="s">
        <v>61</v>
      </c>
      <c r="B333" s="29"/>
      <c r="D333" s="13"/>
      <c r="E333" s="13"/>
      <c r="F333" s="13"/>
      <c r="G333" s="13"/>
    </row>
    <row r="334">
      <c r="A334" s="30" t="s">
        <v>61</v>
      </c>
      <c r="B334" s="29"/>
      <c r="D334" s="13"/>
      <c r="E334" s="13"/>
      <c r="F334" s="13"/>
      <c r="G334" s="13"/>
    </row>
    <row r="335">
      <c r="A335" s="30" t="s">
        <v>61</v>
      </c>
      <c r="B335" s="29"/>
      <c r="D335" s="13"/>
      <c r="E335" s="13"/>
      <c r="F335" s="13"/>
      <c r="G335" s="13"/>
    </row>
    <row r="336">
      <c r="A336" s="30" t="s">
        <v>61</v>
      </c>
      <c r="B336" s="29"/>
      <c r="D336" s="13"/>
      <c r="E336" s="13"/>
      <c r="F336" s="13"/>
      <c r="G336" s="13"/>
    </row>
    <row r="337">
      <c r="A337" s="30" t="s">
        <v>61</v>
      </c>
      <c r="B337" s="29"/>
      <c r="D337" s="13"/>
      <c r="E337" s="13"/>
      <c r="F337" s="13"/>
      <c r="G337" s="13"/>
    </row>
    <row r="338">
      <c r="A338" s="31" t="s">
        <v>12</v>
      </c>
      <c r="B338" s="29"/>
      <c r="D338" s="13"/>
      <c r="E338" s="13"/>
      <c r="F338" s="13"/>
      <c r="G338" s="13"/>
    </row>
    <row r="339">
      <c r="A339" s="31" t="s">
        <v>12</v>
      </c>
      <c r="B339" s="29"/>
      <c r="D339" s="13"/>
      <c r="E339" s="13"/>
      <c r="F339" s="13"/>
      <c r="G339" s="13"/>
    </row>
    <row r="340">
      <c r="A340" s="31" t="s">
        <v>12</v>
      </c>
      <c r="B340" s="29"/>
      <c r="D340" s="13"/>
      <c r="E340" s="13"/>
      <c r="F340" s="13"/>
      <c r="G340" s="13"/>
    </row>
    <row r="341">
      <c r="A341" s="31" t="s">
        <v>13</v>
      </c>
      <c r="B341" s="29"/>
      <c r="D341" s="13"/>
      <c r="E341" s="13"/>
      <c r="F341" s="13"/>
      <c r="G341" s="13"/>
    </row>
    <row r="342">
      <c r="A342" s="31" t="s">
        <v>13</v>
      </c>
      <c r="B342" s="29"/>
      <c r="D342" s="13"/>
      <c r="E342" s="13"/>
      <c r="F342" s="13"/>
      <c r="G342" s="13"/>
    </row>
    <row r="343">
      <c r="A343" s="31" t="s">
        <v>13</v>
      </c>
      <c r="B343" s="29"/>
      <c r="D343" s="13"/>
      <c r="E343" s="13"/>
      <c r="F343" s="13"/>
      <c r="G343" s="13"/>
    </row>
    <row r="344">
      <c r="A344" s="31" t="s">
        <v>14</v>
      </c>
      <c r="B344" s="29"/>
      <c r="D344" s="13"/>
      <c r="E344" s="13"/>
      <c r="F344" s="13"/>
      <c r="G344" s="13"/>
    </row>
    <row r="345">
      <c r="A345" s="31" t="s">
        <v>14</v>
      </c>
      <c r="B345" s="29"/>
      <c r="D345" s="13"/>
      <c r="E345" s="13"/>
      <c r="F345" s="13"/>
      <c r="G345" s="13"/>
    </row>
    <row r="346">
      <c r="A346" s="31" t="s">
        <v>14</v>
      </c>
      <c r="B346" s="29"/>
      <c r="D346" s="13"/>
      <c r="E346" s="13"/>
      <c r="F346" s="13"/>
      <c r="G346" s="13"/>
    </row>
    <row r="347">
      <c r="A347" s="31" t="s">
        <v>15</v>
      </c>
      <c r="B347" s="29"/>
      <c r="D347" s="13"/>
      <c r="E347" s="13"/>
      <c r="F347" s="13"/>
      <c r="G347" s="13"/>
    </row>
    <row r="348">
      <c r="A348" s="31" t="s">
        <v>15</v>
      </c>
      <c r="B348" s="29"/>
      <c r="D348" s="13"/>
      <c r="E348" s="13"/>
      <c r="F348" s="13"/>
      <c r="G348" s="13"/>
    </row>
    <row r="349">
      <c r="A349" s="31" t="s">
        <v>15</v>
      </c>
      <c r="B349" s="29"/>
      <c r="D349" s="13"/>
      <c r="E349" s="13"/>
      <c r="F349" s="13"/>
      <c r="G349" s="13"/>
    </row>
    <row r="350">
      <c r="A350" s="31" t="s">
        <v>16</v>
      </c>
      <c r="B350" s="29"/>
      <c r="D350" s="13"/>
      <c r="E350" s="13"/>
      <c r="F350" s="13"/>
      <c r="G350" s="13"/>
    </row>
    <row r="351">
      <c r="A351" s="31" t="s">
        <v>16</v>
      </c>
      <c r="B351" s="29"/>
      <c r="D351" s="13"/>
      <c r="E351" s="13"/>
      <c r="F351" s="13"/>
      <c r="G351" s="13"/>
    </row>
    <row r="352">
      <c r="A352" s="31" t="s">
        <v>16</v>
      </c>
      <c r="B352" s="29"/>
      <c r="D352" s="13"/>
      <c r="E352" s="13"/>
      <c r="F352" s="13"/>
      <c r="G352" s="13"/>
    </row>
    <row r="353">
      <c r="A353" s="31" t="s">
        <v>17</v>
      </c>
      <c r="B353" s="29"/>
      <c r="D353" s="13"/>
      <c r="E353" s="13"/>
      <c r="F353" s="13"/>
      <c r="G353" s="13"/>
    </row>
    <row r="354">
      <c r="A354" s="31" t="s">
        <v>17</v>
      </c>
      <c r="B354" s="29"/>
      <c r="D354" s="13"/>
      <c r="E354" s="13"/>
      <c r="F354" s="13"/>
      <c r="G354" s="13"/>
    </row>
    <row r="355">
      <c r="A355" s="31" t="s">
        <v>17</v>
      </c>
      <c r="B355" s="29"/>
      <c r="D355" s="13"/>
      <c r="E355" s="13"/>
      <c r="F355" s="13"/>
      <c r="G355" s="13"/>
    </row>
    <row r="356">
      <c r="A356" s="31" t="s">
        <v>55</v>
      </c>
      <c r="B356" s="29"/>
      <c r="D356" s="13"/>
      <c r="E356" s="13"/>
      <c r="F356" s="13"/>
      <c r="G356" s="13"/>
    </row>
    <row r="357">
      <c r="A357" s="31" t="s">
        <v>55</v>
      </c>
      <c r="B357" s="29"/>
      <c r="D357" s="13"/>
      <c r="E357" s="13"/>
      <c r="F357" s="13"/>
      <c r="G357" s="13"/>
    </row>
    <row r="358">
      <c r="A358" s="31" t="s">
        <v>55</v>
      </c>
      <c r="B358" s="29"/>
      <c r="D358" s="13"/>
      <c r="E358" s="13"/>
      <c r="F358" s="13"/>
      <c r="G358" s="13"/>
    </row>
    <row r="359">
      <c r="A359" s="31" t="s">
        <v>56</v>
      </c>
      <c r="B359" s="29"/>
      <c r="D359" s="13"/>
      <c r="E359" s="13"/>
      <c r="F359" s="13"/>
      <c r="G359" s="13"/>
    </row>
    <row r="360">
      <c r="A360" s="31" t="s">
        <v>56</v>
      </c>
      <c r="B360" s="29"/>
      <c r="D360" s="13"/>
      <c r="E360" s="13"/>
      <c r="F360" s="13"/>
      <c r="G360" s="13"/>
    </row>
    <row r="361">
      <c r="A361" s="31" t="s">
        <v>56</v>
      </c>
      <c r="B361" s="29"/>
      <c r="D361" s="13"/>
      <c r="E361" s="13"/>
      <c r="F361" s="13"/>
      <c r="G361" s="13"/>
    </row>
    <row r="362">
      <c r="A362" s="31" t="s">
        <v>57</v>
      </c>
      <c r="B362" s="29"/>
      <c r="D362" s="13"/>
      <c r="E362" s="13"/>
      <c r="F362" s="13"/>
      <c r="G362" s="13"/>
    </row>
    <row r="363">
      <c r="A363" s="31" t="s">
        <v>57</v>
      </c>
      <c r="B363" s="29"/>
      <c r="D363" s="13"/>
      <c r="E363" s="13"/>
      <c r="F363" s="13"/>
      <c r="G363" s="13"/>
    </row>
    <row r="364">
      <c r="A364" s="31" t="s">
        <v>57</v>
      </c>
      <c r="B364" s="29"/>
      <c r="D364" s="13"/>
      <c r="E364" s="13"/>
      <c r="F364" s="13"/>
      <c r="G364" s="13"/>
    </row>
    <row r="365">
      <c r="A365" s="31" t="s">
        <v>58</v>
      </c>
      <c r="B365" s="29"/>
      <c r="D365" s="13"/>
      <c r="E365" s="13"/>
      <c r="F365" s="13"/>
      <c r="G365" s="13"/>
    </row>
    <row r="366">
      <c r="A366" s="31" t="s">
        <v>58</v>
      </c>
      <c r="B366" s="29"/>
      <c r="D366" s="13"/>
      <c r="E366" s="13"/>
      <c r="F366" s="13"/>
      <c r="G366" s="13"/>
    </row>
    <row r="367">
      <c r="A367" s="31" t="s">
        <v>58</v>
      </c>
      <c r="B367" s="29"/>
      <c r="D367" s="13"/>
      <c r="E367" s="13"/>
      <c r="F367" s="13"/>
      <c r="G367" s="13"/>
    </row>
    <row r="368">
      <c r="A368" s="31" t="s">
        <v>59</v>
      </c>
      <c r="B368" s="29"/>
      <c r="D368" s="13"/>
      <c r="E368" s="13"/>
      <c r="F368" s="13"/>
      <c r="G368" s="13"/>
    </row>
    <row r="369">
      <c r="A369" s="31" t="s">
        <v>59</v>
      </c>
      <c r="B369" s="29"/>
      <c r="D369" s="13"/>
      <c r="E369" s="13"/>
      <c r="F369" s="13"/>
      <c r="G369" s="13"/>
    </row>
    <row r="370">
      <c r="A370" s="31" t="s">
        <v>59</v>
      </c>
      <c r="B370" s="29"/>
      <c r="D370" s="13"/>
      <c r="E370" s="13"/>
      <c r="F370" s="13"/>
      <c r="G370" s="13"/>
    </row>
    <row r="371">
      <c r="A371" s="31" t="s">
        <v>60</v>
      </c>
      <c r="B371" s="29"/>
      <c r="D371" s="13"/>
      <c r="E371" s="13"/>
      <c r="F371" s="13"/>
      <c r="G371" s="13"/>
    </row>
    <row r="372">
      <c r="A372" s="31" t="s">
        <v>60</v>
      </c>
      <c r="B372" s="29"/>
      <c r="D372" s="13"/>
      <c r="E372" s="13"/>
      <c r="F372" s="13"/>
      <c r="G372" s="13"/>
    </row>
    <row r="373">
      <c r="A373" s="31" t="s">
        <v>60</v>
      </c>
      <c r="B373" s="29"/>
      <c r="D373" s="13"/>
      <c r="E373" s="13"/>
      <c r="F373" s="13"/>
      <c r="G373" s="13"/>
    </row>
    <row r="374">
      <c r="A374" s="30" t="s">
        <v>61</v>
      </c>
      <c r="B374" s="29"/>
      <c r="D374" s="13"/>
      <c r="E374" s="13"/>
      <c r="F374" s="13"/>
      <c r="G374" s="13"/>
    </row>
    <row r="375">
      <c r="A375" s="30" t="s">
        <v>61</v>
      </c>
      <c r="B375" s="29"/>
      <c r="D375" s="13"/>
      <c r="E375" s="13"/>
      <c r="F375" s="13"/>
      <c r="G375" s="13"/>
    </row>
    <row r="376">
      <c r="A376" s="30" t="s">
        <v>61</v>
      </c>
      <c r="B376" s="29"/>
      <c r="D376" s="13"/>
      <c r="E376" s="13"/>
      <c r="F376" s="13"/>
      <c r="G376" s="13"/>
    </row>
    <row r="377">
      <c r="A377" s="30" t="s">
        <v>61</v>
      </c>
      <c r="B377" s="29"/>
      <c r="D377" s="13"/>
      <c r="E377" s="13"/>
      <c r="F377" s="13"/>
      <c r="G377" s="13"/>
    </row>
    <row r="378">
      <c r="A378" s="30" t="s">
        <v>61</v>
      </c>
      <c r="B378" s="29"/>
      <c r="D378" s="13"/>
      <c r="E378" s="13"/>
      <c r="F378" s="13"/>
      <c r="G378" s="13"/>
    </row>
    <row r="379">
      <c r="A379" s="30" t="s">
        <v>61</v>
      </c>
      <c r="B379" s="29"/>
      <c r="D379" s="13"/>
      <c r="E379" s="13"/>
      <c r="F379" s="13"/>
      <c r="G379" s="13"/>
    </row>
    <row r="380">
      <c r="A380" s="31" t="s">
        <v>12</v>
      </c>
      <c r="B380" s="29"/>
      <c r="D380" s="13"/>
      <c r="E380" s="13"/>
      <c r="F380" s="13"/>
      <c r="G380" s="13"/>
    </row>
    <row r="381">
      <c r="A381" s="31" t="s">
        <v>12</v>
      </c>
      <c r="B381" s="29"/>
      <c r="D381" s="13"/>
      <c r="E381" s="13"/>
      <c r="F381" s="13"/>
      <c r="G381" s="13"/>
    </row>
    <row r="382">
      <c r="A382" s="31" t="s">
        <v>12</v>
      </c>
      <c r="B382" s="29"/>
      <c r="D382" s="13"/>
      <c r="E382" s="13"/>
      <c r="F382" s="13"/>
      <c r="G382" s="13"/>
    </row>
    <row r="383">
      <c r="A383" s="31" t="s">
        <v>13</v>
      </c>
      <c r="B383" s="29"/>
      <c r="D383" s="13"/>
      <c r="E383" s="13"/>
      <c r="F383" s="13"/>
      <c r="G383" s="13"/>
    </row>
    <row r="384">
      <c r="A384" s="31" t="s">
        <v>13</v>
      </c>
      <c r="B384" s="29"/>
      <c r="D384" s="13"/>
      <c r="E384" s="13"/>
      <c r="F384" s="13"/>
      <c r="G384" s="13"/>
    </row>
    <row r="385">
      <c r="A385" s="31" t="s">
        <v>13</v>
      </c>
      <c r="B385" s="29"/>
      <c r="D385" s="13"/>
      <c r="E385" s="13"/>
      <c r="F385" s="13"/>
      <c r="G385" s="13"/>
    </row>
    <row r="386">
      <c r="A386" s="31" t="s">
        <v>14</v>
      </c>
      <c r="B386" s="29"/>
      <c r="D386" s="13"/>
      <c r="E386" s="13"/>
      <c r="F386" s="13"/>
      <c r="G386" s="13"/>
    </row>
    <row r="387">
      <c r="A387" s="31" t="s">
        <v>14</v>
      </c>
      <c r="B387" s="29"/>
      <c r="D387" s="13"/>
      <c r="E387" s="13"/>
      <c r="F387" s="13"/>
      <c r="G387" s="13"/>
    </row>
    <row r="388">
      <c r="A388" s="31" t="s">
        <v>14</v>
      </c>
      <c r="B388" s="29"/>
      <c r="D388" s="13"/>
      <c r="E388" s="13"/>
      <c r="F388" s="13"/>
      <c r="G388" s="13"/>
    </row>
    <row r="389">
      <c r="A389" s="31" t="s">
        <v>15</v>
      </c>
      <c r="B389" s="29"/>
      <c r="D389" s="13"/>
      <c r="E389" s="13"/>
      <c r="F389" s="13"/>
      <c r="G389" s="13"/>
    </row>
    <row r="390">
      <c r="A390" s="31" t="s">
        <v>15</v>
      </c>
      <c r="B390" s="29"/>
      <c r="D390" s="13"/>
      <c r="E390" s="13"/>
      <c r="F390" s="13"/>
      <c r="G390" s="13"/>
    </row>
    <row r="391">
      <c r="A391" s="31" t="s">
        <v>15</v>
      </c>
      <c r="B391" s="29"/>
      <c r="D391" s="13"/>
      <c r="E391" s="13"/>
      <c r="F391" s="13"/>
      <c r="G391" s="13"/>
    </row>
    <row r="392">
      <c r="A392" s="31" t="s">
        <v>16</v>
      </c>
      <c r="B392" s="29"/>
      <c r="D392" s="13"/>
      <c r="E392" s="13"/>
      <c r="F392" s="13"/>
      <c r="G392" s="13"/>
    </row>
    <row r="393">
      <c r="A393" s="31" t="s">
        <v>16</v>
      </c>
      <c r="B393" s="29"/>
      <c r="D393" s="13"/>
      <c r="E393" s="13"/>
      <c r="F393" s="13"/>
      <c r="G393" s="13"/>
    </row>
    <row r="394">
      <c r="A394" s="31" t="s">
        <v>16</v>
      </c>
      <c r="B394" s="29"/>
      <c r="D394" s="13"/>
      <c r="E394" s="13"/>
      <c r="F394" s="13"/>
      <c r="G394" s="13"/>
    </row>
    <row r="395">
      <c r="A395" s="31" t="s">
        <v>17</v>
      </c>
      <c r="B395" s="29"/>
      <c r="D395" s="13"/>
      <c r="E395" s="13"/>
      <c r="F395" s="13"/>
      <c r="G395" s="13"/>
    </row>
    <row r="396">
      <c r="A396" s="31" t="s">
        <v>17</v>
      </c>
      <c r="B396" s="29"/>
      <c r="D396" s="13"/>
      <c r="E396" s="13"/>
      <c r="F396" s="13"/>
      <c r="G396" s="13"/>
    </row>
    <row r="397">
      <c r="A397" s="31" t="s">
        <v>17</v>
      </c>
      <c r="B397" s="29"/>
      <c r="D397" s="13"/>
      <c r="E397" s="13"/>
      <c r="F397" s="13"/>
      <c r="G397" s="13"/>
    </row>
    <row r="398">
      <c r="A398" s="31" t="s">
        <v>55</v>
      </c>
      <c r="B398" s="29"/>
      <c r="D398" s="13"/>
      <c r="E398" s="13"/>
      <c r="F398" s="13"/>
      <c r="G398" s="13"/>
    </row>
    <row r="399">
      <c r="A399" s="31" t="s">
        <v>55</v>
      </c>
      <c r="B399" s="29"/>
      <c r="D399" s="13"/>
      <c r="E399" s="13"/>
      <c r="F399" s="13"/>
      <c r="G399" s="13"/>
    </row>
    <row r="400">
      <c r="A400" s="31" t="s">
        <v>55</v>
      </c>
      <c r="B400" s="29"/>
      <c r="D400" s="13"/>
      <c r="E400" s="13"/>
      <c r="F400" s="13"/>
      <c r="G400" s="13"/>
    </row>
    <row r="401">
      <c r="A401" s="31" t="s">
        <v>56</v>
      </c>
      <c r="B401" s="29"/>
      <c r="D401" s="13"/>
      <c r="E401" s="13"/>
      <c r="F401" s="13"/>
      <c r="G401" s="13"/>
    </row>
    <row r="402">
      <c r="A402" s="31" t="s">
        <v>56</v>
      </c>
      <c r="B402" s="29"/>
      <c r="D402" s="13"/>
      <c r="E402" s="13"/>
      <c r="F402" s="13"/>
      <c r="G402" s="13"/>
    </row>
    <row r="403">
      <c r="A403" s="31" t="s">
        <v>56</v>
      </c>
      <c r="B403" s="29"/>
      <c r="D403" s="13"/>
      <c r="E403" s="13"/>
      <c r="F403" s="13"/>
      <c r="G403" s="13"/>
    </row>
    <row r="404">
      <c r="A404" s="31" t="s">
        <v>57</v>
      </c>
      <c r="B404" s="29"/>
      <c r="D404" s="13"/>
      <c r="E404" s="13"/>
      <c r="F404" s="13"/>
      <c r="G404" s="13"/>
    </row>
    <row r="405">
      <c r="A405" s="31" t="s">
        <v>57</v>
      </c>
      <c r="B405" s="29"/>
      <c r="D405" s="13"/>
      <c r="E405" s="13"/>
      <c r="F405" s="13"/>
      <c r="G405" s="13"/>
    </row>
    <row r="406">
      <c r="A406" s="31" t="s">
        <v>57</v>
      </c>
      <c r="B406" s="29"/>
      <c r="D406" s="13"/>
      <c r="E406" s="13"/>
      <c r="F406" s="13"/>
      <c r="G406" s="13"/>
    </row>
    <row r="407">
      <c r="A407" s="31" t="s">
        <v>58</v>
      </c>
      <c r="B407" s="29"/>
      <c r="D407" s="13"/>
      <c r="E407" s="13"/>
      <c r="F407" s="13"/>
      <c r="G407" s="13"/>
    </row>
    <row r="408">
      <c r="A408" s="31" t="s">
        <v>58</v>
      </c>
      <c r="B408" s="29"/>
      <c r="D408" s="13"/>
      <c r="E408" s="13"/>
      <c r="F408" s="13"/>
      <c r="G408" s="13"/>
    </row>
    <row r="409">
      <c r="A409" s="31" t="s">
        <v>58</v>
      </c>
      <c r="B409" s="29"/>
      <c r="D409" s="13"/>
      <c r="E409" s="13"/>
      <c r="F409" s="13"/>
      <c r="G409" s="13"/>
    </row>
    <row r="410">
      <c r="A410" s="31" t="s">
        <v>59</v>
      </c>
      <c r="B410" s="29"/>
      <c r="D410" s="13"/>
      <c r="E410" s="13"/>
      <c r="F410" s="13"/>
      <c r="G410" s="13"/>
    </row>
    <row r="411">
      <c r="A411" s="31" t="s">
        <v>59</v>
      </c>
      <c r="B411" s="29"/>
      <c r="D411" s="13"/>
      <c r="E411" s="13"/>
      <c r="F411" s="13"/>
      <c r="G411" s="13"/>
    </row>
    <row r="412">
      <c r="A412" s="31" t="s">
        <v>59</v>
      </c>
      <c r="B412" s="29"/>
      <c r="D412" s="13"/>
      <c r="E412" s="13"/>
      <c r="F412" s="13"/>
      <c r="G412" s="13"/>
    </row>
    <row r="413">
      <c r="A413" s="31" t="s">
        <v>60</v>
      </c>
      <c r="B413" s="29"/>
      <c r="D413" s="13"/>
      <c r="E413" s="13"/>
      <c r="F413" s="13"/>
      <c r="G413" s="13"/>
    </row>
    <row r="414">
      <c r="A414" s="31" t="s">
        <v>60</v>
      </c>
      <c r="B414" s="29"/>
      <c r="D414" s="13"/>
      <c r="E414" s="13"/>
      <c r="F414" s="13"/>
      <c r="G414" s="13"/>
    </row>
    <row r="415">
      <c r="A415" s="31" t="s">
        <v>60</v>
      </c>
      <c r="B415" s="29"/>
      <c r="D415" s="13"/>
      <c r="E415" s="13"/>
      <c r="F415" s="13"/>
      <c r="G415" s="13"/>
    </row>
    <row r="416">
      <c r="A416" s="30" t="s">
        <v>61</v>
      </c>
      <c r="B416" s="29"/>
      <c r="D416" s="13"/>
      <c r="E416" s="13"/>
      <c r="F416" s="13"/>
      <c r="G416" s="13"/>
    </row>
    <row r="417">
      <c r="A417" s="30" t="s">
        <v>61</v>
      </c>
      <c r="B417" s="29"/>
      <c r="D417" s="13"/>
      <c r="E417" s="13"/>
      <c r="F417" s="13"/>
      <c r="G417" s="13"/>
    </row>
    <row r="418">
      <c r="A418" s="30" t="s">
        <v>61</v>
      </c>
      <c r="B418" s="29"/>
      <c r="D418" s="13"/>
      <c r="E418" s="13"/>
      <c r="F418" s="13"/>
      <c r="G418" s="13"/>
    </row>
    <row r="419">
      <c r="A419" s="30" t="s">
        <v>61</v>
      </c>
      <c r="B419" s="29"/>
      <c r="D419" s="13"/>
      <c r="E419" s="13"/>
      <c r="F419" s="13"/>
      <c r="G419" s="13"/>
    </row>
    <row r="420">
      <c r="A420" s="30" t="s">
        <v>61</v>
      </c>
      <c r="B420" s="29"/>
      <c r="D420" s="13"/>
      <c r="E420" s="13"/>
      <c r="F420" s="13"/>
      <c r="G420" s="13"/>
    </row>
    <row r="421">
      <c r="A421" s="30" t="s">
        <v>61</v>
      </c>
      <c r="B421" s="29"/>
      <c r="D421" s="13"/>
      <c r="E421" s="13"/>
      <c r="F421" s="13"/>
      <c r="G421" s="13"/>
    </row>
    <row r="422">
      <c r="A422" s="31" t="s">
        <v>12</v>
      </c>
      <c r="B422" s="29"/>
      <c r="D422" s="13"/>
      <c r="E422" s="13"/>
      <c r="F422" s="13"/>
      <c r="G422" s="13"/>
    </row>
    <row r="423">
      <c r="A423" s="31" t="s">
        <v>12</v>
      </c>
      <c r="B423" s="29"/>
      <c r="D423" s="13"/>
      <c r="E423" s="13"/>
      <c r="F423" s="13"/>
      <c r="G423" s="13"/>
    </row>
    <row r="424">
      <c r="A424" s="31" t="s">
        <v>12</v>
      </c>
      <c r="B424" s="29"/>
      <c r="D424" s="13"/>
      <c r="E424" s="13"/>
      <c r="F424" s="13"/>
      <c r="G424" s="13"/>
    </row>
    <row r="425">
      <c r="A425" s="31" t="s">
        <v>13</v>
      </c>
      <c r="B425" s="29"/>
      <c r="D425" s="13"/>
      <c r="E425" s="13"/>
      <c r="F425" s="13"/>
      <c r="G425" s="13"/>
    </row>
    <row r="426">
      <c r="A426" s="31" t="s">
        <v>13</v>
      </c>
      <c r="B426" s="29"/>
      <c r="D426" s="13"/>
      <c r="E426" s="13"/>
      <c r="F426" s="13"/>
      <c r="G426" s="13"/>
    </row>
    <row r="427">
      <c r="A427" s="31" t="s">
        <v>13</v>
      </c>
      <c r="B427" s="29"/>
      <c r="D427" s="13"/>
      <c r="E427" s="13"/>
      <c r="F427" s="13"/>
      <c r="G427" s="13"/>
    </row>
    <row r="428">
      <c r="A428" s="31" t="s">
        <v>14</v>
      </c>
      <c r="B428" s="29"/>
      <c r="D428" s="13"/>
      <c r="E428" s="13"/>
      <c r="F428" s="13"/>
      <c r="G428" s="13"/>
    </row>
    <row r="429">
      <c r="A429" s="31" t="s">
        <v>14</v>
      </c>
      <c r="B429" s="29"/>
      <c r="D429" s="13"/>
      <c r="E429" s="13"/>
      <c r="F429" s="13"/>
      <c r="G429" s="13"/>
    </row>
    <row r="430">
      <c r="A430" s="31" t="s">
        <v>14</v>
      </c>
      <c r="B430" s="29"/>
      <c r="D430" s="13"/>
      <c r="E430" s="13"/>
      <c r="F430" s="13"/>
      <c r="G430" s="13"/>
    </row>
    <row r="431">
      <c r="A431" s="31" t="s">
        <v>15</v>
      </c>
      <c r="B431" s="29"/>
      <c r="D431" s="13"/>
      <c r="E431" s="13"/>
      <c r="F431" s="13"/>
      <c r="G431" s="13"/>
    </row>
    <row r="432">
      <c r="A432" s="31" t="s">
        <v>15</v>
      </c>
      <c r="B432" s="29"/>
      <c r="D432" s="13"/>
      <c r="E432" s="13"/>
      <c r="F432" s="13"/>
      <c r="G432" s="13"/>
    </row>
    <row r="433">
      <c r="A433" s="31" t="s">
        <v>15</v>
      </c>
      <c r="B433" s="29"/>
      <c r="D433" s="13"/>
      <c r="E433" s="13"/>
      <c r="F433" s="13"/>
      <c r="G433" s="13"/>
    </row>
    <row r="434">
      <c r="A434" s="31" t="s">
        <v>16</v>
      </c>
      <c r="B434" s="29"/>
      <c r="D434" s="13"/>
      <c r="E434" s="13"/>
      <c r="F434" s="13"/>
      <c r="G434" s="13"/>
    </row>
    <row r="435">
      <c r="A435" s="31" t="s">
        <v>16</v>
      </c>
      <c r="B435" s="29"/>
      <c r="D435" s="13"/>
      <c r="E435" s="13"/>
      <c r="F435" s="13"/>
      <c r="G435" s="13"/>
    </row>
    <row r="436">
      <c r="A436" s="31" t="s">
        <v>16</v>
      </c>
      <c r="B436" s="29"/>
      <c r="D436" s="13"/>
      <c r="E436" s="13"/>
      <c r="F436" s="13"/>
      <c r="G436" s="13"/>
    </row>
    <row r="437">
      <c r="A437" s="31" t="s">
        <v>17</v>
      </c>
      <c r="B437" s="29"/>
      <c r="D437" s="13"/>
      <c r="E437" s="13"/>
      <c r="F437" s="13"/>
      <c r="G437" s="13"/>
    </row>
    <row r="438">
      <c r="A438" s="31" t="s">
        <v>17</v>
      </c>
      <c r="B438" s="29"/>
      <c r="D438" s="13"/>
      <c r="E438" s="13"/>
      <c r="F438" s="13"/>
      <c r="G438" s="13"/>
    </row>
    <row r="439">
      <c r="A439" s="31" t="s">
        <v>17</v>
      </c>
      <c r="B439" s="29"/>
      <c r="D439" s="13"/>
      <c r="E439" s="13"/>
      <c r="F439" s="13"/>
      <c r="G439" s="13"/>
    </row>
    <row r="440">
      <c r="A440" s="31" t="s">
        <v>55</v>
      </c>
      <c r="B440" s="29"/>
      <c r="D440" s="13"/>
      <c r="E440" s="13"/>
      <c r="F440" s="13"/>
      <c r="G440" s="13"/>
    </row>
    <row r="441">
      <c r="A441" s="31" t="s">
        <v>55</v>
      </c>
      <c r="B441" s="29"/>
      <c r="D441" s="13"/>
      <c r="E441" s="13"/>
      <c r="F441" s="13"/>
      <c r="G441" s="13"/>
    </row>
    <row r="442">
      <c r="A442" s="31" t="s">
        <v>55</v>
      </c>
      <c r="B442" s="29"/>
      <c r="D442" s="13"/>
      <c r="E442" s="13"/>
      <c r="F442" s="13"/>
      <c r="G442" s="13"/>
    </row>
    <row r="443">
      <c r="A443" s="31" t="s">
        <v>56</v>
      </c>
      <c r="B443" s="29"/>
      <c r="D443" s="13"/>
      <c r="E443" s="13"/>
      <c r="F443" s="13"/>
      <c r="G443" s="13"/>
    </row>
    <row r="444">
      <c r="A444" s="31" t="s">
        <v>56</v>
      </c>
      <c r="B444" s="29"/>
      <c r="D444" s="13"/>
      <c r="E444" s="13"/>
      <c r="F444" s="13"/>
      <c r="G444" s="13"/>
    </row>
    <row r="445">
      <c r="A445" s="31" t="s">
        <v>56</v>
      </c>
      <c r="B445" s="29"/>
      <c r="D445" s="13"/>
      <c r="E445" s="13"/>
      <c r="F445" s="13"/>
      <c r="G445" s="13"/>
    </row>
    <row r="446">
      <c r="A446" s="31" t="s">
        <v>57</v>
      </c>
      <c r="B446" s="29"/>
      <c r="D446" s="13"/>
      <c r="E446" s="13"/>
      <c r="F446" s="13"/>
      <c r="G446" s="13"/>
    </row>
    <row r="447">
      <c r="A447" s="31" t="s">
        <v>57</v>
      </c>
      <c r="B447" s="29"/>
      <c r="D447" s="13"/>
      <c r="E447" s="13"/>
      <c r="F447" s="13"/>
      <c r="G447" s="13"/>
    </row>
    <row r="448">
      <c r="A448" s="31" t="s">
        <v>57</v>
      </c>
      <c r="B448" s="29"/>
      <c r="D448" s="13"/>
      <c r="E448" s="13"/>
      <c r="F448" s="13"/>
      <c r="G448" s="13"/>
    </row>
    <row r="449">
      <c r="A449" s="31" t="s">
        <v>58</v>
      </c>
      <c r="B449" s="29"/>
      <c r="D449" s="13"/>
      <c r="E449" s="13"/>
      <c r="F449" s="13"/>
      <c r="G449" s="13"/>
    </row>
    <row r="450">
      <c r="A450" s="31" t="s">
        <v>58</v>
      </c>
      <c r="B450" s="29"/>
      <c r="D450" s="13"/>
      <c r="E450" s="13"/>
      <c r="F450" s="13"/>
      <c r="G450" s="13"/>
    </row>
    <row r="451">
      <c r="A451" s="31" t="s">
        <v>58</v>
      </c>
      <c r="B451" s="29"/>
      <c r="D451" s="13"/>
      <c r="E451" s="13"/>
      <c r="F451" s="13"/>
      <c r="G451" s="13"/>
    </row>
    <row r="452">
      <c r="A452" s="31" t="s">
        <v>59</v>
      </c>
      <c r="B452" s="29"/>
      <c r="D452" s="13"/>
      <c r="E452" s="13"/>
      <c r="F452" s="13"/>
      <c r="G452" s="13"/>
    </row>
    <row r="453">
      <c r="A453" s="31" t="s">
        <v>59</v>
      </c>
      <c r="B453" s="29"/>
      <c r="D453" s="13"/>
      <c r="E453" s="13"/>
      <c r="F453" s="13"/>
      <c r="G453" s="13"/>
    </row>
    <row r="454">
      <c r="A454" s="31" t="s">
        <v>59</v>
      </c>
      <c r="B454" s="29"/>
      <c r="D454" s="13"/>
      <c r="E454" s="13"/>
      <c r="F454" s="13"/>
      <c r="G454" s="13"/>
    </row>
    <row r="455">
      <c r="A455" s="31" t="s">
        <v>60</v>
      </c>
      <c r="B455" s="29"/>
      <c r="D455" s="13"/>
      <c r="E455" s="13"/>
      <c r="F455" s="13"/>
      <c r="G455" s="13"/>
    </row>
    <row r="456">
      <c r="A456" s="31" t="s">
        <v>60</v>
      </c>
      <c r="B456" s="29"/>
      <c r="D456" s="13"/>
      <c r="E456" s="13"/>
      <c r="F456" s="13"/>
      <c r="G456" s="13"/>
    </row>
    <row r="457">
      <c r="A457" s="31" t="s">
        <v>60</v>
      </c>
      <c r="B457" s="29"/>
      <c r="D457" s="13"/>
      <c r="E457" s="13"/>
      <c r="F457" s="13"/>
      <c r="G457" s="13"/>
    </row>
    <row r="458">
      <c r="A458" s="30" t="s">
        <v>61</v>
      </c>
      <c r="B458" s="29"/>
      <c r="D458" s="13"/>
      <c r="E458" s="13"/>
      <c r="F458" s="13"/>
      <c r="G458" s="13"/>
    </row>
    <row r="459">
      <c r="A459" s="30" t="s">
        <v>61</v>
      </c>
      <c r="B459" s="29"/>
      <c r="D459" s="13"/>
      <c r="E459" s="13"/>
      <c r="F459" s="13"/>
      <c r="G459" s="13"/>
    </row>
    <row r="460">
      <c r="A460" s="30" t="s">
        <v>61</v>
      </c>
      <c r="B460" s="29"/>
      <c r="D460" s="13"/>
      <c r="E460" s="13"/>
      <c r="F460" s="13"/>
      <c r="G460" s="13"/>
    </row>
    <row r="461">
      <c r="A461" s="30" t="s">
        <v>61</v>
      </c>
      <c r="B461" s="29"/>
      <c r="D461" s="13"/>
      <c r="E461" s="13"/>
      <c r="F461" s="13"/>
      <c r="G461" s="13"/>
    </row>
    <row r="462">
      <c r="A462" s="30" t="s">
        <v>61</v>
      </c>
      <c r="B462" s="29"/>
      <c r="D462" s="13"/>
      <c r="E462" s="13"/>
      <c r="F462" s="13"/>
      <c r="G462" s="13"/>
    </row>
    <row r="463">
      <c r="A463" s="30" t="s">
        <v>61</v>
      </c>
      <c r="B463" s="29"/>
      <c r="D463" s="13"/>
      <c r="E463" s="13"/>
      <c r="F463" s="13"/>
      <c r="G463" s="13"/>
    </row>
    <row r="464">
      <c r="A464" s="31" t="s">
        <v>12</v>
      </c>
      <c r="B464" s="29"/>
      <c r="D464" s="13"/>
      <c r="E464" s="13"/>
      <c r="F464" s="13"/>
      <c r="G464" s="13"/>
    </row>
    <row r="465">
      <c r="A465" s="31" t="s">
        <v>12</v>
      </c>
      <c r="B465" s="29"/>
      <c r="D465" s="13"/>
      <c r="E465" s="13"/>
      <c r="F465" s="13"/>
      <c r="G465" s="13"/>
    </row>
    <row r="466">
      <c r="A466" s="31" t="s">
        <v>12</v>
      </c>
      <c r="B466" s="29"/>
      <c r="D466" s="13"/>
      <c r="E466" s="13"/>
      <c r="F466" s="13"/>
      <c r="G466" s="13"/>
    </row>
    <row r="467">
      <c r="A467" s="31" t="s">
        <v>13</v>
      </c>
      <c r="B467" s="29"/>
      <c r="D467" s="13"/>
      <c r="E467" s="13"/>
      <c r="F467" s="13"/>
      <c r="G467" s="13"/>
    </row>
    <row r="468">
      <c r="A468" s="31" t="s">
        <v>13</v>
      </c>
      <c r="B468" s="29"/>
      <c r="D468" s="13"/>
      <c r="E468" s="13"/>
      <c r="F468" s="13"/>
      <c r="G468" s="13"/>
    </row>
    <row r="469">
      <c r="A469" s="31" t="s">
        <v>13</v>
      </c>
      <c r="B469" s="29"/>
      <c r="D469" s="13"/>
      <c r="E469" s="13"/>
      <c r="F469" s="13"/>
      <c r="G469" s="13"/>
    </row>
    <row r="470">
      <c r="A470" s="31" t="s">
        <v>14</v>
      </c>
      <c r="B470" s="29"/>
      <c r="D470" s="13"/>
      <c r="E470" s="13"/>
      <c r="F470" s="13"/>
      <c r="G470" s="13"/>
    </row>
    <row r="471">
      <c r="A471" s="31" t="s">
        <v>14</v>
      </c>
      <c r="B471" s="29"/>
      <c r="D471" s="13"/>
      <c r="E471" s="13"/>
      <c r="F471" s="13"/>
      <c r="G471" s="13"/>
    </row>
    <row r="472">
      <c r="A472" s="31" t="s">
        <v>14</v>
      </c>
      <c r="B472" s="29"/>
      <c r="D472" s="13"/>
      <c r="E472" s="13"/>
      <c r="F472" s="13"/>
      <c r="G472" s="13"/>
    </row>
    <row r="473">
      <c r="A473" s="31" t="s">
        <v>15</v>
      </c>
      <c r="B473" s="29"/>
      <c r="D473" s="13"/>
      <c r="E473" s="13"/>
      <c r="F473" s="13"/>
      <c r="G473" s="13"/>
    </row>
    <row r="474">
      <c r="A474" s="31" t="s">
        <v>15</v>
      </c>
      <c r="B474" s="29"/>
      <c r="D474" s="13"/>
      <c r="E474" s="13"/>
      <c r="F474" s="13"/>
      <c r="G474" s="13"/>
    </row>
    <row r="475">
      <c r="A475" s="31" t="s">
        <v>15</v>
      </c>
      <c r="B475" s="29"/>
      <c r="D475" s="13"/>
      <c r="E475" s="13"/>
      <c r="F475" s="13"/>
      <c r="G475" s="13"/>
    </row>
    <row r="476">
      <c r="A476" s="31" t="s">
        <v>16</v>
      </c>
      <c r="B476" s="29"/>
      <c r="D476" s="13"/>
      <c r="E476" s="13"/>
      <c r="F476" s="13"/>
      <c r="G476" s="13"/>
    </row>
    <row r="477">
      <c r="A477" s="31" t="s">
        <v>16</v>
      </c>
      <c r="B477" s="29"/>
      <c r="D477" s="13"/>
      <c r="E477" s="13"/>
      <c r="F477" s="13"/>
      <c r="G477" s="13"/>
    </row>
    <row r="478">
      <c r="A478" s="31" t="s">
        <v>16</v>
      </c>
      <c r="B478" s="29"/>
      <c r="D478" s="13"/>
      <c r="E478" s="13"/>
      <c r="F478" s="13"/>
      <c r="G478" s="13"/>
    </row>
    <row r="479">
      <c r="A479" s="31" t="s">
        <v>17</v>
      </c>
      <c r="B479" s="29"/>
      <c r="D479" s="13"/>
      <c r="E479" s="13"/>
      <c r="F479" s="13"/>
      <c r="G479" s="13"/>
    </row>
    <row r="480">
      <c r="A480" s="31" t="s">
        <v>17</v>
      </c>
      <c r="B480" s="29"/>
      <c r="D480" s="13"/>
      <c r="E480" s="13"/>
      <c r="F480" s="13"/>
      <c r="G480" s="13"/>
    </row>
    <row r="481">
      <c r="A481" s="31" t="s">
        <v>17</v>
      </c>
      <c r="B481" s="29"/>
      <c r="D481" s="13"/>
      <c r="E481" s="13"/>
      <c r="F481" s="13"/>
      <c r="G481" s="13"/>
    </row>
    <row r="482">
      <c r="A482" s="31" t="s">
        <v>55</v>
      </c>
      <c r="B482" s="29"/>
      <c r="D482" s="13"/>
      <c r="E482" s="13"/>
      <c r="F482" s="13"/>
      <c r="G482" s="13"/>
    </row>
    <row r="483">
      <c r="A483" s="31" t="s">
        <v>55</v>
      </c>
      <c r="B483" s="29"/>
      <c r="D483" s="13"/>
      <c r="E483" s="13"/>
      <c r="F483" s="13"/>
      <c r="G483" s="13"/>
    </row>
    <row r="484">
      <c r="A484" s="31" t="s">
        <v>55</v>
      </c>
      <c r="B484" s="29"/>
      <c r="D484" s="13"/>
      <c r="E484" s="13"/>
      <c r="F484" s="13"/>
      <c r="G484" s="13"/>
    </row>
    <row r="485">
      <c r="A485" s="31" t="s">
        <v>56</v>
      </c>
      <c r="B485" s="29"/>
      <c r="D485" s="13"/>
      <c r="E485" s="13"/>
      <c r="F485" s="13"/>
      <c r="G485" s="13"/>
    </row>
    <row r="486">
      <c r="A486" s="31" t="s">
        <v>56</v>
      </c>
      <c r="B486" s="29"/>
      <c r="D486" s="13"/>
      <c r="E486" s="13"/>
      <c r="F486" s="13"/>
      <c r="G486" s="13"/>
    </row>
    <row r="487">
      <c r="A487" s="31" t="s">
        <v>56</v>
      </c>
      <c r="B487" s="29"/>
      <c r="D487" s="13"/>
      <c r="E487" s="13"/>
      <c r="F487" s="13"/>
      <c r="G487" s="13"/>
    </row>
    <row r="488">
      <c r="A488" s="31" t="s">
        <v>57</v>
      </c>
      <c r="B488" s="29"/>
      <c r="D488" s="13"/>
      <c r="E488" s="13"/>
      <c r="F488" s="13"/>
      <c r="G488" s="13"/>
    </row>
    <row r="489">
      <c r="A489" s="31" t="s">
        <v>57</v>
      </c>
      <c r="B489" s="29"/>
      <c r="D489" s="13"/>
      <c r="E489" s="13"/>
      <c r="F489" s="13"/>
      <c r="G489" s="13"/>
    </row>
    <row r="490">
      <c r="A490" s="31" t="s">
        <v>57</v>
      </c>
      <c r="B490" s="29"/>
      <c r="D490" s="13"/>
      <c r="E490" s="13"/>
      <c r="F490" s="13"/>
      <c r="G490" s="13"/>
    </row>
    <row r="491">
      <c r="A491" s="31" t="s">
        <v>58</v>
      </c>
      <c r="B491" s="29"/>
      <c r="D491" s="13"/>
      <c r="E491" s="13"/>
      <c r="F491" s="13"/>
      <c r="G491" s="13"/>
    </row>
    <row r="492">
      <c r="A492" s="31" t="s">
        <v>58</v>
      </c>
      <c r="B492" s="29"/>
      <c r="D492" s="13"/>
      <c r="E492" s="13"/>
      <c r="F492" s="13"/>
      <c r="G492" s="13"/>
    </row>
    <row r="493">
      <c r="A493" s="31" t="s">
        <v>58</v>
      </c>
      <c r="B493" s="29"/>
      <c r="D493" s="13"/>
      <c r="E493" s="13"/>
      <c r="F493" s="13"/>
      <c r="G493" s="13"/>
    </row>
    <row r="494">
      <c r="A494" s="31" t="s">
        <v>59</v>
      </c>
      <c r="B494" s="29"/>
      <c r="D494" s="13"/>
      <c r="E494" s="13"/>
      <c r="F494" s="13"/>
      <c r="G494" s="13"/>
    </row>
    <row r="495">
      <c r="A495" s="31" t="s">
        <v>59</v>
      </c>
      <c r="B495" s="29"/>
      <c r="D495" s="13"/>
      <c r="E495" s="13"/>
      <c r="F495" s="13"/>
      <c r="G495" s="13"/>
    </row>
    <row r="496">
      <c r="A496" s="31" t="s">
        <v>59</v>
      </c>
      <c r="B496" s="29"/>
      <c r="D496" s="13"/>
      <c r="E496" s="13"/>
      <c r="F496" s="13"/>
      <c r="G496" s="13"/>
    </row>
    <row r="497">
      <c r="A497" s="31" t="s">
        <v>60</v>
      </c>
      <c r="B497" s="29"/>
      <c r="D497" s="13"/>
      <c r="E497" s="13"/>
      <c r="F497" s="13"/>
      <c r="G497" s="13"/>
    </row>
    <row r="498">
      <c r="A498" s="31" t="s">
        <v>60</v>
      </c>
      <c r="B498" s="29"/>
      <c r="D498" s="13"/>
      <c r="E498" s="13"/>
      <c r="F498" s="13"/>
      <c r="G498" s="13"/>
    </row>
    <row r="499">
      <c r="A499" s="31" t="s">
        <v>60</v>
      </c>
      <c r="B499" s="29"/>
      <c r="D499" s="13"/>
      <c r="E499" s="13"/>
      <c r="F499" s="13"/>
      <c r="G499" s="13"/>
    </row>
    <row r="500">
      <c r="A500" s="30" t="s">
        <v>61</v>
      </c>
      <c r="B500" s="29"/>
      <c r="D500" s="13"/>
      <c r="E500" s="13"/>
      <c r="F500" s="13"/>
      <c r="G500" s="13"/>
    </row>
    <row r="501">
      <c r="A501" s="30" t="s">
        <v>61</v>
      </c>
      <c r="B501" s="29"/>
      <c r="D501" s="13"/>
      <c r="E501" s="13"/>
      <c r="F501" s="13"/>
      <c r="G501" s="13"/>
    </row>
    <row r="502">
      <c r="A502" s="30" t="s">
        <v>61</v>
      </c>
      <c r="B502" s="29"/>
      <c r="D502" s="13"/>
      <c r="E502" s="13"/>
      <c r="F502" s="13"/>
      <c r="G502" s="13"/>
    </row>
    <row r="503">
      <c r="A503" s="30" t="s">
        <v>61</v>
      </c>
      <c r="B503" s="29"/>
      <c r="D503" s="13"/>
      <c r="E503" s="13"/>
      <c r="F503" s="13"/>
      <c r="G503" s="13"/>
    </row>
    <row r="504">
      <c r="A504" s="30" t="s">
        <v>61</v>
      </c>
      <c r="B504" s="29"/>
      <c r="D504" s="13"/>
      <c r="E504" s="13"/>
      <c r="F504" s="13"/>
      <c r="G504" s="13"/>
    </row>
    <row r="505">
      <c r="A505" s="30" t="s">
        <v>61</v>
      </c>
      <c r="B505" s="29"/>
      <c r="D505" s="13"/>
      <c r="E505" s="13"/>
      <c r="F505" s="13"/>
      <c r="G505" s="13"/>
    </row>
    <row r="506">
      <c r="A506" s="31" t="s">
        <v>12</v>
      </c>
      <c r="B506" s="29"/>
      <c r="D506" s="13"/>
      <c r="E506" s="13"/>
      <c r="F506" s="13"/>
      <c r="G506" s="13"/>
    </row>
    <row r="507">
      <c r="A507" s="31" t="s">
        <v>12</v>
      </c>
      <c r="B507" s="29"/>
      <c r="D507" s="13"/>
      <c r="E507" s="13"/>
      <c r="F507" s="13"/>
      <c r="G507" s="13"/>
    </row>
    <row r="508">
      <c r="A508" s="31" t="s">
        <v>12</v>
      </c>
      <c r="B508" s="29"/>
      <c r="D508" s="13"/>
      <c r="E508" s="13"/>
      <c r="F508" s="13"/>
      <c r="G508" s="13"/>
    </row>
    <row r="509">
      <c r="A509" s="31" t="s">
        <v>13</v>
      </c>
      <c r="B509" s="29"/>
      <c r="D509" s="13"/>
      <c r="E509" s="13"/>
      <c r="F509" s="13"/>
      <c r="G509" s="13"/>
    </row>
    <row r="510">
      <c r="A510" s="31" t="s">
        <v>13</v>
      </c>
      <c r="B510" s="29"/>
      <c r="D510" s="13"/>
      <c r="E510" s="13"/>
      <c r="F510" s="13"/>
      <c r="G510" s="13"/>
    </row>
    <row r="511">
      <c r="A511" s="31" t="s">
        <v>13</v>
      </c>
      <c r="B511" s="29"/>
      <c r="D511" s="13"/>
      <c r="E511" s="13"/>
      <c r="F511" s="13"/>
      <c r="G511" s="13"/>
    </row>
    <row r="512">
      <c r="A512" s="31" t="s">
        <v>14</v>
      </c>
      <c r="B512" s="29"/>
      <c r="D512" s="13"/>
      <c r="E512" s="13"/>
      <c r="F512" s="13"/>
      <c r="G512" s="13"/>
    </row>
    <row r="513">
      <c r="A513" s="31" t="s">
        <v>14</v>
      </c>
      <c r="B513" s="29"/>
      <c r="D513" s="13"/>
      <c r="E513" s="13"/>
      <c r="F513" s="13"/>
      <c r="G513" s="13"/>
    </row>
    <row r="514">
      <c r="A514" s="31" t="s">
        <v>14</v>
      </c>
      <c r="B514" s="29"/>
      <c r="D514" s="13"/>
      <c r="E514" s="13"/>
      <c r="F514" s="13"/>
      <c r="G514" s="13"/>
    </row>
    <row r="515">
      <c r="A515" s="31" t="s">
        <v>15</v>
      </c>
      <c r="B515" s="29"/>
      <c r="D515" s="13"/>
      <c r="E515" s="13"/>
      <c r="F515" s="13"/>
      <c r="G515" s="13"/>
    </row>
    <row r="516">
      <c r="A516" s="31" t="s">
        <v>15</v>
      </c>
      <c r="B516" s="29"/>
      <c r="D516" s="13"/>
      <c r="E516" s="13"/>
      <c r="F516" s="13"/>
      <c r="G516" s="13"/>
    </row>
    <row r="517">
      <c r="A517" s="31" t="s">
        <v>15</v>
      </c>
      <c r="B517" s="29"/>
      <c r="D517" s="13"/>
      <c r="E517" s="13"/>
      <c r="F517" s="13"/>
      <c r="G517" s="13"/>
    </row>
    <row r="518">
      <c r="A518" s="31" t="s">
        <v>16</v>
      </c>
      <c r="B518" s="29"/>
      <c r="D518" s="13"/>
      <c r="E518" s="13"/>
      <c r="F518" s="13"/>
      <c r="G518" s="13"/>
    </row>
    <row r="519">
      <c r="A519" s="31" t="s">
        <v>16</v>
      </c>
      <c r="B519" s="29"/>
      <c r="D519" s="13"/>
      <c r="E519" s="13"/>
      <c r="F519" s="13"/>
      <c r="G519" s="13"/>
    </row>
    <row r="520">
      <c r="A520" s="31" t="s">
        <v>16</v>
      </c>
      <c r="B520" s="29"/>
      <c r="D520" s="13"/>
      <c r="E520" s="13"/>
      <c r="F520" s="13"/>
      <c r="G520" s="13"/>
    </row>
    <row r="521">
      <c r="A521" s="31" t="s">
        <v>17</v>
      </c>
      <c r="B521" s="29"/>
      <c r="D521" s="13"/>
      <c r="E521" s="13"/>
      <c r="F521" s="13"/>
      <c r="G521" s="13"/>
    </row>
    <row r="522">
      <c r="A522" s="31" t="s">
        <v>17</v>
      </c>
      <c r="B522" s="29"/>
      <c r="D522" s="13"/>
      <c r="E522" s="13"/>
      <c r="F522" s="13"/>
      <c r="G522" s="13"/>
    </row>
    <row r="523">
      <c r="A523" s="31" t="s">
        <v>17</v>
      </c>
      <c r="B523" s="29"/>
      <c r="D523" s="13"/>
      <c r="E523" s="13"/>
      <c r="F523" s="13"/>
      <c r="G523" s="13"/>
    </row>
    <row r="524">
      <c r="A524" s="31" t="s">
        <v>55</v>
      </c>
      <c r="B524" s="29"/>
      <c r="D524" s="13"/>
      <c r="E524" s="13"/>
      <c r="F524" s="13"/>
      <c r="G524" s="13"/>
    </row>
    <row r="525">
      <c r="A525" s="31" t="s">
        <v>55</v>
      </c>
      <c r="B525" s="29"/>
      <c r="D525" s="13"/>
      <c r="E525" s="13"/>
      <c r="F525" s="13"/>
      <c r="G525" s="13"/>
    </row>
    <row r="526">
      <c r="A526" s="31" t="s">
        <v>55</v>
      </c>
      <c r="B526" s="29"/>
      <c r="D526" s="13"/>
      <c r="E526" s="13"/>
      <c r="F526" s="13"/>
      <c r="G526" s="13"/>
    </row>
    <row r="527">
      <c r="A527" s="31" t="s">
        <v>56</v>
      </c>
      <c r="B527" s="29"/>
      <c r="D527" s="13"/>
      <c r="E527" s="13"/>
      <c r="F527" s="13"/>
      <c r="G527" s="13"/>
    </row>
    <row r="528">
      <c r="A528" s="31" t="s">
        <v>56</v>
      </c>
      <c r="B528" s="29"/>
      <c r="D528" s="13"/>
      <c r="E528" s="13"/>
      <c r="F528" s="13"/>
      <c r="G528" s="13"/>
    </row>
    <row r="529">
      <c r="A529" s="31" t="s">
        <v>56</v>
      </c>
      <c r="B529" s="29"/>
      <c r="D529" s="13"/>
      <c r="E529" s="13"/>
      <c r="F529" s="13"/>
      <c r="G529" s="13"/>
    </row>
    <row r="530">
      <c r="A530" s="31" t="s">
        <v>57</v>
      </c>
      <c r="B530" s="29"/>
      <c r="D530" s="13"/>
      <c r="E530" s="13"/>
      <c r="F530" s="13"/>
      <c r="G530" s="13"/>
    </row>
    <row r="531">
      <c r="A531" s="31" t="s">
        <v>57</v>
      </c>
      <c r="B531" s="29"/>
      <c r="D531" s="13"/>
      <c r="E531" s="13"/>
      <c r="F531" s="13"/>
      <c r="G531" s="13"/>
    </row>
    <row r="532">
      <c r="A532" s="31" t="s">
        <v>57</v>
      </c>
      <c r="B532" s="29"/>
      <c r="D532" s="13"/>
      <c r="E532" s="13"/>
      <c r="F532" s="13"/>
      <c r="G532" s="13"/>
    </row>
    <row r="533">
      <c r="A533" s="31" t="s">
        <v>58</v>
      </c>
      <c r="B533" s="29"/>
      <c r="D533" s="13"/>
      <c r="E533" s="13"/>
      <c r="F533" s="13"/>
      <c r="G533" s="13"/>
    </row>
    <row r="534">
      <c r="A534" s="31" t="s">
        <v>58</v>
      </c>
      <c r="B534" s="29"/>
      <c r="D534" s="13"/>
      <c r="E534" s="13"/>
      <c r="F534" s="13"/>
      <c r="G534" s="13"/>
    </row>
    <row r="535">
      <c r="A535" s="31" t="s">
        <v>58</v>
      </c>
      <c r="B535" s="29"/>
      <c r="D535" s="13"/>
      <c r="E535" s="13"/>
      <c r="F535" s="13"/>
      <c r="G535" s="13"/>
    </row>
    <row r="536">
      <c r="A536" s="31" t="s">
        <v>59</v>
      </c>
      <c r="B536" s="29"/>
      <c r="D536" s="13"/>
      <c r="E536" s="13"/>
      <c r="F536" s="13"/>
      <c r="G536" s="13"/>
    </row>
    <row r="537">
      <c r="A537" s="31" t="s">
        <v>59</v>
      </c>
      <c r="B537" s="29"/>
      <c r="D537" s="13"/>
      <c r="E537" s="13"/>
      <c r="F537" s="13"/>
      <c r="G537" s="13"/>
    </row>
    <row r="538">
      <c r="A538" s="31" t="s">
        <v>59</v>
      </c>
      <c r="B538" s="29"/>
      <c r="D538" s="13"/>
      <c r="E538" s="13"/>
      <c r="F538" s="13"/>
      <c r="G538" s="13"/>
    </row>
    <row r="539">
      <c r="A539" s="31" t="s">
        <v>60</v>
      </c>
      <c r="B539" s="29"/>
      <c r="D539" s="13"/>
      <c r="E539" s="13"/>
      <c r="F539" s="13"/>
      <c r="G539" s="13"/>
    </row>
    <row r="540">
      <c r="A540" s="31" t="s">
        <v>60</v>
      </c>
      <c r="B540" s="29"/>
      <c r="D540" s="13"/>
      <c r="E540" s="13"/>
      <c r="F540" s="13"/>
      <c r="G540" s="13"/>
    </row>
    <row r="541">
      <c r="A541" s="31" t="s">
        <v>60</v>
      </c>
      <c r="B541" s="29"/>
      <c r="D541" s="13"/>
      <c r="E541" s="13"/>
      <c r="F541" s="13"/>
      <c r="G541" s="13"/>
    </row>
    <row r="542">
      <c r="A542" s="30" t="s">
        <v>61</v>
      </c>
      <c r="B542" s="29"/>
      <c r="D542" s="13"/>
      <c r="E542" s="13"/>
      <c r="F542" s="13"/>
      <c r="G542" s="13"/>
    </row>
    <row r="543">
      <c r="A543" s="30" t="s">
        <v>61</v>
      </c>
      <c r="B543" s="29"/>
      <c r="D543" s="13"/>
      <c r="E543" s="13"/>
      <c r="F543" s="13"/>
      <c r="G543" s="13"/>
    </row>
    <row r="544">
      <c r="A544" s="30" t="s">
        <v>61</v>
      </c>
      <c r="B544" s="29"/>
      <c r="D544" s="13"/>
      <c r="E544" s="13"/>
      <c r="F544" s="13"/>
      <c r="G544" s="13"/>
    </row>
    <row r="545">
      <c r="A545" s="30" t="s">
        <v>61</v>
      </c>
      <c r="B545" s="29"/>
      <c r="D545" s="13"/>
      <c r="E545" s="13"/>
      <c r="F545" s="13"/>
      <c r="G545" s="13"/>
    </row>
    <row r="546">
      <c r="A546" s="30" t="s">
        <v>61</v>
      </c>
      <c r="B546" s="29"/>
      <c r="D546" s="13"/>
      <c r="E546" s="13"/>
      <c r="F546" s="13"/>
      <c r="G546" s="13"/>
    </row>
    <row r="547">
      <c r="A547" s="30" t="s">
        <v>61</v>
      </c>
      <c r="B547" s="29"/>
      <c r="D547" s="13"/>
      <c r="E547" s="13"/>
      <c r="F547" s="13"/>
      <c r="G547" s="13"/>
    </row>
    <row r="548">
      <c r="A548" s="31" t="s">
        <v>12</v>
      </c>
      <c r="B548" s="29"/>
      <c r="D548" s="13"/>
      <c r="E548" s="13"/>
      <c r="F548" s="13"/>
      <c r="G548" s="13"/>
    </row>
    <row r="549">
      <c r="A549" s="31" t="s">
        <v>12</v>
      </c>
      <c r="B549" s="29"/>
      <c r="D549" s="13"/>
      <c r="E549" s="13"/>
      <c r="F549" s="13"/>
      <c r="G549" s="13"/>
    </row>
    <row r="550">
      <c r="A550" s="31" t="s">
        <v>12</v>
      </c>
      <c r="B550" s="29"/>
      <c r="D550" s="13"/>
      <c r="E550" s="13"/>
      <c r="F550" s="13"/>
      <c r="G550" s="13"/>
    </row>
    <row r="551">
      <c r="A551" s="31" t="s">
        <v>13</v>
      </c>
      <c r="B551" s="29"/>
      <c r="D551" s="13"/>
      <c r="E551" s="13"/>
      <c r="F551" s="13"/>
      <c r="G551" s="13"/>
    </row>
    <row r="552">
      <c r="A552" s="31" t="s">
        <v>13</v>
      </c>
      <c r="B552" s="29"/>
      <c r="D552" s="13"/>
      <c r="E552" s="13"/>
      <c r="F552" s="13"/>
      <c r="G552" s="13"/>
    </row>
    <row r="553">
      <c r="A553" s="31" t="s">
        <v>13</v>
      </c>
      <c r="B553" s="29"/>
      <c r="D553" s="13"/>
      <c r="E553" s="13"/>
      <c r="F553" s="13"/>
      <c r="G553" s="13"/>
    </row>
    <row r="554">
      <c r="A554" s="31" t="s">
        <v>14</v>
      </c>
      <c r="B554" s="29"/>
      <c r="D554" s="13"/>
      <c r="E554" s="13"/>
      <c r="F554" s="13"/>
      <c r="G554" s="13"/>
    </row>
    <row r="555">
      <c r="A555" s="31" t="s">
        <v>14</v>
      </c>
      <c r="B555" s="29"/>
      <c r="D555" s="13"/>
      <c r="E555" s="13"/>
      <c r="F555" s="13"/>
      <c r="G555" s="13"/>
    </row>
    <row r="556">
      <c r="A556" s="31" t="s">
        <v>14</v>
      </c>
      <c r="B556" s="29"/>
      <c r="D556" s="13"/>
      <c r="E556" s="13"/>
      <c r="F556" s="13"/>
      <c r="G556" s="13"/>
    </row>
    <row r="557">
      <c r="A557" s="31" t="s">
        <v>15</v>
      </c>
      <c r="B557" s="29"/>
      <c r="D557" s="13"/>
      <c r="E557" s="13"/>
      <c r="F557" s="13"/>
      <c r="G557" s="13"/>
    </row>
    <row r="558">
      <c r="A558" s="31" t="s">
        <v>15</v>
      </c>
      <c r="B558" s="29"/>
      <c r="D558" s="13"/>
      <c r="E558" s="13"/>
      <c r="F558" s="13"/>
      <c r="G558" s="13"/>
    </row>
    <row r="559">
      <c r="A559" s="31" t="s">
        <v>15</v>
      </c>
      <c r="B559" s="29"/>
      <c r="D559" s="13"/>
      <c r="E559" s="13"/>
      <c r="F559" s="13"/>
      <c r="G559" s="13"/>
    </row>
    <row r="560">
      <c r="A560" s="31" t="s">
        <v>16</v>
      </c>
      <c r="B560" s="29"/>
      <c r="D560" s="13"/>
      <c r="E560" s="13"/>
      <c r="F560" s="13"/>
      <c r="G560" s="13"/>
    </row>
    <row r="561">
      <c r="A561" s="31" t="s">
        <v>16</v>
      </c>
      <c r="B561" s="29"/>
      <c r="D561" s="13"/>
      <c r="E561" s="13"/>
      <c r="F561" s="13"/>
      <c r="G561" s="13"/>
    </row>
    <row r="562">
      <c r="A562" s="31" t="s">
        <v>16</v>
      </c>
      <c r="B562" s="29"/>
      <c r="D562" s="13"/>
      <c r="E562" s="13"/>
      <c r="F562" s="13"/>
      <c r="G562" s="13"/>
    </row>
    <row r="563">
      <c r="A563" s="31" t="s">
        <v>17</v>
      </c>
      <c r="B563" s="29"/>
      <c r="D563" s="13"/>
      <c r="E563" s="13"/>
      <c r="F563" s="13"/>
      <c r="G563" s="13"/>
    </row>
    <row r="564">
      <c r="A564" s="31" t="s">
        <v>17</v>
      </c>
      <c r="B564" s="29"/>
      <c r="D564" s="13"/>
      <c r="E564" s="13"/>
      <c r="F564" s="13"/>
      <c r="G564" s="13"/>
    </row>
    <row r="565">
      <c r="A565" s="31" t="s">
        <v>17</v>
      </c>
      <c r="B565" s="29"/>
      <c r="D565" s="13"/>
      <c r="E565" s="13"/>
      <c r="F565" s="13"/>
      <c r="G565" s="13"/>
    </row>
    <row r="566">
      <c r="A566" s="31" t="s">
        <v>55</v>
      </c>
      <c r="B566" s="29"/>
      <c r="D566" s="13"/>
      <c r="E566" s="13"/>
      <c r="F566" s="13"/>
      <c r="G566" s="13"/>
    </row>
    <row r="567">
      <c r="A567" s="31" t="s">
        <v>55</v>
      </c>
      <c r="B567" s="29"/>
      <c r="D567" s="13"/>
      <c r="E567" s="13"/>
      <c r="F567" s="13"/>
      <c r="G567" s="13"/>
    </row>
    <row r="568">
      <c r="A568" s="31" t="s">
        <v>55</v>
      </c>
      <c r="B568" s="29"/>
      <c r="D568" s="13"/>
      <c r="E568" s="13"/>
      <c r="F568" s="13"/>
      <c r="G568" s="13"/>
    </row>
    <row r="569">
      <c r="A569" s="31" t="s">
        <v>56</v>
      </c>
      <c r="B569" s="29"/>
      <c r="D569" s="13"/>
      <c r="E569" s="13"/>
      <c r="F569" s="13"/>
      <c r="G569" s="13"/>
    </row>
    <row r="570">
      <c r="A570" s="31" t="s">
        <v>56</v>
      </c>
      <c r="B570" s="29"/>
      <c r="D570" s="13"/>
      <c r="E570" s="13"/>
      <c r="F570" s="13"/>
      <c r="G570" s="13"/>
    </row>
    <row r="571">
      <c r="A571" s="31" t="s">
        <v>56</v>
      </c>
      <c r="B571" s="29"/>
      <c r="D571" s="13"/>
      <c r="E571" s="13"/>
      <c r="F571" s="13"/>
      <c r="G571" s="13"/>
    </row>
    <row r="572">
      <c r="A572" s="31" t="s">
        <v>57</v>
      </c>
      <c r="B572" s="29"/>
      <c r="D572" s="13"/>
      <c r="E572" s="13"/>
      <c r="F572" s="13"/>
      <c r="G572" s="13"/>
    </row>
    <row r="573">
      <c r="A573" s="31" t="s">
        <v>57</v>
      </c>
      <c r="B573" s="29"/>
      <c r="D573" s="13"/>
      <c r="E573" s="13"/>
      <c r="F573" s="13"/>
      <c r="G573" s="13"/>
    </row>
    <row r="574">
      <c r="A574" s="31" t="s">
        <v>57</v>
      </c>
      <c r="B574" s="29"/>
      <c r="D574" s="13"/>
      <c r="E574" s="13"/>
      <c r="F574" s="13"/>
      <c r="G574" s="13"/>
    </row>
    <row r="575">
      <c r="A575" s="31" t="s">
        <v>58</v>
      </c>
      <c r="B575" s="29"/>
      <c r="D575" s="13"/>
      <c r="E575" s="13"/>
      <c r="F575" s="13"/>
      <c r="G575" s="13"/>
    </row>
    <row r="576">
      <c r="A576" s="31" t="s">
        <v>58</v>
      </c>
      <c r="B576" s="29"/>
      <c r="D576" s="13"/>
      <c r="E576" s="13"/>
      <c r="F576" s="13"/>
      <c r="G576" s="13"/>
    </row>
    <row r="577">
      <c r="A577" s="31" t="s">
        <v>58</v>
      </c>
      <c r="B577" s="29"/>
      <c r="D577" s="13"/>
      <c r="E577" s="13"/>
      <c r="F577" s="13"/>
      <c r="G577" s="13"/>
    </row>
    <row r="578">
      <c r="A578" s="31" t="s">
        <v>59</v>
      </c>
      <c r="B578" s="29"/>
      <c r="D578" s="13"/>
      <c r="E578" s="13"/>
      <c r="F578" s="13"/>
      <c r="G578" s="13"/>
    </row>
    <row r="579">
      <c r="A579" s="31" t="s">
        <v>59</v>
      </c>
      <c r="B579" s="29"/>
      <c r="D579" s="13"/>
      <c r="E579" s="13"/>
      <c r="F579" s="13"/>
      <c r="G579" s="13"/>
    </row>
    <row r="580">
      <c r="A580" s="31" t="s">
        <v>59</v>
      </c>
      <c r="B580" s="29"/>
      <c r="D580" s="13"/>
      <c r="E580" s="13"/>
      <c r="F580" s="13"/>
      <c r="G580" s="13"/>
    </row>
    <row r="581">
      <c r="A581" s="31" t="s">
        <v>60</v>
      </c>
      <c r="B581" s="29"/>
      <c r="D581" s="13"/>
      <c r="E581" s="13"/>
      <c r="F581" s="13"/>
      <c r="G581" s="13"/>
    </row>
    <row r="582">
      <c r="A582" s="31" t="s">
        <v>60</v>
      </c>
      <c r="B582" s="29"/>
      <c r="D582" s="13"/>
      <c r="E582" s="13"/>
      <c r="F582" s="13"/>
      <c r="G582" s="13"/>
    </row>
    <row r="583">
      <c r="A583" s="31" t="s">
        <v>60</v>
      </c>
      <c r="B583" s="29"/>
      <c r="D583" s="13"/>
      <c r="E583" s="13"/>
      <c r="F583" s="13"/>
      <c r="G583" s="13"/>
    </row>
    <row r="584">
      <c r="A584" s="30" t="s">
        <v>61</v>
      </c>
      <c r="B584" s="29"/>
      <c r="D584" s="13"/>
      <c r="E584" s="13"/>
      <c r="F584" s="13"/>
      <c r="G584" s="13"/>
    </row>
    <row r="585">
      <c r="A585" s="30" t="s">
        <v>61</v>
      </c>
      <c r="B585" s="29"/>
      <c r="D585" s="13"/>
      <c r="E585" s="13"/>
      <c r="F585" s="13"/>
      <c r="G585" s="13"/>
    </row>
    <row r="586">
      <c r="A586" s="30" t="s">
        <v>61</v>
      </c>
      <c r="B586" s="29"/>
      <c r="D586" s="13"/>
      <c r="E586" s="13"/>
      <c r="F586" s="13"/>
      <c r="G586" s="13"/>
    </row>
    <row r="587">
      <c r="A587" s="30" t="s">
        <v>61</v>
      </c>
      <c r="B587" s="29"/>
      <c r="D587" s="13"/>
      <c r="E587" s="13"/>
      <c r="F587" s="13"/>
      <c r="G587" s="13"/>
    </row>
    <row r="588">
      <c r="A588" s="30" t="s">
        <v>61</v>
      </c>
      <c r="B588" s="29"/>
      <c r="D588" s="13"/>
      <c r="E588" s="13"/>
      <c r="F588" s="13"/>
      <c r="G588" s="13"/>
    </row>
    <row r="589">
      <c r="A589" s="30" t="s">
        <v>61</v>
      </c>
      <c r="B589" s="29"/>
      <c r="D589" s="13"/>
      <c r="E589" s="13"/>
      <c r="F589" s="13"/>
      <c r="G589" s="13"/>
    </row>
    <row r="590">
      <c r="A590" s="31" t="s">
        <v>12</v>
      </c>
      <c r="B590" s="29"/>
      <c r="D590" s="13"/>
      <c r="E590" s="13"/>
      <c r="F590" s="13"/>
      <c r="G590" s="13"/>
    </row>
    <row r="591">
      <c r="A591" s="31" t="s">
        <v>12</v>
      </c>
      <c r="B591" s="29"/>
      <c r="D591" s="13"/>
      <c r="E591" s="13"/>
      <c r="F591" s="13"/>
      <c r="G591" s="13"/>
    </row>
    <row r="592">
      <c r="A592" s="31" t="s">
        <v>12</v>
      </c>
      <c r="B592" s="29"/>
      <c r="D592" s="13"/>
      <c r="E592" s="13"/>
      <c r="F592" s="13"/>
      <c r="G592" s="13"/>
    </row>
    <row r="593">
      <c r="A593" s="31" t="s">
        <v>13</v>
      </c>
      <c r="B593" s="29"/>
      <c r="D593" s="13"/>
      <c r="E593" s="13"/>
      <c r="F593" s="13"/>
      <c r="G593" s="13"/>
    </row>
    <row r="594">
      <c r="A594" s="31" t="s">
        <v>13</v>
      </c>
      <c r="B594" s="29"/>
      <c r="D594" s="13"/>
      <c r="E594" s="13"/>
      <c r="F594" s="13"/>
      <c r="G594" s="13"/>
    </row>
    <row r="595">
      <c r="A595" s="31" t="s">
        <v>13</v>
      </c>
      <c r="B595" s="29"/>
      <c r="D595" s="13"/>
      <c r="E595" s="13"/>
      <c r="F595" s="13"/>
      <c r="G595" s="13"/>
    </row>
    <row r="596">
      <c r="A596" s="31" t="s">
        <v>14</v>
      </c>
      <c r="B596" s="29"/>
      <c r="D596" s="13"/>
      <c r="E596" s="13"/>
      <c r="F596" s="13"/>
      <c r="G596" s="13"/>
    </row>
    <row r="597">
      <c r="A597" s="31" t="s">
        <v>14</v>
      </c>
      <c r="B597" s="29"/>
      <c r="D597" s="13"/>
      <c r="E597" s="13"/>
      <c r="F597" s="13"/>
      <c r="G597" s="13"/>
    </row>
    <row r="598">
      <c r="A598" s="31" t="s">
        <v>14</v>
      </c>
      <c r="B598" s="29"/>
      <c r="D598" s="13"/>
      <c r="E598" s="13"/>
      <c r="F598" s="13"/>
      <c r="G598" s="13"/>
    </row>
    <row r="599">
      <c r="A599" s="31" t="s">
        <v>15</v>
      </c>
      <c r="B599" s="29"/>
      <c r="D599" s="13"/>
      <c r="E599" s="13"/>
      <c r="F599" s="13"/>
      <c r="G599" s="13"/>
    </row>
    <row r="600">
      <c r="A600" s="31" t="s">
        <v>15</v>
      </c>
      <c r="B600" s="29"/>
      <c r="D600" s="13"/>
      <c r="E600" s="13"/>
      <c r="F600" s="13"/>
      <c r="G600" s="13"/>
    </row>
    <row r="601">
      <c r="A601" s="31" t="s">
        <v>15</v>
      </c>
      <c r="B601" s="29"/>
      <c r="D601" s="13"/>
      <c r="E601" s="13"/>
      <c r="F601" s="13"/>
      <c r="G601" s="13"/>
    </row>
    <row r="602">
      <c r="A602" s="31" t="s">
        <v>16</v>
      </c>
      <c r="B602" s="29"/>
      <c r="D602" s="13"/>
      <c r="E602" s="13"/>
      <c r="F602" s="13"/>
      <c r="G602" s="13"/>
    </row>
    <row r="603">
      <c r="A603" s="31" t="s">
        <v>16</v>
      </c>
      <c r="B603" s="29"/>
      <c r="D603" s="13"/>
      <c r="E603" s="13"/>
      <c r="F603" s="13"/>
      <c r="G603" s="13"/>
    </row>
    <row r="604">
      <c r="A604" s="31" t="s">
        <v>16</v>
      </c>
      <c r="B604" s="29"/>
      <c r="D604" s="13"/>
      <c r="E604" s="13"/>
      <c r="F604" s="13"/>
      <c r="G604" s="13"/>
    </row>
    <row r="605">
      <c r="A605" s="31" t="s">
        <v>17</v>
      </c>
      <c r="B605" s="29"/>
      <c r="D605" s="13"/>
      <c r="E605" s="13"/>
      <c r="F605" s="13"/>
      <c r="G605" s="13"/>
    </row>
    <row r="606">
      <c r="A606" s="31" t="s">
        <v>17</v>
      </c>
      <c r="B606" s="29"/>
      <c r="D606" s="13"/>
      <c r="E606" s="13"/>
      <c r="F606" s="13"/>
      <c r="G606" s="13"/>
    </row>
    <row r="607">
      <c r="A607" s="31" t="s">
        <v>17</v>
      </c>
      <c r="B607" s="29"/>
      <c r="D607" s="13"/>
      <c r="E607" s="13"/>
      <c r="F607" s="13"/>
      <c r="G607" s="13"/>
    </row>
    <row r="608">
      <c r="A608" s="31" t="s">
        <v>55</v>
      </c>
      <c r="B608" s="29"/>
      <c r="D608" s="13"/>
      <c r="E608" s="13"/>
      <c r="F608" s="13"/>
      <c r="G608" s="13"/>
    </row>
    <row r="609">
      <c r="A609" s="31" t="s">
        <v>55</v>
      </c>
      <c r="B609" s="29"/>
      <c r="D609" s="13"/>
      <c r="E609" s="13"/>
      <c r="F609" s="13"/>
      <c r="G609" s="13"/>
    </row>
    <row r="610">
      <c r="A610" s="31" t="s">
        <v>55</v>
      </c>
      <c r="B610" s="29"/>
      <c r="D610" s="13"/>
      <c r="E610" s="13"/>
      <c r="F610" s="13"/>
      <c r="G610" s="13"/>
    </row>
    <row r="611">
      <c r="A611" s="31" t="s">
        <v>56</v>
      </c>
      <c r="B611" s="29"/>
      <c r="D611" s="13"/>
      <c r="E611" s="13"/>
      <c r="F611" s="13"/>
      <c r="G611" s="13"/>
    </row>
    <row r="612">
      <c r="A612" s="31" t="s">
        <v>56</v>
      </c>
      <c r="B612" s="29"/>
      <c r="D612" s="13"/>
      <c r="E612" s="13"/>
      <c r="F612" s="13"/>
      <c r="G612" s="13"/>
    </row>
    <row r="613">
      <c r="A613" s="31" t="s">
        <v>56</v>
      </c>
      <c r="B613" s="29"/>
      <c r="D613" s="13"/>
      <c r="E613" s="13"/>
      <c r="F613" s="13"/>
      <c r="G613" s="13"/>
    </row>
    <row r="614">
      <c r="A614" s="31" t="s">
        <v>57</v>
      </c>
      <c r="B614" s="29"/>
      <c r="D614" s="13"/>
      <c r="E614" s="13"/>
      <c r="F614" s="13"/>
      <c r="G614" s="13"/>
    </row>
    <row r="615">
      <c r="A615" s="31" t="s">
        <v>57</v>
      </c>
      <c r="B615" s="29"/>
      <c r="D615" s="13"/>
      <c r="E615" s="13"/>
      <c r="F615" s="13"/>
      <c r="G615" s="13"/>
    </row>
    <row r="616">
      <c r="A616" s="31" t="s">
        <v>57</v>
      </c>
      <c r="B616" s="29"/>
      <c r="D616" s="13"/>
      <c r="E616" s="13"/>
      <c r="F616" s="13"/>
      <c r="G616" s="13"/>
    </row>
    <row r="617">
      <c r="A617" s="31" t="s">
        <v>58</v>
      </c>
      <c r="B617" s="29"/>
      <c r="D617" s="13"/>
      <c r="E617" s="13"/>
      <c r="F617" s="13"/>
      <c r="G617" s="13"/>
    </row>
    <row r="618">
      <c r="A618" s="31" t="s">
        <v>58</v>
      </c>
      <c r="B618" s="29"/>
      <c r="D618" s="13"/>
      <c r="E618" s="13"/>
      <c r="F618" s="13"/>
      <c r="G618" s="13"/>
    </row>
    <row r="619">
      <c r="A619" s="31" t="s">
        <v>58</v>
      </c>
      <c r="B619" s="29"/>
      <c r="D619" s="13"/>
      <c r="E619" s="13"/>
      <c r="F619" s="13"/>
      <c r="G619" s="13"/>
    </row>
    <row r="620">
      <c r="A620" s="31" t="s">
        <v>59</v>
      </c>
      <c r="B620" s="29"/>
      <c r="D620" s="13"/>
      <c r="E620" s="13"/>
      <c r="F620" s="13"/>
      <c r="G620" s="13"/>
    </row>
    <row r="621">
      <c r="A621" s="31" t="s">
        <v>59</v>
      </c>
      <c r="B621" s="29"/>
      <c r="D621" s="13"/>
      <c r="E621" s="13"/>
      <c r="F621" s="13"/>
      <c r="G621" s="13"/>
    </row>
    <row r="622">
      <c r="A622" s="31" t="s">
        <v>59</v>
      </c>
      <c r="B622" s="29"/>
      <c r="D622" s="13"/>
      <c r="E622" s="13"/>
      <c r="F622" s="13"/>
      <c r="G622" s="13"/>
    </row>
    <row r="623">
      <c r="A623" s="31" t="s">
        <v>60</v>
      </c>
      <c r="B623" s="29"/>
      <c r="D623" s="13"/>
      <c r="E623" s="13"/>
      <c r="F623" s="13"/>
      <c r="G623" s="13"/>
    </row>
    <row r="624">
      <c r="A624" s="31" t="s">
        <v>60</v>
      </c>
      <c r="B624" s="29"/>
      <c r="D624" s="13"/>
      <c r="E624" s="13"/>
      <c r="F624" s="13"/>
      <c r="G624" s="13"/>
    </row>
    <row r="625">
      <c r="A625" s="31" t="s">
        <v>60</v>
      </c>
      <c r="B625" s="29"/>
      <c r="D625" s="13"/>
      <c r="E625" s="13"/>
      <c r="F625" s="13"/>
      <c r="G625" s="13"/>
    </row>
    <row r="626">
      <c r="A626" s="32"/>
      <c r="B626" s="13"/>
      <c r="D626" s="13"/>
      <c r="E626" s="13"/>
      <c r="F626" s="13"/>
      <c r="G626" s="13"/>
    </row>
    <row r="627">
      <c r="A627" s="32"/>
      <c r="B627" s="13"/>
      <c r="D627" s="13"/>
      <c r="E627" s="13"/>
      <c r="F627" s="13"/>
      <c r="G627" s="13"/>
    </row>
    <row r="628">
      <c r="A628" s="32"/>
      <c r="B628" s="13"/>
      <c r="D628" s="13"/>
      <c r="E628" s="13"/>
      <c r="F628" s="13"/>
      <c r="G628" s="13"/>
    </row>
    <row r="629">
      <c r="A629" s="32"/>
      <c r="B629" s="13"/>
      <c r="D629" s="13"/>
      <c r="E629" s="13"/>
      <c r="F629" s="13"/>
      <c r="G629" s="13"/>
    </row>
    <row r="630">
      <c r="A630" s="32"/>
      <c r="B630" s="13"/>
      <c r="D630" s="13"/>
      <c r="E630" s="13"/>
      <c r="F630" s="13"/>
      <c r="G630" s="13"/>
    </row>
    <row r="631">
      <c r="A631" s="32"/>
      <c r="B631" s="13"/>
      <c r="D631" s="13"/>
      <c r="E631" s="13"/>
      <c r="F631" s="13"/>
      <c r="G631" s="13"/>
    </row>
    <row r="632">
      <c r="A632" s="32"/>
      <c r="B632" s="13"/>
      <c r="D632" s="13"/>
      <c r="E632" s="13"/>
      <c r="F632" s="13"/>
      <c r="G632" s="13"/>
    </row>
    <row r="633">
      <c r="A633" s="32"/>
      <c r="B633" s="13"/>
      <c r="D633" s="13"/>
      <c r="E633" s="13"/>
      <c r="F633" s="13"/>
      <c r="G633" s="13"/>
    </row>
    <row r="634">
      <c r="A634" s="32"/>
      <c r="B634" s="13"/>
      <c r="D634" s="13"/>
      <c r="E634" s="13"/>
      <c r="F634" s="13"/>
      <c r="G634" s="13"/>
    </row>
    <row r="635">
      <c r="A635" s="32"/>
      <c r="B635" s="13"/>
      <c r="D635" s="13"/>
      <c r="E635" s="13"/>
      <c r="F635" s="13"/>
      <c r="G635" s="13"/>
    </row>
    <row r="636">
      <c r="A636" s="32"/>
      <c r="B636" s="13"/>
      <c r="D636" s="13"/>
      <c r="E636" s="13"/>
      <c r="F636" s="13"/>
      <c r="G636" s="13"/>
    </row>
    <row r="637">
      <c r="A637" s="32"/>
      <c r="B637" s="13"/>
      <c r="D637" s="13"/>
      <c r="E637" s="13"/>
      <c r="F637" s="13"/>
      <c r="G637" s="13"/>
    </row>
    <row r="638">
      <c r="A638" s="32"/>
      <c r="B638" s="13"/>
      <c r="D638" s="13"/>
      <c r="E638" s="13"/>
      <c r="F638" s="13"/>
      <c r="G638" s="13"/>
    </row>
    <row r="639">
      <c r="A639" s="32"/>
      <c r="B639" s="13"/>
      <c r="D639" s="13"/>
      <c r="E639" s="13"/>
      <c r="F639" s="13"/>
      <c r="G639" s="13"/>
    </row>
    <row r="640">
      <c r="A640" s="32"/>
      <c r="B640" s="13"/>
      <c r="D640" s="13"/>
      <c r="E640" s="13"/>
      <c r="F640" s="13"/>
      <c r="G640" s="13"/>
    </row>
    <row r="641">
      <c r="A641" s="32"/>
      <c r="B641" s="13"/>
      <c r="D641" s="13"/>
      <c r="E641" s="13"/>
      <c r="F641" s="13"/>
      <c r="G641" s="13"/>
    </row>
    <row r="642">
      <c r="A642" s="32"/>
      <c r="B642" s="13"/>
      <c r="D642" s="13"/>
      <c r="E642" s="13"/>
      <c r="F642" s="13"/>
      <c r="G642" s="13"/>
    </row>
    <row r="643">
      <c r="A643" s="32"/>
      <c r="B643" s="13"/>
      <c r="D643" s="13"/>
      <c r="E643" s="13"/>
      <c r="F643" s="13"/>
      <c r="G643" s="13"/>
    </row>
    <row r="644">
      <c r="A644" s="32"/>
      <c r="B644" s="13"/>
      <c r="D644" s="13"/>
      <c r="E644" s="13"/>
      <c r="F644" s="13"/>
      <c r="G644" s="13"/>
    </row>
    <row r="645">
      <c r="A645" s="32"/>
      <c r="B645" s="13"/>
      <c r="D645" s="13"/>
      <c r="E645" s="13"/>
      <c r="F645" s="13"/>
      <c r="G645" s="13"/>
    </row>
    <row r="646">
      <c r="A646" s="32"/>
      <c r="B646" s="13"/>
      <c r="D646" s="13"/>
      <c r="E646" s="13"/>
      <c r="F646" s="13"/>
      <c r="G646" s="13"/>
    </row>
    <row r="647">
      <c r="A647" s="32"/>
      <c r="B647" s="13"/>
      <c r="D647" s="13"/>
      <c r="E647" s="13"/>
      <c r="F647" s="13"/>
      <c r="G647" s="13"/>
    </row>
    <row r="648">
      <c r="A648" s="32"/>
      <c r="B648" s="13"/>
      <c r="D648" s="13"/>
      <c r="E648" s="13"/>
      <c r="F648" s="13"/>
      <c r="G648" s="13"/>
    </row>
    <row r="649">
      <c r="A649" s="32"/>
      <c r="B649" s="13"/>
      <c r="D649" s="13"/>
      <c r="E649" s="13"/>
      <c r="F649" s="13"/>
      <c r="G649" s="13"/>
    </row>
    <row r="650">
      <c r="A650" s="32"/>
      <c r="B650" s="13"/>
      <c r="D650" s="13"/>
      <c r="E650" s="13"/>
      <c r="F650" s="13"/>
      <c r="G650" s="13"/>
    </row>
    <row r="651">
      <c r="A651" s="32"/>
      <c r="B651" s="13"/>
      <c r="D651" s="13"/>
      <c r="E651" s="13"/>
      <c r="F651" s="13"/>
      <c r="G651" s="13"/>
    </row>
    <row r="652">
      <c r="A652" s="32"/>
      <c r="B652" s="13"/>
      <c r="D652" s="13"/>
      <c r="E652" s="13"/>
      <c r="F652" s="13"/>
      <c r="G652" s="13"/>
    </row>
    <row r="653">
      <c r="A653" s="32"/>
      <c r="B653" s="13"/>
      <c r="D653" s="13"/>
      <c r="E653" s="13"/>
      <c r="F653" s="13"/>
      <c r="G653" s="13"/>
    </row>
    <row r="654">
      <c r="A654" s="32"/>
      <c r="B654" s="13"/>
      <c r="D654" s="13"/>
      <c r="E654" s="13"/>
      <c r="F654" s="13"/>
      <c r="G654" s="13"/>
    </row>
    <row r="655">
      <c r="A655" s="32"/>
      <c r="B655" s="13"/>
      <c r="D655" s="13"/>
      <c r="E655" s="13"/>
      <c r="F655" s="13"/>
      <c r="G655" s="13"/>
    </row>
    <row r="656">
      <c r="A656" s="32"/>
      <c r="B656" s="13"/>
      <c r="D656" s="13"/>
      <c r="E656" s="13"/>
      <c r="F656" s="13"/>
      <c r="G656" s="13"/>
    </row>
    <row r="657">
      <c r="A657" s="32"/>
      <c r="B657" s="13"/>
      <c r="D657" s="13"/>
      <c r="E657" s="13"/>
      <c r="F657" s="13"/>
      <c r="G657" s="13"/>
    </row>
    <row r="658">
      <c r="A658" s="32"/>
      <c r="B658" s="13"/>
      <c r="D658" s="13"/>
      <c r="E658" s="13"/>
      <c r="F658" s="13"/>
      <c r="G658" s="13"/>
    </row>
    <row r="659">
      <c r="A659" s="32"/>
      <c r="B659" s="13"/>
      <c r="D659" s="13"/>
      <c r="E659" s="13"/>
      <c r="F659" s="13"/>
      <c r="G659" s="13"/>
    </row>
    <row r="660">
      <c r="A660" s="32"/>
      <c r="B660" s="13"/>
      <c r="D660" s="13"/>
      <c r="E660" s="13"/>
      <c r="F660" s="13"/>
      <c r="G660" s="13"/>
    </row>
    <row r="661">
      <c r="A661" s="32"/>
      <c r="B661" s="13"/>
      <c r="D661" s="13"/>
      <c r="E661" s="13"/>
      <c r="F661" s="13"/>
      <c r="G661" s="13"/>
    </row>
    <row r="662">
      <c r="A662" s="32"/>
      <c r="B662" s="13"/>
      <c r="D662" s="13"/>
      <c r="E662" s="13"/>
      <c r="F662" s="13"/>
      <c r="G662" s="13"/>
    </row>
    <row r="663">
      <c r="A663" s="32"/>
      <c r="B663" s="13"/>
      <c r="D663" s="13"/>
      <c r="E663" s="13"/>
      <c r="F663" s="13"/>
      <c r="G663" s="13"/>
    </row>
    <row r="664">
      <c r="A664" s="32"/>
      <c r="B664" s="13"/>
      <c r="D664" s="13"/>
      <c r="E664" s="13"/>
      <c r="F664" s="13"/>
      <c r="G664" s="13"/>
    </row>
    <row r="665">
      <c r="A665" s="32"/>
      <c r="B665" s="13"/>
      <c r="D665" s="13"/>
      <c r="E665" s="13"/>
      <c r="F665" s="13"/>
      <c r="G665" s="13"/>
    </row>
    <row r="666">
      <c r="A666" s="32"/>
      <c r="B666" s="13"/>
      <c r="D666" s="13"/>
      <c r="E666" s="13"/>
      <c r="F666" s="13"/>
      <c r="G666" s="13"/>
    </row>
    <row r="667">
      <c r="A667" s="32"/>
      <c r="B667" s="13"/>
      <c r="D667" s="13"/>
      <c r="E667" s="13"/>
      <c r="F667" s="13"/>
      <c r="G667" s="13"/>
    </row>
    <row r="668">
      <c r="A668" s="32"/>
      <c r="B668" s="13"/>
      <c r="D668" s="13"/>
      <c r="E668" s="13"/>
      <c r="F668" s="13"/>
      <c r="G668" s="13"/>
    </row>
    <row r="669">
      <c r="A669" s="32"/>
      <c r="B669" s="13"/>
      <c r="D669" s="13"/>
      <c r="E669" s="13"/>
      <c r="F669" s="13"/>
      <c r="G669" s="13"/>
    </row>
    <row r="670">
      <c r="A670" s="32"/>
      <c r="B670" s="13"/>
      <c r="D670" s="13"/>
      <c r="E670" s="13"/>
      <c r="F670" s="13"/>
      <c r="G670" s="13"/>
    </row>
    <row r="671">
      <c r="A671" s="32"/>
      <c r="B671" s="13"/>
      <c r="D671" s="13"/>
      <c r="E671" s="13"/>
      <c r="F671" s="13"/>
      <c r="G671" s="13"/>
    </row>
    <row r="672">
      <c r="A672" s="32"/>
      <c r="B672" s="13"/>
      <c r="D672" s="13"/>
      <c r="E672" s="13"/>
      <c r="F672" s="13"/>
      <c r="G672" s="13"/>
    </row>
    <row r="673">
      <c r="A673" s="32"/>
      <c r="B673" s="13"/>
      <c r="D673" s="13"/>
      <c r="E673" s="13"/>
      <c r="F673" s="13"/>
      <c r="G673" s="13"/>
    </row>
    <row r="674">
      <c r="A674" s="32"/>
      <c r="B674" s="13"/>
      <c r="D674" s="13"/>
      <c r="E674" s="13"/>
      <c r="F674" s="13"/>
      <c r="G674" s="13"/>
    </row>
    <row r="675">
      <c r="A675" s="32"/>
      <c r="B675" s="13"/>
      <c r="D675" s="13"/>
      <c r="E675" s="13"/>
      <c r="F675" s="13"/>
      <c r="G675" s="13"/>
    </row>
    <row r="676">
      <c r="A676" s="32"/>
      <c r="B676" s="13"/>
      <c r="D676" s="13"/>
      <c r="E676" s="13"/>
      <c r="F676" s="13"/>
      <c r="G676" s="13"/>
    </row>
    <row r="677">
      <c r="A677" s="32"/>
      <c r="B677" s="13"/>
      <c r="D677" s="13"/>
      <c r="E677" s="13"/>
      <c r="F677" s="13"/>
      <c r="G677" s="13"/>
    </row>
    <row r="678">
      <c r="A678" s="32"/>
      <c r="B678" s="13"/>
      <c r="D678" s="13"/>
      <c r="E678" s="13"/>
      <c r="F678" s="13"/>
      <c r="G678" s="13"/>
    </row>
    <row r="679">
      <c r="A679" s="32"/>
      <c r="B679" s="13"/>
      <c r="D679" s="13"/>
      <c r="E679" s="13"/>
      <c r="F679" s="13"/>
      <c r="G679" s="13"/>
    </row>
    <row r="680">
      <c r="A680" s="32"/>
      <c r="B680" s="13"/>
      <c r="D680" s="13"/>
      <c r="E680" s="13"/>
      <c r="F680" s="13"/>
      <c r="G680" s="13"/>
    </row>
    <row r="681">
      <c r="A681" s="32"/>
      <c r="B681" s="13"/>
      <c r="D681" s="13"/>
      <c r="E681" s="13"/>
      <c r="F681" s="13"/>
      <c r="G681" s="13"/>
    </row>
    <row r="682">
      <c r="A682" s="32"/>
      <c r="B682" s="13"/>
      <c r="D682" s="13"/>
      <c r="E682" s="13"/>
      <c r="F682" s="13"/>
      <c r="G682" s="13"/>
    </row>
    <row r="683">
      <c r="A683" s="32"/>
      <c r="B683" s="13"/>
      <c r="D683" s="13"/>
      <c r="E683" s="13"/>
      <c r="F683" s="13"/>
      <c r="G683" s="13"/>
    </row>
    <row r="684">
      <c r="A684" s="32"/>
      <c r="B684" s="13"/>
      <c r="D684" s="13"/>
      <c r="E684" s="13"/>
      <c r="F684" s="13"/>
      <c r="G684" s="13"/>
    </row>
    <row r="685">
      <c r="A685" s="32"/>
      <c r="B685" s="13"/>
      <c r="D685" s="13"/>
      <c r="E685" s="13"/>
      <c r="F685" s="13"/>
      <c r="G685" s="13"/>
    </row>
    <row r="686">
      <c r="A686" s="32"/>
      <c r="B686" s="13"/>
      <c r="D686" s="13"/>
      <c r="E686" s="13"/>
      <c r="F686" s="13"/>
      <c r="G686" s="13"/>
    </row>
    <row r="687">
      <c r="A687" s="32"/>
      <c r="B687" s="13"/>
      <c r="D687" s="13"/>
      <c r="E687" s="13"/>
      <c r="F687" s="13"/>
      <c r="G687" s="13"/>
    </row>
    <row r="688">
      <c r="A688" s="32"/>
      <c r="B688" s="13"/>
      <c r="D688" s="13"/>
      <c r="E688" s="13"/>
      <c r="F688" s="13"/>
      <c r="G688" s="13"/>
    </row>
    <row r="689">
      <c r="A689" s="32"/>
      <c r="B689" s="13"/>
      <c r="D689" s="13"/>
      <c r="E689" s="13"/>
      <c r="F689" s="13"/>
      <c r="G689" s="13"/>
    </row>
    <row r="690">
      <c r="A690" s="32"/>
      <c r="B690" s="13"/>
      <c r="D690" s="13"/>
      <c r="E690" s="13"/>
      <c r="F690" s="13"/>
      <c r="G690" s="13"/>
    </row>
    <row r="691">
      <c r="A691" s="32"/>
      <c r="B691" s="13"/>
      <c r="D691" s="13"/>
      <c r="E691" s="13"/>
      <c r="F691" s="13"/>
      <c r="G691" s="13"/>
    </row>
    <row r="692">
      <c r="A692" s="32"/>
      <c r="B692" s="13"/>
      <c r="D692" s="13"/>
      <c r="E692" s="13"/>
      <c r="F692" s="13"/>
      <c r="G692" s="13"/>
    </row>
    <row r="693">
      <c r="A693" s="32"/>
      <c r="B693" s="13"/>
      <c r="D693" s="13"/>
      <c r="E693" s="13"/>
      <c r="F693" s="13"/>
      <c r="G693" s="13"/>
    </row>
    <row r="694">
      <c r="A694" s="32"/>
      <c r="B694" s="13"/>
      <c r="D694" s="13"/>
      <c r="E694" s="13"/>
      <c r="F694" s="13"/>
      <c r="G694" s="13"/>
    </row>
    <row r="695">
      <c r="A695" s="32"/>
      <c r="B695" s="13"/>
      <c r="D695" s="13"/>
      <c r="E695" s="13"/>
      <c r="F695" s="13"/>
      <c r="G695" s="13"/>
    </row>
    <row r="696">
      <c r="A696" s="32"/>
      <c r="B696" s="13"/>
      <c r="D696" s="13"/>
      <c r="E696" s="13"/>
      <c r="F696" s="13"/>
      <c r="G696" s="13"/>
    </row>
    <row r="697">
      <c r="A697" s="32"/>
      <c r="B697" s="13"/>
      <c r="D697" s="13"/>
      <c r="E697" s="13"/>
      <c r="F697" s="13"/>
      <c r="G697" s="13"/>
    </row>
    <row r="698">
      <c r="A698" s="32"/>
      <c r="B698" s="13"/>
      <c r="D698" s="13"/>
      <c r="E698" s="13"/>
      <c r="F698" s="13"/>
      <c r="G698" s="13"/>
    </row>
    <row r="699">
      <c r="A699" s="32"/>
      <c r="B699" s="13"/>
      <c r="D699" s="13"/>
      <c r="E699" s="13"/>
      <c r="F699" s="13"/>
      <c r="G699" s="13"/>
    </row>
    <row r="700">
      <c r="A700" s="32"/>
      <c r="B700" s="13"/>
      <c r="D700" s="13"/>
      <c r="E700" s="13"/>
      <c r="F700" s="13"/>
      <c r="G700" s="13"/>
    </row>
    <row r="701">
      <c r="A701" s="32"/>
      <c r="B701" s="13"/>
      <c r="D701" s="13"/>
      <c r="E701" s="13"/>
      <c r="F701" s="13"/>
      <c r="G701" s="13"/>
    </row>
    <row r="702">
      <c r="A702" s="32"/>
      <c r="B702" s="13"/>
      <c r="D702" s="13"/>
      <c r="E702" s="13"/>
      <c r="F702" s="13"/>
      <c r="G702" s="13"/>
    </row>
    <row r="703">
      <c r="A703" s="32"/>
      <c r="B703" s="13"/>
      <c r="D703" s="13"/>
      <c r="E703" s="13"/>
      <c r="F703" s="13"/>
      <c r="G703" s="13"/>
    </row>
    <row r="704">
      <c r="A704" s="32"/>
      <c r="B704" s="13"/>
      <c r="D704" s="13"/>
      <c r="E704" s="13"/>
      <c r="F704" s="13"/>
      <c r="G704" s="13"/>
    </row>
    <row r="705">
      <c r="A705" s="32"/>
      <c r="B705" s="13"/>
      <c r="D705" s="13"/>
      <c r="E705" s="13"/>
      <c r="F705" s="13"/>
      <c r="G705" s="13"/>
    </row>
    <row r="706">
      <c r="A706" s="32"/>
      <c r="B706" s="13"/>
      <c r="D706" s="13"/>
      <c r="E706" s="13"/>
      <c r="F706" s="13"/>
      <c r="G706" s="13"/>
    </row>
    <row r="707">
      <c r="A707" s="32"/>
      <c r="B707" s="13"/>
      <c r="D707" s="13"/>
      <c r="E707" s="13"/>
      <c r="F707" s="13"/>
      <c r="G707" s="13"/>
    </row>
    <row r="708">
      <c r="A708" s="32"/>
      <c r="B708" s="13"/>
      <c r="D708" s="13"/>
      <c r="E708" s="13"/>
      <c r="F708" s="13"/>
      <c r="G708" s="13"/>
    </row>
    <row r="709">
      <c r="A709" s="32"/>
      <c r="B709" s="13"/>
      <c r="D709" s="13"/>
      <c r="E709" s="13"/>
      <c r="F709" s="13"/>
      <c r="G709" s="13"/>
    </row>
    <row r="710">
      <c r="A710" s="32"/>
      <c r="B710" s="13"/>
      <c r="D710" s="13"/>
      <c r="E710" s="13"/>
      <c r="F710" s="13"/>
      <c r="G710" s="13"/>
    </row>
    <row r="711">
      <c r="A711" s="32"/>
      <c r="B711" s="13"/>
      <c r="D711" s="13"/>
      <c r="E711" s="13"/>
      <c r="F711" s="13"/>
      <c r="G711" s="13"/>
    </row>
    <row r="712">
      <c r="A712" s="32"/>
      <c r="B712" s="13"/>
      <c r="D712" s="13"/>
      <c r="E712" s="13"/>
      <c r="F712" s="13"/>
      <c r="G712" s="13"/>
    </row>
    <row r="713">
      <c r="A713" s="32"/>
      <c r="B713" s="13"/>
      <c r="D713" s="13"/>
      <c r="E713" s="13"/>
      <c r="F713" s="13"/>
      <c r="G713" s="13"/>
    </row>
    <row r="714">
      <c r="A714" s="32"/>
      <c r="B714" s="13"/>
      <c r="D714" s="13"/>
      <c r="E714" s="13"/>
      <c r="F714" s="13"/>
      <c r="G714" s="13"/>
    </row>
    <row r="715">
      <c r="A715" s="32"/>
      <c r="B715" s="13"/>
      <c r="D715" s="13"/>
      <c r="E715" s="13"/>
      <c r="F715" s="13"/>
      <c r="G715" s="13"/>
    </row>
    <row r="716">
      <c r="A716" s="32"/>
      <c r="B716" s="13"/>
      <c r="D716" s="13"/>
      <c r="E716" s="13"/>
      <c r="F716" s="13"/>
      <c r="G716" s="13"/>
    </row>
    <row r="717">
      <c r="A717" s="32"/>
      <c r="B717" s="13"/>
      <c r="D717" s="13"/>
      <c r="E717" s="13"/>
      <c r="F717" s="13"/>
      <c r="G717" s="13"/>
    </row>
    <row r="718">
      <c r="A718" s="32"/>
      <c r="B718" s="13"/>
      <c r="D718" s="13"/>
      <c r="E718" s="13"/>
      <c r="F718" s="13"/>
      <c r="G718" s="13"/>
    </row>
    <row r="719">
      <c r="A719" s="32"/>
      <c r="B719" s="13"/>
      <c r="D719" s="13"/>
      <c r="E719" s="13"/>
      <c r="F719" s="13"/>
      <c r="G719" s="13"/>
    </row>
    <row r="720">
      <c r="A720" s="32"/>
      <c r="B720" s="13"/>
      <c r="D720" s="13"/>
      <c r="E720" s="13"/>
      <c r="F720" s="13"/>
      <c r="G720" s="13"/>
    </row>
    <row r="721">
      <c r="A721" s="32"/>
      <c r="B721" s="13"/>
      <c r="D721" s="13"/>
      <c r="E721" s="13"/>
      <c r="F721" s="13"/>
      <c r="G721" s="13"/>
    </row>
    <row r="722">
      <c r="A722" s="32"/>
      <c r="B722" s="13"/>
      <c r="D722" s="13"/>
      <c r="E722" s="13"/>
      <c r="F722" s="13"/>
      <c r="G722" s="13"/>
    </row>
    <row r="723">
      <c r="A723" s="32"/>
      <c r="B723" s="13"/>
      <c r="D723" s="13"/>
      <c r="E723" s="13"/>
      <c r="F723" s="13"/>
      <c r="G723" s="13"/>
    </row>
    <row r="724">
      <c r="A724" s="32"/>
      <c r="B724" s="13"/>
      <c r="D724" s="13"/>
      <c r="E724" s="13"/>
      <c r="F724" s="13"/>
      <c r="G724" s="13"/>
    </row>
    <row r="725">
      <c r="A725" s="32"/>
      <c r="B725" s="13"/>
      <c r="D725" s="13"/>
      <c r="E725" s="13"/>
      <c r="F725" s="13"/>
      <c r="G725" s="13"/>
    </row>
    <row r="726">
      <c r="A726" s="32"/>
      <c r="B726" s="13"/>
      <c r="D726" s="13"/>
      <c r="E726" s="13"/>
      <c r="F726" s="13"/>
      <c r="G726" s="13"/>
    </row>
    <row r="727">
      <c r="A727" s="32"/>
      <c r="B727" s="13"/>
      <c r="D727" s="13"/>
      <c r="E727" s="13"/>
      <c r="F727" s="13"/>
      <c r="G727" s="13"/>
    </row>
    <row r="728">
      <c r="A728" s="32"/>
      <c r="B728" s="13"/>
      <c r="D728" s="13"/>
      <c r="E728" s="13"/>
      <c r="F728" s="13"/>
      <c r="G728" s="13"/>
    </row>
    <row r="729">
      <c r="A729" s="32"/>
      <c r="B729" s="13"/>
      <c r="D729" s="13"/>
      <c r="E729" s="13"/>
      <c r="F729" s="13"/>
      <c r="G729" s="13"/>
    </row>
    <row r="730">
      <c r="A730" s="32"/>
      <c r="B730" s="13"/>
      <c r="D730" s="13"/>
      <c r="E730" s="13"/>
      <c r="F730" s="13"/>
      <c r="G730" s="13"/>
    </row>
    <row r="731">
      <c r="A731" s="32"/>
      <c r="B731" s="13"/>
      <c r="D731" s="13"/>
      <c r="E731" s="13"/>
      <c r="F731" s="13"/>
      <c r="G731" s="13"/>
    </row>
    <row r="732">
      <c r="A732" s="32"/>
      <c r="B732" s="13"/>
      <c r="D732" s="13"/>
      <c r="E732" s="13"/>
      <c r="F732" s="13"/>
      <c r="G732" s="13"/>
    </row>
    <row r="733">
      <c r="A733" s="32"/>
      <c r="B733" s="13"/>
      <c r="D733" s="13"/>
      <c r="E733" s="13"/>
      <c r="F733" s="13"/>
      <c r="G733" s="13"/>
    </row>
    <row r="734">
      <c r="A734" s="32"/>
      <c r="B734" s="13"/>
      <c r="D734" s="13"/>
      <c r="E734" s="13"/>
      <c r="F734" s="13"/>
      <c r="G734" s="13"/>
    </row>
    <row r="735">
      <c r="A735" s="32"/>
      <c r="B735" s="13"/>
      <c r="D735" s="13"/>
      <c r="E735" s="13"/>
      <c r="F735" s="13"/>
      <c r="G735" s="13"/>
    </row>
    <row r="736">
      <c r="A736" s="32"/>
      <c r="B736" s="13"/>
      <c r="D736" s="13"/>
      <c r="E736" s="13"/>
      <c r="F736" s="13"/>
      <c r="G736" s="13"/>
    </row>
    <row r="737">
      <c r="A737" s="32"/>
      <c r="B737" s="13"/>
      <c r="D737" s="13"/>
      <c r="E737" s="13"/>
      <c r="F737" s="13"/>
      <c r="G737" s="13"/>
    </row>
    <row r="738">
      <c r="A738" s="32"/>
      <c r="B738" s="13"/>
      <c r="D738" s="13"/>
      <c r="E738" s="13"/>
      <c r="F738" s="13"/>
      <c r="G738" s="13"/>
    </row>
    <row r="739">
      <c r="A739" s="32"/>
      <c r="B739" s="13"/>
      <c r="D739" s="13"/>
      <c r="E739" s="13"/>
      <c r="F739" s="13"/>
      <c r="G739" s="13"/>
    </row>
    <row r="740">
      <c r="A740" s="32"/>
      <c r="B740" s="13"/>
      <c r="D740" s="13"/>
      <c r="E740" s="13"/>
      <c r="F740" s="13"/>
      <c r="G740" s="13"/>
    </row>
    <row r="741">
      <c r="A741" s="32"/>
      <c r="B741" s="13"/>
      <c r="D741" s="13"/>
      <c r="E741" s="13"/>
      <c r="F741" s="13"/>
      <c r="G741" s="13"/>
    </row>
    <row r="742">
      <c r="A742" s="32"/>
      <c r="B742" s="13"/>
      <c r="D742" s="13"/>
      <c r="E742" s="13"/>
      <c r="F742" s="13"/>
      <c r="G742" s="13"/>
    </row>
    <row r="743">
      <c r="A743" s="32"/>
      <c r="B743" s="13"/>
      <c r="D743" s="13"/>
      <c r="E743" s="13"/>
      <c r="F743" s="13"/>
      <c r="G743" s="13"/>
    </row>
    <row r="744">
      <c r="A744" s="32"/>
      <c r="B744" s="13"/>
      <c r="D744" s="13"/>
      <c r="E744" s="13"/>
      <c r="F744" s="13"/>
      <c r="G744" s="13"/>
    </row>
    <row r="745">
      <c r="A745" s="32"/>
      <c r="B745" s="13"/>
      <c r="D745" s="13"/>
      <c r="E745" s="13"/>
      <c r="F745" s="13"/>
      <c r="G745" s="13"/>
    </row>
    <row r="746">
      <c r="A746" s="32"/>
      <c r="B746" s="13"/>
      <c r="D746" s="13"/>
      <c r="E746" s="13"/>
      <c r="F746" s="13"/>
      <c r="G746" s="13"/>
    </row>
    <row r="747">
      <c r="A747" s="32"/>
      <c r="B747" s="13"/>
      <c r="D747" s="13"/>
      <c r="E747" s="13"/>
      <c r="F747" s="13"/>
      <c r="G747" s="13"/>
    </row>
    <row r="748">
      <c r="A748" s="32"/>
      <c r="B748" s="13"/>
      <c r="D748" s="13"/>
      <c r="E748" s="13"/>
      <c r="F748" s="13"/>
      <c r="G748" s="13"/>
    </row>
    <row r="749">
      <c r="A749" s="32"/>
      <c r="B749" s="13"/>
      <c r="D749" s="13"/>
      <c r="E749" s="13"/>
      <c r="F749" s="13"/>
      <c r="G749" s="13"/>
    </row>
    <row r="750">
      <c r="A750" s="32"/>
      <c r="B750" s="13"/>
      <c r="D750" s="13"/>
      <c r="E750" s="13"/>
      <c r="F750" s="13"/>
      <c r="G750" s="13"/>
    </row>
    <row r="751">
      <c r="A751" s="32"/>
      <c r="B751" s="13"/>
      <c r="D751" s="13"/>
      <c r="E751" s="13"/>
      <c r="F751" s="13"/>
      <c r="G751" s="13"/>
    </row>
    <row r="752">
      <c r="A752" s="32"/>
      <c r="B752" s="13"/>
      <c r="D752" s="13"/>
      <c r="E752" s="13"/>
      <c r="F752" s="13"/>
      <c r="G752" s="13"/>
    </row>
    <row r="753">
      <c r="A753" s="32"/>
      <c r="B753" s="13"/>
      <c r="D753" s="13"/>
      <c r="E753" s="13"/>
      <c r="F753" s="13"/>
      <c r="G753" s="13"/>
    </row>
    <row r="754">
      <c r="A754" s="32"/>
      <c r="B754" s="13"/>
      <c r="D754" s="13"/>
      <c r="E754" s="13"/>
      <c r="F754" s="13"/>
      <c r="G754" s="13"/>
    </row>
    <row r="755">
      <c r="A755" s="32"/>
      <c r="B755" s="13"/>
      <c r="D755" s="13"/>
      <c r="E755" s="13"/>
      <c r="F755" s="13"/>
      <c r="G755" s="13"/>
    </row>
    <row r="756">
      <c r="A756" s="32"/>
      <c r="B756" s="13"/>
      <c r="D756" s="13"/>
      <c r="E756" s="13"/>
      <c r="F756" s="13"/>
      <c r="G756" s="13"/>
    </row>
    <row r="757">
      <c r="A757" s="32"/>
      <c r="B757" s="13"/>
      <c r="D757" s="13"/>
      <c r="E757" s="13"/>
      <c r="F757" s="13"/>
      <c r="G757" s="13"/>
    </row>
    <row r="758">
      <c r="A758" s="32"/>
      <c r="B758" s="13"/>
      <c r="D758" s="13"/>
      <c r="E758" s="13"/>
      <c r="F758" s="13"/>
      <c r="G758" s="13"/>
    </row>
    <row r="759">
      <c r="A759" s="32"/>
      <c r="B759" s="13"/>
      <c r="D759" s="13"/>
      <c r="E759" s="13"/>
      <c r="F759" s="13"/>
      <c r="G759" s="13"/>
    </row>
    <row r="760">
      <c r="A760" s="32"/>
      <c r="B760" s="13"/>
      <c r="D760" s="13"/>
      <c r="E760" s="13"/>
      <c r="F760" s="13"/>
      <c r="G760" s="13"/>
    </row>
    <row r="761">
      <c r="A761" s="32"/>
      <c r="B761" s="13"/>
      <c r="D761" s="13"/>
      <c r="E761" s="13"/>
      <c r="F761" s="13"/>
      <c r="G761" s="13"/>
    </row>
    <row r="762">
      <c r="A762" s="32"/>
      <c r="B762" s="13"/>
      <c r="D762" s="13"/>
      <c r="E762" s="13"/>
      <c r="F762" s="13"/>
      <c r="G762" s="13"/>
    </row>
    <row r="763">
      <c r="A763" s="32"/>
      <c r="B763" s="13"/>
      <c r="D763" s="13"/>
      <c r="E763" s="13"/>
      <c r="F763" s="13"/>
      <c r="G763" s="13"/>
    </row>
    <row r="764">
      <c r="A764" s="32"/>
      <c r="B764" s="13"/>
      <c r="D764" s="13"/>
      <c r="E764" s="13"/>
      <c r="F764" s="13"/>
      <c r="G764" s="13"/>
    </row>
    <row r="765">
      <c r="A765" s="32"/>
      <c r="B765" s="13"/>
      <c r="D765" s="13"/>
      <c r="E765" s="13"/>
      <c r="F765" s="13"/>
      <c r="G765" s="13"/>
    </row>
    <row r="766">
      <c r="A766" s="32"/>
      <c r="B766" s="13"/>
      <c r="D766" s="13"/>
      <c r="E766" s="13"/>
      <c r="F766" s="13"/>
      <c r="G766" s="13"/>
    </row>
    <row r="767">
      <c r="A767" s="32"/>
      <c r="B767" s="13"/>
      <c r="D767" s="13"/>
      <c r="E767" s="13"/>
      <c r="F767" s="13"/>
      <c r="G767" s="13"/>
    </row>
    <row r="768">
      <c r="A768" s="32"/>
      <c r="B768" s="13"/>
      <c r="D768" s="13"/>
      <c r="E768" s="13"/>
      <c r="F768" s="13"/>
      <c r="G768" s="13"/>
    </row>
    <row r="769">
      <c r="A769" s="32"/>
      <c r="B769" s="13"/>
      <c r="D769" s="13"/>
      <c r="E769" s="13"/>
      <c r="F769" s="13"/>
      <c r="G769" s="13"/>
    </row>
    <row r="770">
      <c r="A770" s="32"/>
      <c r="B770" s="13"/>
      <c r="D770" s="13"/>
      <c r="E770" s="13"/>
      <c r="F770" s="13"/>
      <c r="G770" s="13"/>
    </row>
    <row r="771">
      <c r="A771" s="32"/>
      <c r="B771" s="13"/>
      <c r="D771" s="13"/>
      <c r="E771" s="13"/>
      <c r="F771" s="13"/>
      <c r="G771" s="13"/>
    </row>
    <row r="772">
      <c r="A772" s="32"/>
      <c r="B772" s="13"/>
      <c r="D772" s="13"/>
      <c r="E772" s="13"/>
      <c r="F772" s="13"/>
      <c r="G772" s="13"/>
    </row>
    <row r="773">
      <c r="A773" s="32"/>
      <c r="B773" s="13"/>
      <c r="D773" s="13"/>
      <c r="E773" s="13"/>
      <c r="F773" s="13"/>
      <c r="G773" s="13"/>
    </row>
    <row r="774">
      <c r="A774" s="32"/>
      <c r="B774" s="13"/>
      <c r="D774" s="13"/>
      <c r="E774" s="13"/>
      <c r="F774" s="13"/>
      <c r="G774" s="13"/>
    </row>
    <row r="775">
      <c r="A775" s="32"/>
      <c r="B775" s="13"/>
      <c r="D775" s="13"/>
      <c r="E775" s="13"/>
      <c r="F775" s="13"/>
      <c r="G775" s="13"/>
    </row>
    <row r="776">
      <c r="A776" s="32"/>
      <c r="B776" s="13"/>
      <c r="D776" s="13"/>
      <c r="E776" s="13"/>
      <c r="F776" s="13"/>
      <c r="G776" s="13"/>
    </row>
    <row r="777">
      <c r="A777" s="32"/>
      <c r="B777" s="13"/>
      <c r="D777" s="13"/>
      <c r="E777" s="13"/>
      <c r="F777" s="13"/>
      <c r="G777" s="13"/>
    </row>
    <row r="778">
      <c r="A778" s="32"/>
      <c r="B778" s="13"/>
      <c r="D778" s="13"/>
      <c r="E778" s="13"/>
      <c r="F778" s="13"/>
      <c r="G778" s="13"/>
    </row>
    <row r="779">
      <c r="A779" s="32"/>
      <c r="B779" s="13"/>
      <c r="D779" s="13"/>
      <c r="E779" s="13"/>
      <c r="F779" s="13"/>
      <c r="G779" s="13"/>
    </row>
    <row r="780">
      <c r="A780" s="32"/>
      <c r="B780" s="13"/>
      <c r="D780" s="13"/>
      <c r="E780" s="13"/>
      <c r="F780" s="13"/>
      <c r="G780" s="13"/>
    </row>
    <row r="781">
      <c r="A781" s="32"/>
      <c r="B781" s="13"/>
      <c r="D781" s="13"/>
      <c r="E781" s="13"/>
      <c r="F781" s="13"/>
      <c r="G781" s="13"/>
    </row>
    <row r="782">
      <c r="A782" s="32"/>
      <c r="B782" s="13"/>
      <c r="D782" s="13"/>
      <c r="E782" s="13"/>
      <c r="F782" s="13"/>
      <c r="G782" s="13"/>
    </row>
    <row r="783">
      <c r="A783" s="32"/>
      <c r="B783" s="13"/>
      <c r="D783" s="13"/>
      <c r="E783" s="13"/>
      <c r="F783" s="13"/>
      <c r="G783" s="13"/>
    </row>
    <row r="784">
      <c r="A784" s="32"/>
      <c r="B784" s="13"/>
      <c r="D784" s="13"/>
      <c r="E784" s="13"/>
      <c r="F784" s="13"/>
      <c r="G784" s="13"/>
    </row>
    <row r="785">
      <c r="A785" s="32"/>
      <c r="B785" s="13"/>
      <c r="D785" s="13"/>
      <c r="E785" s="13"/>
      <c r="F785" s="13"/>
      <c r="G785" s="13"/>
    </row>
    <row r="786">
      <c r="A786" s="32"/>
      <c r="B786" s="13"/>
      <c r="D786" s="13"/>
      <c r="E786" s="13"/>
      <c r="F786" s="13"/>
      <c r="G786" s="13"/>
    </row>
    <row r="787">
      <c r="A787" s="32"/>
      <c r="B787" s="13"/>
      <c r="D787" s="13"/>
      <c r="E787" s="13"/>
      <c r="F787" s="13"/>
      <c r="G787" s="13"/>
    </row>
    <row r="788">
      <c r="A788" s="32"/>
      <c r="B788" s="13"/>
      <c r="D788" s="13"/>
      <c r="E788" s="13"/>
      <c r="F788" s="13"/>
      <c r="G788" s="13"/>
    </row>
    <row r="789">
      <c r="A789" s="32"/>
      <c r="B789" s="13"/>
      <c r="D789" s="13"/>
      <c r="E789" s="13"/>
      <c r="F789" s="13"/>
      <c r="G789" s="13"/>
    </row>
    <row r="790">
      <c r="A790" s="32"/>
      <c r="B790" s="13"/>
      <c r="D790" s="13"/>
      <c r="E790" s="13"/>
      <c r="F790" s="13"/>
      <c r="G790" s="13"/>
    </row>
    <row r="791">
      <c r="A791" s="32"/>
      <c r="B791" s="13"/>
      <c r="D791" s="13"/>
      <c r="E791" s="13"/>
      <c r="F791" s="13"/>
      <c r="G791" s="13"/>
    </row>
    <row r="792">
      <c r="A792" s="32"/>
      <c r="B792" s="13"/>
      <c r="D792" s="13"/>
      <c r="E792" s="13"/>
      <c r="F792" s="13"/>
      <c r="G792" s="13"/>
    </row>
    <row r="793">
      <c r="A793" s="32"/>
      <c r="B793" s="13"/>
      <c r="D793" s="13"/>
      <c r="E793" s="13"/>
      <c r="F793" s="13"/>
      <c r="G793" s="13"/>
    </row>
    <row r="794">
      <c r="A794" s="32"/>
      <c r="B794" s="13"/>
      <c r="D794" s="13"/>
      <c r="E794" s="13"/>
      <c r="F794" s="13"/>
      <c r="G794" s="13"/>
    </row>
    <row r="795">
      <c r="A795" s="32"/>
      <c r="B795" s="13"/>
      <c r="D795" s="13"/>
      <c r="E795" s="13"/>
      <c r="F795" s="13"/>
      <c r="G795" s="13"/>
    </row>
    <row r="796">
      <c r="A796" s="32"/>
      <c r="B796" s="13"/>
      <c r="D796" s="13"/>
      <c r="E796" s="13"/>
      <c r="F796" s="13"/>
      <c r="G796" s="13"/>
    </row>
    <row r="797">
      <c r="A797" s="32"/>
      <c r="B797" s="13"/>
      <c r="D797" s="13"/>
      <c r="E797" s="13"/>
      <c r="F797" s="13"/>
      <c r="G797" s="13"/>
    </row>
    <row r="798">
      <c r="A798" s="32"/>
      <c r="B798" s="13"/>
      <c r="D798" s="13"/>
      <c r="E798" s="13"/>
      <c r="F798" s="13"/>
      <c r="G798" s="13"/>
    </row>
    <row r="799">
      <c r="A799" s="32"/>
      <c r="B799" s="13"/>
      <c r="D799" s="13"/>
      <c r="E799" s="13"/>
      <c r="F799" s="13"/>
      <c r="G799" s="13"/>
    </row>
    <row r="800">
      <c r="A800" s="32"/>
      <c r="B800" s="13"/>
      <c r="D800" s="13"/>
      <c r="E800" s="13"/>
      <c r="F800" s="13"/>
      <c r="G800" s="13"/>
    </row>
    <row r="801">
      <c r="A801" s="32"/>
      <c r="B801" s="13"/>
      <c r="D801" s="13"/>
      <c r="E801" s="13"/>
      <c r="F801" s="13"/>
      <c r="G801" s="13"/>
    </row>
    <row r="802">
      <c r="A802" s="32"/>
      <c r="B802" s="13"/>
      <c r="D802" s="13"/>
      <c r="E802" s="13"/>
      <c r="F802" s="13"/>
      <c r="G802" s="13"/>
    </row>
    <row r="803">
      <c r="A803" s="32"/>
      <c r="B803" s="13"/>
      <c r="D803" s="13"/>
      <c r="E803" s="13"/>
      <c r="F803" s="13"/>
      <c r="G803" s="13"/>
    </row>
    <row r="804">
      <c r="A804" s="32"/>
      <c r="B804" s="13"/>
      <c r="D804" s="13"/>
      <c r="E804" s="13"/>
      <c r="F804" s="13"/>
      <c r="G804" s="13"/>
    </row>
    <row r="805">
      <c r="A805" s="32"/>
      <c r="B805" s="13"/>
      <c r="D805" s="13"/>
      <c r="E805" s="13"/>
      <c r="F805" s="13"/>
      <c r="G805" s="13"/>
    </row>
    <row r="806">
      <c r="A806" s="32"/>
      <c r="B806" s="13"/>
      <c r="D806" s="13"/>
      <c r="E806" s="13"/>
      <c r="F806" s="13"/>
      <c r="G806" s="13"/>
    </row>
    <row r="807">
      <c r="A807" s="32"/>
      <c r="B807" s="13"/>
      <c r="D807" s="13"/>
      <c r="E807" s="13"/>
      <c r="F807" s="13"/>
      <c r="G807" s="13"/>
    </row>
    <row r="808">
      <c r="A808" s="32"/>
      <c r="B808" s="13"/>
      <c r="D808" s="13"/>
      <c r="E808" s="13"/>
      <c r="F808" s="13"/>
      <c r="G808" s="13"/>
    </row>
    <row r="809">
      <c r="A809" s="32"/>
      <c r="B809" s="13"/>
      <c r="D809" s="13"/>
      <c r="E809" s="13"/>
      <c r="F809" s="13"/>
      <c r="G809" s="13"/>
    </row>
    <row r="810">
      <c r="A810" s="32"/>
      <c r="B810" s="13"/>
      <c r="D810" s="13"/>
      <c r="E810" s="13"/>
      <c r="F810" s="13"/>
      <c r="G810" s="13"/>
    </row>
    <row r="811">
      <c r="A811" s="32"/>
      <c r="B811" s="13"/>
      <c r="D811" s="13"/>
      <c r="E811" s="13"/>
      <c r="F811" s="13"/>
      <c r="G811" s="13"/>
    </row>
    <row r="812">
      <c r="A812" s="32"/>
      <c r="B812" s="13"/>
      <c r="D812" s="13"/>
      <c r="E812" s="13"/>
      <c r="F812" s="13"/>
      <c r="G812" s="13"/>
    </row>
    <row r="813">
      <c r="A813" s="32"/>
      <c r="B813" s="13"/>
      <c r="D813" s="13"/>
      <c r="E813" s="13"/>
      <c r="F813" s="13"/>
      <c r="G813" s="13"/>
    </row>
    <row r="814">
      <c r="A814" s="32"/>
      <c r="B814" s="13"/>
      <c r="D814" s="13"/>
      <c r="E814" s="13"/>
      <c r="F814" s="13"/>
      <c r="G814" s="13"/>
    </row>
    <row r="815">
      <c r="A815" s="32"/>
      <c r="B815" s="13"/>
      <c r="D815" s="13"/>
      <c r="E815" s="13"/>
      <c r="F815" s="13"/>
      <c r="G815" s="13"/>
    </row>
    <row r="816">
      <c r="A816" s="32"/>
      <c r="B816" s="13"/>
      <c r="D816" s="13"/>
      <c r="E816" s="13"/>
      <c r="F816" s="13"/>
      <c r="G816" s="13"/>
    </row>
    <row r="817">
      <c r="A817" s="32"/>
      <c r="B817" s="13"/>
      <c r="D817" s="13"/>
      <c r="E817" s="13"/>
      <c r="F817" s="13"/>
      <c r="G817" s="13"/>
    </row>
    <row r="818">
      <c r="A818" s="32"/>
      <c r="B818" s="13"/>
      <c r="D818" s="13"/>
      <c r="E818" s="13"/>
      <c r="F818" s="13"/>
      <c r="G818" s="13"/>
    </row>
    <row r="819">
      <c r="A819" s="32"/>
      <c r="B819" s="13"/>
      <c r="D819" s="13"/>
      <c r="E819" s="13"/>
      <c r="F819" s="13"/>
      <c r="G819" s="13"/>
    </row>
    <row r="820">
      <c r="A820" s="32"/>
      <c r="B820" s="13"/>
      <c r="D820" s="13"/>
      <c r="E820" s="13"/>
      <c r="F820" s="13"/>
      <c r="G820" s="13"/>
    </row>
    <row r="821">
      <c r="A821" s="32"/>
      <c r="B821" s="13"/>
      <c r="D821" s="13"/>
      <c r="E821" s="13"/>
      <c r="F821" s="13"/>
      <c r="G821" s="13"/>
    </row>
    <row r="822">
      <c r="A822" s="32"/>
      <c r="B822" s="13"/>
      <c r="D822" s="13"/>
      <c r="E822" s="13"/>
      <c r="F822" s="13"/>
      <c r="G822" s="13"/>
    </row>
    <row r="823">
      <c r="A823" s="32"/>
      <c r="B823" s="13"/>
      <c r="D823" s="13"/>
      <c r="E823" s="13"/>
      <c r="F823" s="13"/>
      <c r="G823" s="13"/>
    </row>
    <row r="824">
      <c r="A824" s="32"/>
      <c r="B824" s="13"/>
      <c r="D824" s="13"/>
      <c r="E824" s="13"/>
      <c r="F824" s="13"/>
      <c r="G824" s="13"/>
    </row>
    <row r="825">
      <c r="A825" s="32"/>
      <c r="B825" s="13"/>
      <c r="D825" s="13"/>
      <c r="E825" s="13"/>
      <c r="F825" s="13"/>
      <c r="G825" s="13"/>
    </row>
    <row r="826">
      <c r="A826" s="32"/>
      <c r="B826" s="13"/>
      <c r="D826" s="13"/>
      <c r="E826" s="13"/>
      <c r="F826" s="13"/>
      <c r="G826" s="13"/>
    </row>
    <row r="827">
      <c r="A827" s="32"/>
      <c r="B827" s="13"/>
      <c r="D827" s="13"/>
      <c r="E827" s="13"/>
      <c r="F827" s="13"/>
      <c r="G827" s="13"/>
    </row>
    <row r="828">
      <c r="A828" s="32"/>
      <c r="B828" s="13"/>
      <c r="D828" s="13"/>
      <c r="E828" s="13"/>
      <c r="F828" s="13"/>
      <c r="G828" s="13"/>
    </row>
    <row r="829">
      <c r="A829" s="32"/>
      <c r="B829" s="13"/>
      <c r="D829" s="13"/>
      <c r="E829" s="13"/>
      <c r="F829" s="13"/>
      <c r="G829" s="13"/>
    </row>
    <row r="830">
      <c r="A830" s="32"/>
      <c r="B830" s="13"/>
      <c r="D830" s="13"/>
      <c r="E830" s="13"/>
      <c r="F830" s="13"/>
      <c r="G830" s="13"/>
    </row>
    <row r="831">
      <c r="A831" s="32"/>
      <c r="B831" s="13"/>
      <c r="D831" s="13"/>
      <c r="E831" s="13"/>
      <c r="F831" s="13"/>
      <c r="G831" s="13"/>
    </row>
    <row r="832">
      <c r="A832" s="32"/>
      <c r="B832" s="13"/>
      <c r="D832" s="13"/>
      <c r="E832" s="13"/>
      <c r="F832" s="13"/>
      <c r="G832" s="13"/>
    </row>
    <row r="833">
      <c r="A833" s="32"/>
      <c r="B833" s="13"/>
      <c r="D833" s="13"/>
      <c r="E833" s="13"/>
      <c r="F833" s="13"/>
      <c r="G833" s="13"/>
    </row>
    <row r="834">
      <c r="A834" s="32"/>
      <c r="B834" s="13"/>
      <c r="D834" s="13"/>
      <c r="E834" s="13"/>
      <c r="F834" s="13"/>
      <c r="G834" s="13"/>
    </row>
    <row r="835">
      <c r="A835" s="32"/>
      <c r="B835" s="13"/>
      <c r="D835" s="13"/>
      <c r="E835" s="13"/>
      <c r="F835" s="13"/>
      <c r="G835" s="13"/>
    </row>
    <row r="836">
      <c r="A836" s="32"/>
      <c r="B836" s="13"/>
      <c r="D836" s="13"/>
      <c r="E836" s="13"/>
      <c r="F836" s="13"/>
      <c r="G836" s="13"/>
    </row>
    <row r="837">
      <c r="A837" s="32"/>
      <c r="B837" s="13"/>
      <c r="D837" s="13"/>
      <c r="E837" s="13"/>
      <c r="F837" s="13"/>
      <c r="G837" s="13"/>
    </row>
    <row r="838">
      <c r="A838" s="32"/>
      <c r="B838" s="13"/>
      <c r="D838" s="13"/>
      <c r="E838" s="13"/>
      <c r="F838" s="13"/>
      <c r="G838" s="13"/>
    </row>
    <row r="839">
      <c r="A839" s="32"/>
      <c r="B839" s="13"/>
      <c r="D839" s="13"/>
      <c r="E839" s="13"/>
      <c r="F839" s="13"/>
      <c r="G839" s="13"/>
    </row>
    <row r="840">
      <c r="A840" s="32"/>
      <c r="B840" s="13"/>
      <c r="D840" s="13"/>
      <c r="E840" s="13"/>
      <c r="F840" s="13"/>
      <c r="G840" s="13"/>
    </row>
    <row r="841">
      <c r="A841" s="32"/>
      <c r="B841" s="13"/>
      <c r="D841" s="13"/>
      <c r="E841" s="13"/>
      <c r="F841" s="13"/>
      <c r="G841" s="13"/>
    </row>
    <row r="842">
      <c r="A842" s="32"/>
      <c r="B842" s="13"/>
      <c r="D842" s="13"/>
      <c r="E842" s="13"/>
      <c r="F842" s="13"/>
      <c r="G842" s="13"/>
    </row>
    <row r="843">
      <c r="A843" s="32"/>
      <c r="B843" s="13"/>
      <c r="D843" s="13"/>
      <c r="E843" s="13"/>
      <c r="F843" s="13"/>
      <c r="G843" s="13"/>
    </row>
    <row r="844">
      <c r="A844" s="32"/>
      <c r="B844" s="13"/>
      <c r="D844" s="13"/>
      <c r="E844" s="13"/>
      <c r="F844" s="13"/>
      <c r="G844" s="13"/>
    </row>
    <row r="845">
      <c r="A845" s="32"/>
      <c r="B845" s="13"/>
      <c r="D845" s="13"/>
      <c r="E845" s="13"/>
      <c r="F845" s="13"/>
      <c r="G845" s="13"/>
    </row>
    <row r="846">
      <c r="A846" s="32"/>
      <c r="B846" s="13"/>
      <c r="D846" s="13"/>
      <c r="E846" s="13"/>
      <c r="F846" s="13"/>
      <c r="G846" s="13"/>
    </row>
    <row r="847">
      <c r="A847" s="32"/>
      <c r="B847" s="13"/>
      <c r="D847" s="13"/>
      <c r="E847" s="13"/>
      <c r="F847" s="13"/>
      <c r="G847" s="13"/>
    </row>
    <row r="848">
      <c r="A848" s="32"/>
      <c r="B848" s="13"/>
      <c r="D848" s="13"/>
      <c r="E848" s="13"/>
      <c r="F848" s="13"/>
      <c r="G848" s="13"/>
    </row>
    <row r="849">
      <c r="A849" s="32"/>
      <c r="B849" s="13"/>
      <c r="D849" s="13"/>
      <c r="E849" s="13"/>
      <c r="F849" s="13"/>
      <c r="G849" s="13"/>
    </row>
    <row r="850">
      <c r="A850" s="32"/>
      <c r="B850" s="13"/>
      <c r="D850" s="13"/>
      <c r="E850" s="13"/>
      <c r="F850" s="13"/>
      <c r="G850" s="13"/>
    </row>
    <row r="851">
      <c r="A851" s="32"/>
      <c r="B851" s="13"/>
      <c r="D851" s="13"/>
      <c r="E851" s="13"/>
      <c r="F851" s="13"/>
      <c r="G851" s="13"/>
    </row>
    <row r="852">
      <c r="A852" s="32"/>
      <c r="B852" s="13"/>
      <c r="D852" s="13"/>
      <c r="E852" s="13"/>
      <c r="F852" s="13"/>
      <c r="G852" s="13"/>
    </row>
    <row r="853">
      <c r="A853" s="32"/>
      <c r="B853" s="13"/>
      <c r="D853" s="13"/>
      <c r="E853" s="13"/>
      <c r="F853" s="13"/>
      <c r="G853" s="13"/>
    </row>
    <row r="854">
      <c r="A854" s="32"/>
      <c r="B854" s="13"/>
      <c r="D854" s="13"/>
      <c r="E854" s="13"/>
      <c r="F854" s="13"/>
      <c r="G854" s="13"/>
    </row>
    <row r="855">
      <c r="A855" s="32"/>
      <c r="B855" s="13"/>
      <c r="D855" s="13"/>
      <c r="E855" s="13"/>
      <c r="F855" s="13"/>
      <c r="G855" s="13"/>
    </row>
    <row r="856">
      <c r="A856" s="32"/>
      <c r="B856" s="13"/>
      <c r="D856" s="13"/>
      <c r="E856" s="13"/>
      <c r="F856" s="13"/>
      <c r="G856" s="13"/>
    </row>
    <row r="857">
      <c r="A857" s="32"/>
      <c r="B857" s="13"/>
      <c r="D857" s="13"/>
      <c r="E857" s="13"/>
      <c r="F857" s="13"/>
      <c r="G857" s="13"/>
    </row>
    <row r="858">
      <c r="A858" s="32"/>
      <c r="B858" s="13"/>
      <c r="D858" s="13"/>
      <c r="E858" s="13"/>
      <c r="F858" s="13"/>
      <c r="G858" s="13"/>
    </row>
    <row r="859">
      <c r="A859" s="32"/>
      <c r="B859" s="13"/>
      <c r="D859" s="13"/>
      <c r="E859" s="13"/>
      <c r="F859" s="13"/>
      <c r="G859" s="13"/>
    </row>
    <row r="860">
      <c r="A860" s="32"/>
      <c r="B860" s="13"/>
      <c r="D860" s="13"/>
      <c r="E860" s="13"/>
      <c r="F860" s="13"/>
      <c r="G860" s="13"/>
    </row>
    <row r="861">
      <c r="A861" s="32"/>
      <c r="B861" s="13"/>
      <c r="D861" s="13"/>
      <c r="E861" s="13"/>
      <c r="F861" s="13"/>
      <c r="G861" s="13"/>
    </row>
    <row r="862">
      <c r="A862" s="32"/>
      <c r="B862" s="13"/>
      <c r="D862" s="13"/>
      <c r="E862" s="13"/>
      <c r="F862" s="13"/>
      <c r="G862" s="13"/>
    </row>
    <row r="863">
      <c r="A863" s="32"/>
      <c r="B863" s="13"/>
      <c r="D863" s="13"/>
      <c r="E863" s="13"/>
      <c r="F863" s="13"/>
      <c r="G863" s="13"/>
    </row>
    <row r="864">
      <c r="A864" s="32"/>
      <c r="B864" s="13"/>
      <c r="D864" s="13"/>
      <c r="E864" s="13"/>
      <c r="F864" s="13"/>
      <c r="G864" s="13"/>
    </row>
    <row r="865">
      <c r="A865" s="32"/>
      <c r="B865" s="13"/>
      <c r="D865" s="13"/>
      <c r="E865" s="13"/>
      <c r="F865" s="13"/>
      <c r="G865" s="13"/>
    </row>
    <row r="866">
      <c r="A866" s="32"/>
      <c r="B866" s="13"/>
      <c r="D866" s="13"/>
      <c r="E866" s="13"/>
      <c r="F866" s="13"/>
      <c r="G866" s="13"/>
    </row>
    <row r="867">
      <c r="A867" s="32"/>
      <c r="B867" s="13"/>
      <c r="D867" s="13"/>
      <c r="E867" s="13"/>
      <c r="F867" s="13"/>
      <c r="G867" s="13"/>
    </row>
    <row r="868">
      <c r="A868" s="32"/>
      <c r="B868" s="13"/>
      <c r="D868" s="13"/>
      <c r="E868" s="13"/>
      <c r="F868" s="13"/>
      <c r="G868" s="13"/>
    </row>
    <row r="869">
      <c r="A869" s="32"/>
      <c r="B869" s="13"/>
      <c r="D869" s="13"/>
      <c r="E869" s="13"/>
      <c r="F869" s="13"/>
      <c r="G869" s="13"/>
    </row>
    <row r="870">
      <c r="A870" s="32"/>
      <c r="B870" s="13"/>
      <c r="D870" s="13"/>
      <c r="E870" s="13"/>
      <c r="F870" s="13"/>
      <c r="G870" s="13"/>
    </row>
    <row r="871">
      <c r="A871" s="32"/>
      <c r="B871" s="13"/>
      <c r="D871" s="13"/>
      <c r="E871" s="13"/>
      <c r="F871" s="13"/>
      <c r="G871" s="13"/>
    </row>
    <row r="872">
      <c r="A872" s="32"/>
      <c r="B872" s="13"/>
      <c r="D872" s="13"/>
      <c r="E872" s="13"/>
      <c r="F872" s="13"/>
      <c r="G872" s="13"/>
    </row>
    <row r="873">
      <c r="A873" s="32"/>
      <c r="B873" s="13"/>
      <c r="D873" s="13"/>
      <c r="E873" s="13"/>
      <c r="F873" s="13"/>
      <c r="G873" s="13"/>
    </row>
    <row r="874">
      <c r="A874" s="32"/>
      <c r="B874" s="13"/>
      <c r="D874" s="13"/>
      <c r="E874" s="13"/>
      <c r="F874" s="13"/>
      <c r="G874" s="13"/>
    </row>
    <row r="875">
      <c r="A875" s="32"/>
      <c r="B875" s="13"/>
      <c r="D875" s="13"/>
      <c r="E875" s="13"/>
      <c r="F875" s="13"/>
      <c r="G875" s="13"/>
    </row>
    <row r="876">
      <c r="A876" s="32"/>
      <c r="B876" s="13"/>
      <c r="D876" s="13"/>
      <c r="E876" s="13"/>
      <c r="F876" s="13"/>
      <c r="G876" s="13"/>
    </row>
    <row r="877">
      <c r="A877" s="32"/>
      <c r="B877" s="13"/>
      <c r="D877" s="13"/>
      <c r="E877" s="13"/>
      <c r="F877" s="13"/>
      <c r="G877" s="13"/>
    </row>
    <row r="878">
      <c r="A878" s="32"/>
      <c r="B878" s="13"/>
      <c r="D878" s="13"/>
      <c r="E878" s="13"/>
      <c r="F878" s="13"/>
      <c r="G878" s="13"/>
    </row>
    <row r="879">
      <c r="A879" s="32"/>
      <c r="B879" s="13"/>
      <c r="D879" s="13"/>
      <c r="E879" s="13"/>
      <c r="F879" s="13"/>
      <c r="G879" s="13"/>
    </row>
    <row r="880">
      <c r="A880" s="32"/>
      <c r="B880" s="13"/>
      <c r="D880" s="13"/>
      <c r="E880" s="13"/>
      <c r="F880" s="13"/>
      <c r="G880" s="13"/>
    </row>
    <row r="881">
      <c r="A881" s="32"/>
      <c r="B881" s="13"/>
      <c r="D881" s="13"/>
      <c r="E881" s="13"/>
      <c r="F881" s="13"/>
      <c r="G881" s="13"/>
    </row>
    <row r="882">
      <c r="A882" s="32"/>
      <c r="B882" s="13"/>
      <c r="D882" s="13"/>
      <c r="E882" s="13"/>
      <c r="F882" s="13"/>
      <c r="G882" s="13"/>
    </row>
    <row r="883">
      <c r="A883" s="32"/>
      <c r="B883" s="13"/>
      <c r="D883" s="13"/>
      <c r="E883" s="13"/>
      <c r="F883" s="13"/>
      <c r="G883" s="13"/>
    </row>
    <row r="884">
      <c r="A884" s="32"/>
      <c r="B884" s="13"/>
      <c r="D884" s="13"/>
      <c r="E884" s="13"/>
      <c r="F884" s="13"/>
      <c r="G884" s="13"/>
    </row>
    <row r="885">
      <c r="A885" s="32"/>
      <c r="B885" s="13"/>
      <c r="D885" s="13"/>
      <c r="E885" s="13"/>
      <c r="F885" s="13"/>
      <c r="G885" s="13"/>
    </row>
    <row r="886">
      <c r="A886" s="32"/>
      <c r="B886" s="13"/>
      <c r="D886" s="13"/>
      <c r="E886" s="13"/>
      <c r="F886" s="13"/>
      <c r="G886" s="13"/>
    </row>
    <row r="887">
      <c r="A887" s="32"/>
      <c r="B887" s="13"/>
      <c r="D887" s="13"/>
      <c r="E887" s="13"/>
      <c r="F887" s="13"/>
      <c r="G887" s="13"/>
    </row>
    <row r="888">
      <c r="A888" s="32"/>
      <c r="B888" s="13"/>
      <c r="D888" s="13"/>
      <c r="E888" s="13"/>
      <c r="F888" s="13"/>
      <c r="G888" s="13"/>
    </row>
    <row r="889">
      <c r="A889" s="32"/>
      <c r="B889" s="13"/>
      <c r="D889" s="13"/>
      <c r="E889" s="13"/>
      <c r="F889" s="13"/>
      <c r="G889" s="13"/>
    </row>
    <row r="890">
      <c r="A890" s="32"/>
      <c r="B890" s="13"/>
      <c r="D890" s="13"/>
      <c r="E890" s="13"/>
      <c r="F890" s="13"/>
      <c r="G890" s="13"/>
    </row>
    <row r="891">
      <c r="A891" s="32"/>
      <c r="B891" s="13"/>
      <c r="D891" s="13"/>
      <c r="E891" s="13"/>
      <c r="F891" s="13"/>
      <c r="G891" s="13"/>
    </row>
    <row r="892">
      <c r="A892" s="32"/>
      <c r="B892" s="13"/>
      <c r="D892" s="13"/>
      <c r="E892" s="13"/>
      <c r="F892" s="13"/>
      <c r="G892" s="13"/>
    </row>
    <row r="893">
      <c r="A893" s="32"/>
      <c r="B893" s="13"/>
      <c r="D893" s="13"/>
      <c r="E893" s="13"/>
      <c r="F893" s="13"/>
      <c r="G893" s="13"/>
    </row>
    <row r="894">
      <c r="A894" s="32"/>
      <c r="B894" s="13"/>
      <c r="D894" s="13"/>
      <c r="E894" s="13"/>
      <c r="F894" s="13"/>
      <c r="G894" s="13"/>
    </row>
    <row r="895">
      <c r="A895" s="32"/>
      <c r="B895" s="13"/>
      <c r="D895" s="13"/>
      <c r="E895" s="13"/>
      <c r="F895" s="13"/>
      <c r="G895" s="13"/>
    </row>
    <row r="896">
      <c r="A896" s="32"/>
      <c r="B896" s="13"/>
      <c r="D896" s="13"/>
      <c r="E896" s="13"/>
      <c r="F896" s="13"/>
      <c r="G896" s="13"/>
    </row>
    <row r="897">
      <c r="A897" s="32"/>
      <c r="B897" s="13"/>
      <c r="D897" s="13"/>
      <c r="E897" s="13"/>
      <c r="F897" s="13"/>
      <c r="G897" s="13"/>
    </row>
    <row r="898">
      <c r="A898" s="32"/>
      <c r="B898" s="13"/>
      <c r="D898" s="13"/>
      <c r="E898" s="13"/>
      <c r="F898" s="13"/>
      <c r="G898" s="13"/>
    </row>
    <row r="899">
      <c r="A899" s="32"/>
      <c r="B899" s="13"/>
      <c r="D899" s="13"/>
      <c r="E899" s="13"/>
      <c r="F899" s="13"/>
      <c r="G899" s="13"/>
    </row>
    <row r="900">
      <c r="A900" s="32"/>
      <c r="B900" s="13"/>
      <c r="D900" s="13"/>
      <c r="E900" s="13"/>
      <c r="F900" s="13"/>
      <c r="G900" s="13"/>
    </row>
    <row r="901">
      <c r="A901" s="32"/>
      <c r="B901" s="13"/>
      <c r="D901" s="13"/>
      <c r="E901" s="13"/>
      <c r="F901" s="13"/>
      <c r="G901" s="13"/>
    </row>
    <row r="902">
      <c r="A902" s="32"/>
      <c r="B902" s="13"/>
      <c r="D902" s="13"/>
      <c r="E902" s="13"/>
      <c r="F902" s="13"/>
      <c r="G902" s="13"/>
    </row>
    <row r="903">
      <c r="A903" s="32"/>
      <c r="B903" s="13"/>
      <c r="D903" s="13"/>
      <c r="E903" s="13"/>
      <c r="F903" s="13"/>
      <c r="G903" s="13"/>
    </row>
    <row r="904">
      <c r="A904" s="32"/>
      <c r="B904" s="13"/>
      <c r="D904" s="13"/>
      <c r="E904" s="13"/>
      <c r="F904" s="13"/>
      <c r="G904" s="13"/>
    </row>
    <row r="905">
      <c r="A905" s="32"/>
      <c r="B905" s="13"/>
      <c r="D905" s="13"/>
      <c r="E905" s="13"/>
      <c r="F905" s="13"/>
      <c r="G905" s="13"/>
    </row>
    <row r="906">
      <c r="A906" s="32"/>
      <c r="B906" s="13"/>
      <c r="D906" s="13"/>
      <c r="E906" s="13"/>
      <c r="F906" s="13"/>
      <c r="G906" s="13"/>
    </row>
    <row r="907">
      <c r="A907" s="32"/>
      <c r="B907" s="13"/>
      <c r="D907" s="13"/>
      <c r="E907" s="13"/>
      <c r="F907" s="13"/>
      <c r="G907" s="13"/>
    </row>
    <row r="908">
      <c r="A908" s="32"/>
      <c r="B908" s="13"/>
      <c r="D908" s="13"/>
      <c r="E908" s="13"/>
      <c r="F908" s="13"/>
      <c r="G908" s="13"/>
    </row>
    <row r="909">
      <c r="A909" s="32"/>
      <c r="B909" s="13"/>
      <c r="D909" s="13"/>
      <c r="E909" s="13"/>
      <c r="F909" s="13"/>
      <c r="G909" s="13"/>
    </row>
    <row r="910">
      <c r="A910" s="32"/>
      <c r="B910" s="13"/>
      <c r="D910" s="13"/>
      <c r="E910" s="13"/>
      <c r="F910" s="13"/>
      <c r="G910" s="13"/>
    </row>
    <row r="911">
      <c r="A911" s="32"/>
      <c r="B911" s="13"/>
      <c r="D911" s="13"/>
      <c r="E911" s="13"/>
      <c r="F911" s="13"/>
      <c r="G911" s="13"/>
    </row>
    <row r="912">
      <c r="A912" s="32"/>
      <c r="B912" s="13"/>
      <c r="D912" s="13"/>
      <c r="E912" s="13"/>
      <c r="F912" s="13"/>
      <c r="G912" s="13"/>
    </row>
    <row r="913">
      <c r="A913" s="32"/>
      <c r="B913" s="13"/>
      <c r="D913" s="13"/>
      <c r="E913" s="13"/>
      <c r="F913" s="13"/>
      <c r="G913" s="13"/>
    </row>
    <row r="914">
      <c r="A914" s="32"/>
      <c r="B914" s="13"/>
      <c r="D914" s="13"/>
      <c r="E914" s="13"/>
      <c r="F914" s="13"/>
      <c r="G914" s="13"/>
    </row>
    <row r="915">
      <c r="A915" s="32"/>
      <c r="B915" s="13"/>
      <c r="D915" s="13"/>
      <c r="E915" s="13"/>
      <c r="F915" s="13"/>
      <c r="G915" s="13"/>
    </row>
    <row r="916">
      <c r="A916" s="32"/>
      <c r="B916" s="13"/>
      <c r="D916" s="13"/>
      <c r="E916" s="13"/>
      <c r="F916" s="13"/>
      <c r="G916" s="13"/>
    </row>
    <row r="917">
      <c r="A917" s="32"/>
      <c r="B917" s="13"/>
      <c r="D917" s="13"/>
      <c r="E917" s="13"/>
      <c r="F917" s="13"/>
      <c r="G917" s="13"/>
    </row>
    <row r="918">
      <c r="A918" s="32"/>
      <c r="B918" s="13"/>
      <c r="D918" s="13"/>
      <c r="E918" s="13"/>
      <c r="F918" s="13"/>
      <c r="G918" s="13"/>
    </row>
    <row r="919">
      <c r="A919" s="32"/>
      <c r="B919" s="13"/>
      <c r="D919" s="13"/>
      <c r="E919" s="13"/>
      <c r="F919" s="13"/>
      <c r="G919" s="13"/>
    </row>
    <row r="920">
      <c r="A920" s="32"/>
      <c r="B920" s="13"/>
      <c r="D920" s="13"/>
      <c r="E920" s="13"/>
      <c r="F920" s="13"/>
      <c r="G920" s="13"/>
    </row>
    <row r="921">
      <c r="A921" s="32"/>
      <c r="B921" s="13"/>
      <c r="D921" s="13"/>
      <c r="E921" s="13"/>
      <c r="F921" s="13"/>
      <c r="G921" s="13"/>
    </row>
    <row r="922">
      <c r="A922" s="32"/>
      <c r="B922" s="13"/>
      <c r="D922" s="13"/>
      <c r="E922" s="13"/>
      <c r="F922" s="13"/>
      <c r="G922" s="13"/>
    </row>
    <row r="923">
      <c r="A923" s="32"/>
      <c r="B923" s="13"/>
      <c r="D923" s="13"/>
      <c r="E923" s="13"/>
      <c r="F923" s="13"/>
      <c r="G923" s="13"/>
    </row>
    <row r="924">
      <c r="A924" s="32"/>
      <c r="B924" s="13"/>
      <c r="D924" s="13"/>
      <c r="E924" s="13"/>
      <c r="F924" s="13"/>
      <c r="G924" s="13"/>
    </row>
    <row r="925">
      <c r="A925" s="32"/>
      <c r="B925" s="13"/>
      <c r="D925" s="13"/>
      <c r="E925" s="13"/>
      <c r="F925" s="13"/>
      <c r="G925" s="13"/>
    </row>
    <row r="926">
      <c r="A926" s="32"/>
      <c r="B926" s="13"/>
      <c r="D926" s="13"/>
      <c r="E926" s="13"/>
      <c r="F926" s="13"/>
      <c r="G926" s="13"/>
    </row>
    <row r="927">
      <c r="A927" s="32"/>
      <c r="B927" s="13"/>
      <c r="D927" s="13"/>
      <c r="E927" s="13"/>
      <c r="F927" s="13"/>
      <c r="G927" s="13"/>
    </row>
    <row r="928">
      <c r="A928" s="32"/>
      <c r="B928" s="13"/>
      <c r="D928" s="13"/>
      <c r="E928" s="13"/>
      <c r="F928" s="13"/>
      <c r="G928" s="13"/>
    </row>
    <row r="929">
      <c r="A929" s="32"/>
      <c r="B929" s="13"/>
      <c r="D929" s="13"/>
      <c r="E929" s="13"/>
      <c r="F929" s="13"/>
      <c r="G929" s="13"/>
    </row>
    <row r="930">
      <c r="A930" s="32"/>
      <c r="B930" s="13"/>
      <c r="D930" s="13"/>
      <c r="E930" s="13"/>
      <c r="F930" s="13"/>
      <c r="G930" s="13"/>
    </row>
    <row r="931">
      <c r="A931" s="32"/>
      <c r="B931" s="13"/>
      <c r="D931" s="13"/>
      <c r="E931" s="13"/>
      <c r="F931" s="13"/>
      <c r="G931" s="13"/>
    </row>
    <row r="932">
      <c r="A932" s="32"/>
      <c r="B932" s="13"/>
      <c r="D932" s="13"/>
      <c r="E932" s="13"/>
      <c r="F932" s="13"/>
      <c r="G932" s="13"/>
    </row>
    <row r="933">
      <c r="A933" s="32"/>
      <c r="B933" s="13"/>
      <c r="D933" s="13"/>
      <c r="E933" s="13"/>
      <c r="F933" s="13"/>
      <c r="G933" s="13"/>
    </row>
    <row r="934">
      <c r="A934" s="32"/>
      <c r="B934" s="13"/>
      <c r="D934" s="13"/>
      <c r="E934" s="13"/>
      <c r="F934" s="13"/>
      <c r="G934" s="13"/>
    </row>
    <row r="935">
      <c r="A935" s="32"/>
      <c r="B935" s="13"/>
      <c r="D935" s="13"/>
      <c r="E935" s="13"/>
      <c r="F935" s="13"/>
      <c r="G935" s="13"/>
    </row>
    <row r="936">
      <c r="A936" s="32"/>
      <c r="B936" s="13"/>
      <c r="D936" s="13"/>
      <c r="E936" s="13"/>
      <c r="F936" s="13"/>
      <c r="G936" s="13"/>
    </row>
    <row r="937">
      <c r="A937" s="32"/>
      <c r="B937" s="13"/>
      <c r="D937" s="13"/>
      <c r="E937" s="13"/>
      <c r="F937" s="13"/>
      <c r="G937" s="13"/>
    </row>
    <row r="938">
      <c r="A938" s="32"/>
      <c r="B938" s="13"/>
      <c r="D938" s="13"/>
      <c r="E938" s="13"/>
      <c r="F938" s="13"/>
      <c r="G938" s="13"/>
    </row>
    <row r="939">
      <c r="A939" s="32"/>
      <c r="B939" s="13"/>
      <c r="D939" s="13"/>
      <c r="E939" s="13"/>
      <c r="F939" s="13"/>
      <c r="G939" s="13"/>
    </row>
    <row r="940">
      <c r="A940" s="32"/>
      <c r="B940" s="13"/>
      <c r="D940" s="13"/>
      <c r="E940" s="13"/>
      <c r="F940" s="13"/>
      <c r="G940" s="13"/>
    </row>
    <row r="941">
      <c r="A941" s="32"/>
      <c r="B941" s="13"/>
      <c r="D941" s="13"/>
      <c r="E941" s="13"/>
      <c r="F941" s="13"/>
      <c r="G941" s="13"/>
    </row>
    <row r="942">
      <c r="A942" s="32"/>
      <c r="B942" s="13"/>
      <c r="D942" s="13"/>
      <c r="E942" s="13"/>
      <c r="F942" s="13"/>
      <c r="G942" s="13"/>
    </row>
    <row r="943">
      <c r="A943" s="32"/>
      <c r="B943" s="13"/>
      <c r="D943" s="13"/>
      <c r="E943" s="13"/>
      <c r="F943" s="13"/>
      <c r="G943" s="13"/>
    </row>
    <row r="944">
      <c r="A944" s="32"/>
      <c r="B944" s="13"/>
      <c r="D944" s="13"/>
      <c r="E944" s="13"/>
      <c r="F944" s="13"/>
      <c r="G944" s="13"/>
    </row>
    <row r="945">
      <c r="A945" s="32"/>
      <c r="B945" s="13"/>
      <c r="D945" s="13"/>
      <c r="E945" s="13"/>
      <c r="F945" s="13"/>
      <c r="G945" s="13"/>
    </row>
    <row r="946">
      <c r="A946" s="32"/>
      <c r="B946" s="13"/>
      <c r="D946" s="13"/>
      <c r="E946" s="13"/>
      <c r="F946" s="13"/>
      <c r="G946" s="13"/>
    </row>
    <row r="947">
      <c r="A947" s="32"/>
      <c r="B947" s="13"/>
      <c r="D947" s="13"/>
      <c r="E947" s="13"/>
      <c r="F947" s="13"/>
      <c r="G947" s="13"/>
    </row>
    <row r="948">
      <c r="A948" s="32"/>
      <c r="B948" s="13"/>
      <c r="D948" s="13"/>
      <c r="E948" s="13"/>
      <c r="F948" s="13"/>
      <c r="G948" s="13"/>
    </row>
    <row r="949">
      <c r="A949" s="32"/>
      <c r="B949" s="13"/>
      <c r="D949" s="13"/>
      <c r="E949" s="13"/>
      <c r="F949" s="13"/>
      <c r="G949" s="13"/>
    </row>
    <row r="950">
      <c r="A950" s="32"/>
      <c r="B950" s="13"/>
      <c r="D950" s="13"/>
      <c r="E950" s="13"/>
      <c r="F950" s="13"/>
      <c r="G950" s="13"/>
    </row>
    <row r="951">
      <c r="A951" s="32"/>
      <c r="B951" s="13"/>
      <c r="D951" s="13"/>
      <c r="E951" s="13"/>
      <c r="F951" s="13"/>
      <c r="G951" s="13"/>
    </row>
    <row r="952">
      <c r="A952" s="32"/>
      <c r="B952" s="13"/>
      <c r="D952" s="13"/>
      <c r="E952" s="13"/>
      <c r="F952" s="13"/>
      <c r="G952" s="13"/>
    </row>
    <row r="953">
      <c r="A953" s="32"/>
      <c r="B953" s="13"/>
      <c r="D953" s="13"/>
      <c r="E953" s="13"/>
      <c r="F953" s="13"/>
      <c r="G953" s="13"/>
    </row>
    <row r="954">
      <c r="A954" s="32"/>
      <c r="B954" s="13"/>
      <c r="D954" s="13"/>
      <c r="E954" s="13"/>
      <c r="F954" s="13"/>
      <c r="G954" s="13"/>
    </row>
    <row r="955">
      <c r="A955" s="32"/>
      <c r="B955" s="13"/>
      <c r="D955" s="13"/>
      <c r="E955" s="13"/>
      <c r="F955" s="13"/>
      <c r="G955" s="13"/>
    </row>
    <row r="956">
      <c r="A956" s="32"/>
      <c r="B956" s="13"/>
      <c r="D956" s="13"/>
      <c r="E956" s="13"/>
      <c r="F956" s="13"/>
      <c r="G956" s="13"/>
    </row>
    <row r="957">
      <c r="A957" s="32"/>
      <c r="B957" s="13"/>
      <c r="D957" s="13"/>
      <c r="E957" s="13"/>
      <c r="F957" s="13"/>
      <c r="G957" s="13"/>
    </row>
    <row r="958">
      <c r="A958" s="32"/>
      <c r="B958" s="13"/>
      <c r="D958" s="13"/>
      <c r="E958" s="13"/>
      <c r="F958" s="13"/>
      <c r="G958" s="13"/>
    </row>
    <row r="959">
      <c r="A959" s="32"/>
      <c r="B959" s="13"/>
      <c r="D959" s="13"/>
      <c r="E959" s="13"/>
      <c r="F959" s="13"/>
      <c r="G959" s="13"/>
    </row>
    <row r="960">
      <c r="A960" s="32"/>
      <c r="B960" s="13"/>
      <c r="D960" s="13"/>
      <c r="E960" s="13"/>
      <c r="F960" s="13"/>
      <c r="G960" s="13"/>
    </row>
    <row r="961">
      <c r="A961" s="32"/>
      <c r="B961" s="13"/>
      <c r="D961" s="13"/>
      <c r="E961" s="13"/>
      <c r="F961" s="13"/>
      <c r="G961" s="13"/>
    </row>
    <row r="962">
      <c r="A962" s="32"/>
      <c r="B962" s="13"/>
      <c r="D962" s="13"/>
      <c r="E962" s="13"/>
      <c r="F962" s="13"/>
      <c r="G962" s="13"/>
    </row>
    <row r="963">
      <c r="A963" s="32"/>
      <c r="B963" s="13"/>
      <c r="D963" s="13"/>
      <c r="E963" s="13"/>
      <c r="F963" s="13"/>
      <c r="G963" s="13"/>
    </row>
    <row r="964">
      <c r="A964" s="32"/>
      <c r="B964" s="13"/>
      <c r="D964" s="13"/>
      <c r="E964" s="13"/>
      <c r="F964" s="13"/>
      <c r="G964" s="13"/>
    </row>
    <row r="965">
      <c r="A965" s="32"/>
      <c r="B965" s="13"/>
      <c r="D965" s="13"/>
      <c r="E965" s="13"/>
      <c r="F965" s="13"/>
      <c r="G965" s="13"/>
    </row>
    <row r="966">
      <c r="A966" s="32"/>
      <c r="B966" s="13"/>
      <c r="D966" s="13"/>
      <c r="E966" s="13"/>
      <c r="F966" s="13"/>
      <c r="G966" s="13"/>
    </row>
    <row r="967">
      <c r="A967" s="32"/>
      <c r="B967" s="13"/>
      <c r="D967" s="13"/>
      <c r="E967" s="13"/>
      <c r="F967" s="13"/>
      <c r="G967" s="13"/>
    </row>
    <row r="968">
      <c r="A968" s="32"/>
      <c r="B968" s="13"/>
      <c r="D968" s="13"/>
      <c r="E968" s="13"/>
      <c r="F968" s="13"/>
      <c r="G968" s="13"/>
    </row>
    <row r="969">
      <c r="A969" s="32"/>
      <c r="B969" s="13"/>
      <c r="D969" s="13"/>
      <c r="E969" s="13"/>
      <c r="F969" s="13"/>
      <c r="G969" s="13"/>
    </row>
    <row r="970">
      <c r="A970" s="32"/>
      <c r="B970" s="13"/>
      <c r="D970" s="13"/>
      <c r="E970" s="13"/>
      <c r="F970" s="13"/>
      <c r="G970" s="13"/>
    </row>
    <row r="971">
      <c r="A971" s="32"/>
      <c r="B971" s="13"/>
      <c r="D971" s="13"/>
      <c r="E971" s="13"/>
      <c r="F971" s="13"/>
      <c r="G971" s="13"/>
    </row>
    <row r="972">
      <c r="A972" s="32"/>
      <c r="B972" s="13"/>
      <c r="D972" s="13"/>
      <c r="E972" s="13"/>
      <c r="F972" s="13"/>
      <c r="G972" s="13"/>
    </row>
    <row r="973">
      <c r="A973" s="32"/>
      <c r="B973" s="13"/>
      <c r="D973" s="13"/>
      <c r="E973" s="13"/>
      <c r="F973" s="13"/>
      <c r="G973" s="13"/>
    </row>
    <row r="974">
      <c r="A974" s="32"/>
      <c r="B974" s="13"/>
      <c r="D974" s="13"/>
      <c r="E974" s="13"/>
      <c r="F974" s="13"/>
      <c r="G974" s="13"/>
    </row>
    <row r="975">
      <c r="A975" s="32"/>
      <c r="B975" s="13"/>
      <c r="D975" s="13"/>
      <c r="E975" s="13"/>
      <c r="F975" s="13"/>
      <c r="G975" s="13"/>
    </row>
    <row r="976">
      <c r="A976" s="32"/>
      <c r="B976" s="13"/>
      <c r="D976" s="13"/>
      <c r="E976" s="13"/>
      <c r="F976" s="13"/>
      <c r="G976" s="13"/>
    </row>
    <row r="977">
      <c r="A977" s="32"/>
      <c r="B977" s="13"/>
      <c r="D977" s="13"/>
      <c r="E977" s="13"/>
      <c r="F977" s="13"/>
      <c r="G977" s="13"/>
    </row>
    <row r="978">
      <c r="A978" s="32"/>
      <c r="B978" s="13"/>
      <c r="D978" s="13"/>
      <c r="E978" s="13"/>
      <c r="F978" s="13"/>
      <c r="G978" s="13"/>
    </row>
    <row r="979">
      <c r="A979" s="32"/>
      <c r="B979" s="13"/>
      <c r="D979" s="13"/>
      <c r="E979" s="13"/>
      <c r="F979" s="13"/>
      <c r="G979" s="13"/>
    </row>
    <row r="980">
      <c r="A980" s="32"/>
      <c r="B980" s="13"/>
      <c r="D980" s="13"/>
      <c r="E980" s="13"/>
      <c r="F980" s="13"/>
      <c r="G980" s="13"/>
    </row>
    <row r="981">
      <c r="A981" s="32"/>
      <c r="B981" s="13"/>
      <c r="D981" s="13"/>
      <c r="E981" s="13"/>
      <c r="F981" s="13"/>
      <c r="G981" s="13"/>
    </row>
    <row r="982">
      <c r="A982" s="32"/>
      <c r="B982" s="13"/>
      <c r="D982" s="13"/>
      <c r="E982" s="13"/>
      <c r="F982" s="13"/>
      <c r="G982" s="13"/>
    </row>
    <row r="983">
      <c r="A983" s="32"/>
      <c r="B983" s="13"/>
      <c r="D983" s="13"/>
      <c r="E983" s="13"/>
      <c r="F983" s="13"/>
      <c r="G983" s="13"/>
    </row>
    <row r="984">
      <c r="A984" s="32"/>
      <c r="B984" s="13"/>
      <c r="D984" s="13"/>
      <c r="E984" s="13"/>
      <c r="F984" s="13"/>
      <c r="G984" s="13"/>
    </row>
    <row r="985">
      <c r="A985" s="32"/>
      <c r="B985" s="13"/>
      <c r="D985" s="13"/>
      <c r="E985" s="13"/>
      <c r="F985" s="13"/>
      <c r="G985" s="13"/>
    </row>
    <row r="986">
      <c r="A986" s="32"/>
      <c r="B986" s="13"/>
      <c r="D986" s="13"/>
      <c r="E986" s="13"/>
      <c r="F986" s="13"/>
      <c r="G986" s="13"/>
    </row>
    <row r="987">
      <c r="A987" s="32"/>
      <c r="B987" s="13"/>
      <c r="D987" s="13"/>
      <c r="E987" s="13"/>
      <c r="F987" s="13"/>
      <c r="G987" s="13"/>
    </row>
    <row r="988">
      <c r="A988" s="32"/>
      <c r="B988" s="13"/>
      <c r="D988" s="13"/>
      <c r="E988" s="13"/>
      <c r="F988" s="13"/>
      <c r="G988" s="13"/>
    </row>
    <row r="989">
      <c r="A989" s="32"/>
      <c r="B989" s="13"/>
      <c r="D989" s="13"/>
      <c r="E989" s="13"/>
      <c r="F989" s="13"/>
      <c r="G989" s="13"/>
    </row>
    <row r="990">
      <c r="A990" s="32"/>
      <c r="B990" s="13"/>
      <c r="D990" s="13"/>
      <c r="E990" s="13"/>
      <c r="F990" s="13"/>
      <c r="G990" s="13"/>
    </row>
    <row r="991">
      <c r="A991" s="32"/>
      <c r="B991" s="13"/>
      <c r="D991" s="13"/>
      <c r="E991" s="13"/>
      <c r="F991" s="13"/>
      <c r="G991" s="13"/>
    </row>
    <row r="992">
      <c r="A992" s="32"/>
      <c r="B992" s="13"/>
      <c r="D992" s="13"/>
      <c r="E992" s="13"/>
      <c r="F992" s="13"/>
      <c r="G992" s="13"/>
    </row>
    <row r="993">
      <c r="A993" s="32"/>
      <c r="B993" s="13"/>
      <c r="D993" s="13"/>
      <c r="E993" s="13"/>
      <c r="F993" s="13"/>
      <c r="G993" s="13"/>
    </row>
    <row r="994">
      <c r="A994" s="32"/>
      <c r="B994" s="13"/>
      <c r="D994" s="13"/>
      <c r="E994" s="13"/>
      <c r="F994" s="13"/>
      <c r="G994" s="13"/>
    </row>
    <row r="995">
      <c r="A995" s="32"/>
      <c r="B995" s="13"/>
      <c r="D995" s="13"/>
      <c r="E995" s="13"/>
      <c r="F995" s="13"/>
      <c r="G995" s="13"/>
    </row>
    <row r="996">
      <c r="A996" s="32"/>
      <c r="B996" s="13"/>
      <c r="D996" s="13"/>
      <c r="E996" s="13"/>
      <c r="F996" s="13"/>
      <c r="G996" s="13"/>
    </row>
    <row r="997">
      <c r="A997" s="32"/>
      <c r="B997" s="13"/>
      <c r="D997" s="13"/>
      <c r="E997" s="13"/>
      <c r="F997" s="13"/>
      <c r="G997" s="13"/>
    </row>
    <row r="998">
      <c r="A998" s="32"/>
      <c r="B998" s="13"/>
      <c r="D998" s="13"/>
      <c r="E998" s="13"/>
      <c r="F998" s="13"/>
      <c r="G998" s="13"/>
    </row>
    <row r="999">
      <c r="A999" s="32"/>
      <c r="B999" s="13"/>
      <c r="D999" s="13"/>
      <c r="E999" s="13"/>
      <c r="F999" s="13"/>
      <c r="G999" s="13"/>
    </row>
    <row r="1000">
      <c r="A1000" s="32"/>
      <c r="B1000" s="13"/>
      <c r="D1000" s="13"/>
      <c r="E1000" s="13"/>
      <c r="F1000" s="13"/>
      <c r="G1000" s="13"/>
    </row>
    <row r="1001">
      <c r="A1001" s="33"/>
      <c r="B1001" s="13"/>
      <c r="D1001" s="13"/>
      <c r="E1001" s="13"/>
      <c r="F1001" s="13"/>
      <c r="G1001" s="13"/>
    </row>
    <row r="1002">
      <c r="A1002" s="33"/>
      <c r="B1002" s="13"/>
      <c r="D1002" s="13"/>
      <c r="E1002" s="13"/>
      <c r="F1002" s="13"/>
      <c r="G1002" s="13"/>
    </row>
    <row r="1003">
      <c r="A1003" s="33"/>
      <c r="B1003" s="13"/>
      <c r="D1003" s="13"/>
      <c r="E1003" s="13"/>
      <c r="F1003" s="13"/>
      <c r="G1003" s="13"/>
    </row>
    <row r="1004">
      <c r="A1004" s="33"/>
      <c r="B1004" s="13"/>
      <c r="D1004" s="13"/>
      <c r="E1004" s="13"/>
      <c r="F1004" s="13"/>
      <c r="G1004" s="13"/>
    </row>
    <row r="1005">
      <c r="A1005" s="33"/>
      <c r="B1005" s="13"/>
      <c r="D1005" s="13"/>
      <c r="E1005" s="13"/>
      <c r="F1005" s="13"/>
      <c r="G1005" s="13"/>
    </row>
    <row r="1006">
      <c r="A1006" s="33"/>
      <c r="B1006" s="13"/>
      <c r="D1006" s="13"/>
      <c r="E1006" s="13"/>
      <c r="F1006" s="13"/>
      <c r="G1006" s="13"/>
    </row>
    <row r="1007">
      <c r="A1007" s="33"/>
      <c r="B1007" s="13"/>
      <c r="D1007" s="13"/>
      <c r="E1007" s="13"/>
      <c r="F1007" s="13"/>
      <c r="G1007" s="13"/>
    </row>
    <row r="1008">
      <c r="A1008" s="33"/>
      <c r="B1008" s="13"/>
      <c r="D1008" s="13"/>
      <c r="E1008" s="13"/>
      <c r="F1008" s="13"/>
      <c r="G1008" s="13"/>
    </row>
    <row r="1009">
      <c r="A1009" s="33"/>
      <c r="B1009" s="13"/>
      <c r="D1009" s="13"/>
      <c r="E1009" s="13"/>
      <c r="F1009" s="13"/>
      <c r="G1009" s="13"/>
    </row>
    <row r="1010">
      <c r="A1010" s="34"/>
      <c r="B1010" s="13"/>
      <c r="D1010" s="13"/>
      <c r="E1010" s="13"/>
      <c r="F1010" s="13"/>
      <c r="G1010" s="13"/>
    </row>
    <row r="1011">
      <c r="A1011" s="34"/>
      <c r="B1011" s="13"/>
      <c r="D1011" s="13"/>
      <c r="E1011" s="13"/>
      <c r="F1011" s="13"/>
      <c r="G1011" s="13"/>
    </row>
    <row r="1012">
      <c r="A1012" s="34"/>
      <c r="B1012" s="13"/>
      <c r="D1012" s="13"/>
      <c r="E1012" s="13"/>
      <c r="F1012" s="13"/>
      <c r="G1012" s="13"/>
    </row>
    <row r="1013">
      <c r="A1013" s="34"/>
      <c r="B1013" s="13"/>
      <c r="D1013" s="13"/>
      <c r="E1013" s="13"/>
      <c r="F1013" s="13"/>
      <c r="G1013" s="13"/>
    </row>
    <row r="1014">
      <c r="A1014" s="34"/>
      <c r="B1014" s="13"/>
      <c r="D1014" s="13"/>
      <c r="E1014" s="13"/>
      <c r="F1014" s="13"/>
      <c r="G1014" s="13"/>
    </row>
    <row r="1015">
      <c r="A1015" s="34"/>
      <c r="B1015" s="13"/>
      <c r="D1015" s="13"/>
      <c r="E1015" s="13"/>
      <c r="F1015" s="13"/>
      <c r="G1015" s="13"/>
    </row>
    <row r="1016">
      <c r="A1016" s="34"/>
      <c r="B1016" s="13"/>
      <c r="D1016" s="13"/>
      <c r="E1016" s="13"/>
      <c r="F1016" s="13"/>
      <c r="G1016" s="13"/>
    </row>
    <row r="1017">
      <c r="A1017" s="34"/>
      <c r="B1017" s="13"/>
      <c r="D1017" s="13"/>
      <c r="E1017" s="13"/>
      <c r="F1017" s="13"/>
      <c r="G1017" s="13"/>
    </row>
    <row r="1018">
      <c r="A1018" s="34"/>
      <c r="B1018" s="13"/>
      <c r="D1018" s="13"/>
      <c r="E1018" s="13"/>
      <c r="F1018" s="13"/>
      <c r="G1018" s="13"/>
    </row>
    <row r="1019">
      <c r="A1019" s="34"/>
      <c r="B1019" s="13"/>
      <c r="D1019" s="13"/>
      <c r="E1019" s="13"/>
      <c r="F1019" s="13"/>
      <c r="G1019" s="13"/>
    </row>
    <row r="1020">
      <c r="A1020" s="34"/>
      <c r="B1020" s="13"/>
      <c r="D1020" s="13"/>
      <c r="E1020" s="13"/>
      <c r="F1020" s="13"/>
      <c r="G1020" s="13"/>
    </row>
    <row r="1021">
      <c r="A1021" s="34"/>
      <c r="B1021" s="13"/>
      <c r="D1021" s="13"/>
      <c r="E1021" s="13"/>
      <c r="F1021" s="13"/>
      <c r="G1021" s="13"/>
    </row>
    <row r="1022">
      <c r="A1022" s="34"/>
      <c r="B1022" s="13"/>
      <c r="D1022" s="13"/>
      <c r="E1022" s="13"/>
      <c r="F1022" s="13"/>
      <c r="G1022" s="13"/>
    </row>
    <row r="1023">
      <c r="A1023" s="34"/>
      <c r="B1023" s="13"/>
      <c r="D1023" s="13"/>
      <c r="E1023" s="13"/>
      <c r="F1023" s="13"/>
      <c r="G1023" s="13"/>
    </row>
    <row r="1024">
      <c r="A1024" s="34"/>
      <c r="B1024" s="13"/>
      <c r="D1024" s="13"/>
      <c r="E1024" s="13"/>
      <c r="F1024" s="13"/>
      <c r="G1024" s="13"/>
    </row>
    <row r="1025">
      <c r="A1025" s="34"/>
      <c r="B1025" s="13"/>
      <c r="D1025" s="13"/>
      <c r="E1025" s="13"/>
      <c r="F1025" s="13"/>
      <c r="G1025" s="13"/>
    </row>
    <row r="1026">
      <c r="A1026" s="34"/>
      <c r="B1026" s="13"/>
      <c r="D1026" s="13"/>
      <c r="E1026" s="13"/>
      <c r="F1026" s="13"/>
      <c r="G1026" s="13"/>
    </row>
    <row r="1027">
      <c r="A1027" s="34"/>
      <c r="B1027" s="13"/>
      <c r="D1027" s="13"/>
      <c r="E1027" s="13"/>
      <c r="F1027" s="13"/>
      <c r="G1027" s="13"/>
    </row>
    <row r="1028">
      <c r="A1028" s="34"/>
      <c r="B1028" s="13"/>
      <c r="D1028" s="13"/>
      <c r="E1028" s="13"/>
      <c r="F1028" s="13"/>
      <c r="G1028" s="13"/>
    </row>
    <row r="1029">
      <c r="A1029" s="34"/>
      <c r="B1029" s="13"/>
      <c r="D1029" s="13"/>
      <c r="E1029" s="13"/>
      <c r="F1029" s="13"/>
      <c r="G1029" s="13"/>
    </row>
    <row r="1030">
      <c r="A1030" s="34"/>
      <c r="B1030" s="13"/>
      <c r="D1030" s="13"/>
      <c r="E1030" s="13"/>
      <c r="F1030" s="13"/>
      <c r="G1030" s="13"/>
    </row>
    <row r="1031">
      <c r="A1031" s="34"/>
      <c r="B1031" s="13"/>
      <c r="D1031" s="13"/>
      <c r="E1031" s="13"/>
      <c r="F1031" s="13"/>
      <c r="G1031" s="13"/>
    </row>
    <row r="1032">
      <c r="A1032" s="34"/>
      <c r="B1032" s="13"/>
      <c r="D1032" s="13"/>
      <c r="E1032" s="13"/>
      <c r="F1032" s="13"/>
      <c r="G1032" s="13"/>
    </row>
    <row r="1033">
      <c r="A1033" s="34"/>
      <c r="B1033" s="13"/>
      <c r="D1033" s="13"/>
      <c r="E1033" s="13"/>
      <c r="F1033" s="13"/>
      <c r="G1033" s="13"/>
    </row>
    <row r="1034">
      <c r="A1034" s="34"/>
      <c r="B1034" s="13"/>
      <c r="D1034" s="13"/>
      <c r="E1034" s="13"/>
      <c r="F1034" s="13"/>
      <c r="G1034" s="13"/>
    </row>
    <row r="1035">
      <c r="A1035" s="34"/>
      <c r="B1035" s="13"/>
      <c r="D1035" s="13"/>
      <c r="E1035" s="13"/>
      <c r="F1035" s="13"/>
      <c r="G1035" s="13"/>
    </row>
    <row r="1036">
      <c r="A1036" s="34"/>
      <c r="B1036" s="13"/>
      <c r="D1036" s="13"/>
      <c r="E1036" s="13"/>
      <c r="F1036" s="13"/>
      <c r="G1036" s="13"/>
    </row>
    <row r="1037">
      <c r="A1037" s="34"/>
      <c r="B1037" s="13"/>
      <c r="D1037" s="13"/>
      <c r="E1037" s="13"/>
      <c r="F1037" s="13"/>
      <c r="G1037" s="13"/>
    </row>
    <row r="1038">
      <c r="A1038" s="34"/>
      <c r="B1038" s="13"/>
      <c r="D1038" s="13"/>
      <c r="E1038" s="13"/>
      <c r="F1038" s="13"/>
      <c r="G1038" s="13"/>
    </row>
    <row r="1039">
      <c r="A1039" s="34"/>
      <c r="B1039" s="13"/>
      <c r="D1039" s="13"/>
      <c r="E1039" s="13"/>
      <c r="F1039" s="13"/>
      <c r="G1039" s="13"/>
    </row>
    <row r="1040">
      <c r="A1040" s="34"/>
      <c r="B1040" s="13"/>
      <c r="D1040" s="13"/>
      <c r="E1040" s="13"/>
      <c r="F1040" s="13"/>
      <c r="G1040" s="13"/>
    </row>
    <row r="1041">
      <c r="A1041" s="34"/>
      <c r="B1041" s="13"/>
      <c r="D1041" s="13"/>
      <c r="E1041" s="13"/>
      <c r="F1041" s="13"/>
      <c r="G1041" s="13"/>
    </row>
    <row r="1042">
      <c r="A1042" s="34"/>
      <c r="B1042" s="13"/>
      <c r="D1042" s="13"/>
      <c r="E1042" s="13"/>
      <c r="F1042" s="13"/>
      <c r="G1042" s="13"/>
    </row>
    <row r="1043">
      <c r="A1043" s="34"/>
      <c r="B1043" s="13"/>
      <c r="D1043" s="13"/>
      <c r="E1043" s="13"/>
      <c r="F1043" s="13"/>
      <c r="G1043" s="13"/>
    </row>
    <row r="1044">
      <c r="A1044" s="34"/>
      <c r="B1044" s="13"/>
      <c r="D1044" s="13"/>
      <c r="E1044" s="13"/>
      <c r="F1044" s="13"/>
      <c r="G1044" s="13"/>
    </row>
    <row r="1045">
      <c r="A1045" s="34"/>
      <c r="B1045" s="13"/>
      <c r="D1045" s="13"/>
      <c r="E1045" s="13"/>
      <c r="F1045" s="13"/>
      <c r="G1045" s="13"/>
    </row>
    <row r="1046">
      <c r="A1046" s="34"/>
      <c r="B1046" s="13"/>
      <c r="D1046" s="13"/>
      <c r="E1046" s="13"/>
      <c r="F1046" s="13"/>
      <c r="G1046" s="13"/>
    </row>
    <row r="1047">
      <c r="A1047" s="35"/>
      <c r="B1047" s="13"/>
      <c r="D1047" s="13"/>
      <c r="E1047" s="13"/>
      <c r="F1047" s="13"/>
      <c r="G1047" s="13"/>
    </row>
    <row r="1048">
      <c r="A1048" s="35"/>
      <c r="B1048" s="13"/>
      <c r="D1048" s="13"/>
      <c r="E1048" s="13"/>
      <c r="F1048" s="13"/>
      <c r="G1048" s="13"/>
    </row>
    <row r="1049">
      <c r="A1049" s="35"/>
      <c r="B1049" s="13"/>
      <c r="D1049" s="13"/>
      <c r="E1049" s="13"/>
      <c r="F1049" s="13"/>
      <c r="G1049" s="13"/>
    </row>
    <row r="1050">
      <c r="A1050" s="35"/>
      <c r="B1050" s="13"/>
      <c r="D1050" s="13"/>
      <c r="E1050" s="13"/>
      <c r="F1050" s="13"/>
      <c r="G1050" s="13"/>
    </row>
    <row r="1051">
      <c r="A1051" s="35"/>
      <c r="B1051" s="13"/>
      <c r="D1051" s="13"/>
      <c r="E1051" s="13"/>
      <c r="F1051" s="13"/>
      <c r="G1051" s="13"/>
    </row>
    <row r="1052">
      <c r="A1052" s="35"/>
      <c r="B1052" s="13"/>
      <c r="D1052" s="13"/>
      <c r="E1052" s="13"/>
      <c r="F1052" s="13"/>
      <c r="G1052" s="13"/>
    </row>
    <row r="1053">
      <c r="A1053" s="35"/>
      <c r="B1053" s="13"/>
      <c r="D1053" s="13"/>
      <c r="E1053" s="13"/>
      <c r="F1053" s="13"/>
      <c r="G1053" s="13"/>
    </row>
    <row r="1054">
      <c r="A1054" s="35"/>
      <c r="B1054" s="13"/>
      <c r="D1054" s="13"/>
      <c r="E1054" s="13"/>
      <c r="F1054" s="13"/>
      <c r="G1054" s="13"/>
    </row>
    <row r="1055">
      <c r="A1055" s="35"/>
      <c r="B1055" s="13"/>
      <c r="D1055" s="13"/>
      <c r="E1055" s="13"/>
      <c r="F1055" s="13"/>
      <c r="G1055" s="13"/>
    </row>
    <row r="1056">
      <c r="A1056" s="35"/>
      <c r="B1056" s="13"/>
      <c r="D1056" s="13"/>
      <c r="E1056" s="13"/>
      <c r="F1056" s="13"/>
      <c r="G1056" s="13"/>
    </row>
    <row r="1057">
      <c r="A1057" s="35"/>
      <c r="B1057" s="13"/>
      <c r="D1057" s="13"/>
      <c r="E1057" s="13"/>
      <c r="F1057" s="13"/>
      <c r="G1057" s="13"/>
    </row>
    <row r="1058">
      <c r="A1058" s="29"/>
      <c r="B1058" s="13"/>
      <c r="D1058" s="13"/>
      <c r="E1058" s="13"/>
      <c r="F1058" s="13"/>
      <c r="G1058" s="13"/>
    </row>
    <row r="1059">
      <c r="A1059" s="29"/>
      <c r="B1059" s="13"/>
      <c r="D1059" s="13"/>
      <c r="E1059" s="13"/>
      <c r="F1059" s="13"/>
      <c r="G1059" s="13"/>
    </row>
    <row r="1060">
      <c r="A1060" s="29"/>
      <c r="B1060" s="13"/>
      <c r="D1060" s="13"/>
      <c r="E1060" s="13"/>
      <c r="F1060" s="13"/>
      <c r="G1060" s="13"/>
    </row>
    <row r="1061">
      <c r="A1061" s="29"/>
      <c r="B1061" s="13"/>
      <c r="D1061" s="13"/>
      <c r="E1061" s="13"/>
      <c r="F1061" s="13"/>
      <c r="G1061" s="13"/>
    </row>
    <row r="1062">
      <c r="A1062" s="29"/>
      <c r="B1062" s="13"/>
      <c r="D1062" s="13"/>
      <c r="E1062" s="13"/>
      <c r="F1062" s="13"/>
      <c r="G1062" s="13"/>
    </row>
    <row r="1063">
      <c r="A1063" s="29"/>
      <c r="B1063" s="13"/>
      <c r="D1063" s="13"/>
      <c r="E1063" s="13"/>
      <c r="F1063" s="13"/>
      <c r="G1063" s="13"/>
    </row>
    <row r="1064">
      <c r="A1064" s="29"/>
      <c r="B1064" s="13"/>
      <c r="D1064" s="13"/>
      <c r="E1064" s="13"/>
      <c r="F1064" s="13"/>
      <c r="G1064" s="13"/>
    </row>
    <row r="1065">
      <c r="A1065" s="29"/>
      <c r="B1065" s="13"/>
      <c r="D1065" s="13"/>
      <c r="E1065" s="13"/>
      <c r="F1065" s="13"/>
      <c r="G1065" s="13"/>
    </row>
    <row r="1066">
      <c r="A1066" s="29"/>
      <c r="B1066" s="13"/>
      <c r="D1066" s="13"/>
      <c r="E1066" s="13"/>
      <c r="F1066" s="13"/>
      <c r="G1066" s="13"/>
    </row>
    <row r="1067">
      <c r="A1067" s="29"/>
      <c r="B1067" s="13"/>
      <c r="D1067" s="13"/>
      <c r="E1067" s="13"/>
      <c r="F1067" s="13"/>
      <c r="G1067" s="13"/>
    </row>
    <row r="1068">
      <c r="A1068" s="29"/>
      <c r="B1068" s="13"/>
      <c r="D1068" s="13"/>
      <c r="E1068" s="13"/>
      <c r="F1068" s="13"/>
      <c r="G1068" s="13"/>
    </row>
    <row r="1069">
      <c r="A1069" s="29"/>
      <c r="B1069" s="13"/>
      <c r="D1069" s="13"/>
      <c r="E1069" s="13"/>
      <c r="F1069" s="13"/>
      <c r="G1069" s="13"/>
    </row>
    <row r="1070">
      <c r="A1070" s="29"/>
      <c r="B1070" s="13"/>
      <c r="D1070" s="13"/>
      <c r="E1070" s="13"/>
      <c r="F1070" s="13"/>
      <c r="G1070" s="13"/>
    </row>
    <row r="1071">
      <c r="A1071" s="29"/>
      <c r="B1071" s="13"/>
      <c r="D1071" s="13"/>
      <c r="E1071" s="13"/>
      <c r="F1071" s="13"/>
      <c r="G1071" s="13"/>
    </row>
    <row r="1072">
      <c r="A1072" s="29"/>
      <c r="B1072" s="13"/>
      <c r="D1072" s="13"/>
      <c r="E1072" s="13"/>
      <c r="F1072" s="13"/>
      <c r="G1072" s="13"/>
    </row>
    <row r="1073">
      <c r="A1073" s="29"/>
      <c r="B1073" s="13"/>
      <c r="D1073" s="13"/>
      <c r="E1073" s="13"/>
      <c r="F1073" s="13"/>
      <c r="G1073" s="13"/>
    </row>
    <row r="1074">
      <c r="A1074" s="29"/>
      <c r="B1074" s="13"/>
      <c r="D1074" s="13"/>
      <c r="E1074" s="13"/>
      <c r="F1074" s="13"/>
      <c r="G1074" s="13"/>
    </row>
    <row r="1075">
      <c r="A1075" s="29"/>
      <c r="B1075" s="13"/>
      <c r="D1075" s="13"/>
      <c r="E1075" s="13"/>
      <c r="F1075" s="13"/>
      <c r="G1075" s="13"/>
    </row>
    <row r="1076">
      <c r="A1076" s="29"/>
      <c r="B1076" s="13"/>
      <c r="D1076" s="13"/>
      <c r="E1076" s="13"/>
      <c r="F1076" s="13"/>
      <c r="G1076" s="13"/>
    </row>
    <row r="1077">
      <c r="A1077" s="29"/>
      <c r="B1077" s="13"/>
      <c r="D1077" s="13"/>
      <c r="E1077" s="13"/>
      <c r="F1077" s="13"/>
      <c r="G1077" s="13"/>
    </row>
    <row r="1078">
      <c r="A1078" s="29"/>
      <c r="B1078" s="13"/>
      <c r="D1078" s="13"/>
      <c r="E1078" s="13"/>
      <c r="F1078" s="13"/>
      <c r="G1078" s="13"/>
    </row>
    <row r="1079">
      <c r="A1079" s="29"/>
      <c r="B1079" s="13"/>
      <c r="D1079" s="13"/>
      <c r="E1079" s="13"/>
      <c r="F1079" s="13"/>
      <c r="G1079" s="13"/>
    </row>
    <row r="1080">
      <c r="A1080" s="29"/>
      <c r="B1080" s="13"/>
      <c r="D1080" s="13"/>
      <c r="E1080" s="13"/>
      <c r="F1080" s="13"/>
      <c r="G1080" s="13"/>
    </row>
    <row r="1081">
      <c r="A1081" s="29"/>
      <c r="B1081" s="13"/>
      <c r="D1081" s="13"/>
      <c r="E1081" s="13"/>
      <c r="F1081" s="13"/>
      <c r="G1081" s="13"/>
    </row>
    <row r="1082">
      <c r="A1082" s="29"/>
      <c r="B1082" s="13"/>
      <c r="D1082" s="13"/>
      <c r="E1082" s="13"/>
      <c r="F1082" s="13"/>
      <c r="G1082" s="13"/>
    </row>
    <row r="1083">
      <c r="A1083" s="29"/>
      <c r="B1083" s="13"/>
      <c r="D1083" s="13"/>
      <c r="E1083" s="13"/>
      <c r="F1083" s="13"/>
      <c r="G1083" s="13"/>
    </row>
    <row r="1084">
      <c r="A1084" s="29"/>
      <c r="B1084" s="13"/>
      <c r="D1084" s="13"/>
      <c r="E1084" s="13"/>
      <c r="F1084" s="13"/>
      <c r="G1084" s="13"/>
    </row>
    <row r="1085">
      <c r="A1085" s="29"/>
      <c r="B1085" s="13"/>
      <c r="D1085" s="13"/>
      <c r="E1085" s="13"/>
      <c r="F1085" s="13"/>
      <c r="G1085" s="13"/>
    </row>
    <row r="1086">
      <c r="A1086" s="29"/>
      <c r="B1086" s="13"/>
      <c r="D1086" s="13"/>
      <c r="E1086" s="13"/>
      <c r="F1086" s="13"/>
      <c r="G1086" s="13"/>
    </row>
    <row r="1087">
      <c r="A1087" s="29"/>
      <c r="B1087" s="13"/>
      <c r="D1087" s="13"/>
      <c r="E1087" s="13"/>
      <c r="F1087" s="13"/>
      <c r="G1087" s="13"/>
    </row>
    <row r="1088">
      <c r="A1088" s="29"/>
      <c r="B1088" s="13"/>
      <c r="D1088" s="13"/>
      <c r="E1088" s="13"/>
      <c r="F1088" s="13"/>
      <c r="G1088" s="13"/>
    </row>
    <row r="1089">
      <c r="A1089" s="29"/>
      <c r="B1089" s="13"/>
      <c r="D1089" s="13"/>
      <c r="E1089" s="13"/>
      <c r="F1089" s="13"/>
      <c r="G1089" s="13"/>
    </row>
    <row r="1090">
      <c r="A1090" s="29"/>
      <c r="B1090" s="13"/>
      <c r="D1090" s="13"/>
      <c r="E1090" s="13"/>
      <c r="F1090" s="13"/>
      <c r="G1090" s="13"/>
    </row>
    <row r="1091">
      <c r="A1091" s="29"/>
      <c r="B1091" s="13"/>
      <c r="D1091" s="13"/>
      <c r="E1091" s="13"/>
      <c r="F1091" s="13"/>
      <c r="G1091" s="13"/>
    </row>
    <row r="1092">
      <c r="A1092" s="29"/>
      <c r="B1092" s="13"/>
      <c r="D1092" s="13"/>
      <c r="E1092" s="13"/>
      <c r="F1092" s="13"/>
      <c r="G1092" s="13"/>
    </row>
    <row r="1093">
      <c r="A1093" s="29"/>
      <c r="B1093" s="13"/>
      <c r="D1093" s="13"/>
      <c r="E1093" s="13"/>
      <c r="F1093" s="13"/>
      <c r="G1093" s="13"/>
    </row>
    <row r="1094">
      <c r="A1094" s="29"/>
      <c r="B1094" s="13"/>
      <c r="D1094" s="13"/>
      <c r="E1094" s="13"/>
      <c r="F1094" s="13"/>
      <c r="G1094" s="13"/>
    </row>
    <row r="1095">
      <c r="A1095" s="33"/>
      <c r="B1095" s="13"/>
      <c r="D1095" s="13"/>
      <c r="E1095" s="13"/>
      <c r="F1095" s="13"/>
      <c r="G1095" s="13"/>
    </row>
    <row r="1096">
      <c r="A1096" s="33"/>
      <c r="B1096" s="13"/>
      <c r="D1096" s="13"/>
      <c r="E1096" s="13"/>
      <c r="F1096" s="13"/>
      <c r="G1096" s="13"/>
    </row>
    <row r="1097">
      <c r="A1097" s="33"/>
      <c r="B1097" s="13"/>
      <c r="D1097" s="13"/>
      <c r="E1097" s="13"/>
      <c r="F1097" s="13"/>
      <c r="G1097" s="13"/>
    </row>
    <row r="1098">
      <c r="A1098" s="33"/>
      <c r="B1098" s="13"/>
      <c r="D1098" s="13"/>
      <c r="E1098" s="13"/>
      <c r="F1098" s="13"/>
      <c r="G1098" s="13"/>
    </row>
    <row r="1099">
      <c r="A1099" s="33"/>
      <c r="B1099" s="13"/>
      <c r="D1099" s="13"/>
      <c r="E1099" s="13"/>
      <c r="F1099" s="13"/>
      <c r="G1099" s="13"/>
    </row>
    <row r="1100">
      <c r="A1100" s="33"/>
      <c r="B1100" s="13"/>
      <c r="D1100" s="13"/>
      <c r="E1100" s="13"/>
      <c r="F1100" s="13"/>
      <c r="G1100" s="13"/>
    </row>
    <row r="1101">
      <c r="A1101" s="33"/>
      <c r="B1101" s="13"/>
      <c r="D1101" s="13"/>
      <c r="E1101" s="13"/>
      <c r="F1101" s="13"/>
      <c r="G1101" s="13"/>
    </row>
    <row r="1102">
      <c r="A1102" s="33"/>
      <c r="B1102" s="13"/>
      <c r="D1102" s="13"/>
      <c r="E1102" s="13"/>
      <c r="F1102" s="13"/>
      <c r="G1102" s="13"/>
    </row>
    <row r="1103">
      <c r="A1103" s="33"/>
      <c r="B1103" s="13"/>
      <c r="D1103" s="13"/>
      <c r="E1103" s="13"/>
      <c r="F1103" s="13"/>
      <c r="G1103" s="13"/>
    </row>
    <row r="1104">
      <c r="A1104" s="33"/>
      <c r="B1104" s="13"/>
      <c r="D1104" s="13"/>
      <c r="E1104" s="13"/>
      <c r="F1104" s="13"/>
      <c r="G1104" s="13"/>
    </row>
    <row r="1105">
      <c r="A1105" s="33"/>
      <c r="B1105" s="13"/>
      <c r="D1105" s="13"/>
      <c r="E1105" s="13"/>
      <c r="F1105" s="13"/>
      <c r="G1105" s="13"/>
    </row>
    <row r="1106">
      <c r="A1106" s="34"/>
      <c r="B1106" s="13"/>
      <c r="D1106" s="13"/>
      <c r="E1106" s="13"/>
      <c r="F1106" s="13"/>
      <c r="G1106" s="13"/>
    </row>
    <row r="1107">
      <c r="A1107" s="34"/>
      <c r="B1107" s="13"/>
      <c r="D1107" s="13"/>
      <c r="E1107" s="13"/>
      <c r="F1107" s="13"/>
      <c r="G1107" s="13"/>
    </row>
    <row r="1108">
      <c r="A1108" s="34"/>
      <c r="B1108" s="13"/>
      <c r="D1108" s="13"/>
      <c r="E1108" s="13"/>
      <c r="F1108" s="13"/>
      <c r="G1108" s="13"/>
    </row>
    <row r="1109">
      <c r="A1109" s="34"/>
      <c r="B1109" s="13"/>
      <c r="D1109" s="13"/>
      <c r="E1109" s="13"/>
      <c r="F1109" s="13"/>
      <c r="G1109" s="13"/>
    </row>
    <row r="1110">
      <c r="A1110" s="34"/>
      <c r="B1110" s="13"/>
      <c r="D1110" s="13"/>
      <c r="E1110" s="13"/>
      <c r="F1110" s="13"/>
      <c r="G1110" s="13"/>
    </row>
    <row r="1111">
      <c r="A1111" s="34"/>
      <c r="B1111" s="13"/>
      <c r="D1111" s="13"/>
      <c r="E1111" s="13"/>
      <c r="F1111" s="13"/>
      <c r="G1111" s="13"/>
    </row>
    <row r="1112">
      <c r="A1112" s="34"/>
      <c r="B1112" s="13"/>
      <c r="D1112" s="13"/>
      <c r="E1112" s="13"/>
      <c r="F1112" s="13"/>
      <c r="G1112" s="13"/>
    </row>
    <row r="1113">
      <c r="A1113" s="34"/>
      <c r="B1113" s="13"/>
      <c r="D1113" s="13"/>
      <c r="E1113" s="13"/>
      <c r="F1113" s="13"/>
      <c r="G1113" s="13"/>
    </row>
    <row r="1114">
      <c r="A1114" s="34"/>
      <c r="B1114" s="13"/>
      <c r="D1114" s="13"/>
      <c r="E1114" s="13"/>
      <c r="F1114" s="13"/>
      <c r="G1114" s="13"/>
    </row>
    <row r="1115">
      <c r="A1115" s="34"/>
      <c r="B1115" s="13"/>
      <c r="D1115" s="13"/>
      <c r="E1115" s="13"/>
      <c r="F1115" s="13"/>
      <c r="G1115" s="13"/>
    </row>
    <row r="1116">
      <c r="A1116" s="34"/>
      <c r="B1116" s="13"/>
      <c r="D1116" s="13"/>
      <c r="E1116" s="13"/>
      <c r="F1116" s="13"/>
      <c r="G1116" s="13"/>
    </row>
    <row r="1117">
      <c r="A1117" s="34"/>
      <c r="B1117" s="13"/>
      <c r="D1117" s="13"/>
      <c r="E1117" s="13"/>
      <c r="F1117" s="13"/>
      <c r="G1117" s="13"/>
    </row>
    <row r="1118">
      <c r="A1118" s="34"/>
      <c r="B1118" s="13"/>
      <c r="D1118" s="13"/>
      <c r="E1118" s="13"/>
      <c r="F1118" s="13"/>
      <c r="G1118" s="13"/>
    </row>
    <row r="1119">
      <c r="A1119" s="34"/>
      <c r="B1119" s="13"/>
      <c r="D1119" s="13"/>
      <c r="E1119" s="13"/>
      <c r="F1119" s="13"/>
      <c r="G1119" s="13"/>
    </row>
    <row r="1120">
      <c r="A1120" s="34"/>
      <c r="B1120" s="13"/>
      <c r="D1120" s="13"/>
      <c r="E1120" s="13"/>
      <c r="F1120" s="13"/>
      <c r="G1120" s="13"/>
    </row>
    <row r="1121">
      <c r="A1121" s="34"/>
      <c r="B1121" s="13"/>
      <c r="D1121" s="13"/>
      <c r="E1121" s="13"/>
      <c r="F1121" s="13"/>
      <c r="G1121" s="13"/>
    </row>
    <row r="1122">
      <c r="A1122" s="34"/>
      <c r="B1122" s="13"/>
      <c r="D1122" s="13"/>
      <c r="E1122" s="13"/>
      <c r="F1122" s="13"/>
      <c r="G1122" s="13"/>
    </row>
    <row r="1123">
      <c r="A1123" s="34"/>
      <c r="B1123" s="13"/>
      <c r="D1123" s="13"/>
      <c r="E1123" s="13"/>
      <c r="F1123" s="13"/>
      <c r="G1123" s="13"/>
    </row>
    <row r="1124">
      <c r="A1124" s="34"/>
      <c r="B1124" s="13"/>
      <c r="D1124" s="13"/>
      <c r="E1124" s="13"/>
      <c r="F1124" s="13"/>
      <c r="G1124" s="13"/>
    </row>
    <row r="1125">
      <c r="A1125" s="34"/>
      <c r="B1125" s="13"/>
      <c r="D1125" s="13"/>
      <c r="E1125" s="13"/>
      <c r="F1125" s="13"/>
      <c r="G1125" s="13"/>
    </row>
    <row r="1126">
      <c r="A1126" s="34"/>
      <c r="B1126" s="13"/>
      <c r="D1126" s="13"/>
      <c r="E1126" s="13"/>
      <c r="F1126" s="13"/>
      <c r="G1126" s="13"/>
    </row>
    <row r="1127">
      <c r="A1127" s="34"/>
      <c r="B1127" s="13"/>
      <c r="D1127" s="13"/>
      <c r="E1127" s="13"/>
      <c r="F1127" s="13"/>
      <c r="G1127" s="13"/>
    </row>
    <row r="1128">
      <c r="A1128" s="34"/>
      <c r="B1128" s="13"/>
      <c r="D1128" s="13"/>
      <c r="E1128" s="13"/>
      <c r="F1128" s="13"/>
      <c r="G1128" s="13"/>
    </row>
    <row r="1129">
      <c r="A1129" s="34"/>
      <c r="B1129" s="13"/>
      <c r="D1129" s="13"/>
      <c r="E1129" s="13"/>
      <c r="F1129" s="13"/>
      <c r="G1129" s="13"/>
    </row>
    <row r="1130">
      <c r="A1130" s="34"/>
      <c r="B1130" s="13"/>
      <c r="D1130" s="13"/>
      <c r="E1130" s="13"/>
      <c r="F1130" s="13"/>
      <c r="G1130" s="13"/>
    </row>
    <row r="1131">
      <c r="A1131" s="34"/>
      <c r="B1131" s="13"/>
      <c r="D1131" s="13"/>
      <c r="E1131" s="13"/>
      <c r="F1131" s="13"/>
      <c r="G1131" s="13"/>
    </row>
    <row r="1132">
      <c r="A1132" s="34"/>
      <c r="B1132" s="13"/>
      <c r="D1132" s="13"/>
      <c r="E1132" s="13"/>
      <c r="F1132" s="13"/>
      <c r="G1132" s="13"/>
    </row>
    <row r="1133">
      <c r="A1133" s="34"/>
      <c r="B1133" s="13"/>
      <c r="D1133" s="13"/>
      <c r="E1133" s="13"/>
      <c r="F1133" s="13"/>
      <c r="G1133" s="13"/>
    </row>
    <row r="1134">
      <c r="A1134" s="34"/>
      <c r="B1134" s="13"/>
      <c r="D1134" s="13"/>
      <c r="E1134" s="13"/>
      <c r="F1134" s="13"/>
      <c r="G1134" s="13"/>
    </row>
    <row r="1135">
      <c r="A1135" s="34"/>
      <c r="B1135" s="13"/>
      <c r="D1135" s="13"/>
      <c r="E1135" s="13"/>
      <c r="F1135" s="13"/>
      <c r="G1135" s="13"/>
    </row>
    <row r="1136">
      <c r="A1136" s="34"/>
      <c r="B1136" s="13"/>
      <c r="D1136" s="13"/>
      <c r="E1136" s="13"/>
      <c r="F1136" s="13"/>
      <c r="G1136" s="13"/>
    </row>
    <row r="1137">
      <c r="A1137" s="34"/>
      <c r="B1137" s="13"/>
      <c r="D1137" s="13"/>
      <c r="E1137" s="13"/>
      <c r="F1137" s="13"/>
      <c r="G1137" s="13"/>
    </row>
    <row r="1138">
      <c r="A1138" s="34"/>
      <c r="B1138" s="13"/>
      <c r="D1138" s="13"/>
      <c r="E1138" s="13"/>
      <c r="F1138" s="13"/>
      <c r="G1138" s="13"/>
    </row>
    <row r="1139">
      <c r="A1139" s="34"/>
      <c r="B1139" s="13"/>
      <c r="D1139" s="13"/>
      <c r="E1139" s="13"/>
      <c r="F1139" s="13"/>
      <c r="G1139" s="13"/>
    </row>
    <row r="1140">
      <c r="A1140" s="34"/>
      <c r="B1140" s="13"/>
      <c r="D1140" s="13"/>
      <c r="E1140" s="13"/>
      <c r="F1140" s="13"/>
      <c r="G1140" s="13"/>
    </row>
    <row r="1141">
      <c r="A1141" s="34"/>
      <c r="B1141" s="13"/>
      <c r="D1141" s="13"/>
      <c r="E1141" s="13"/>
      <c r="F1141" s="13"/>
      <c r="G1141" s="13"/>
    </row>
    <row r="1142">
      <c r="A1142" s="34"/>
      <c r="B1142" s="13"/>
      <c r="D1142" s="13"/>
      <c r="E1142" s="13"/>
      <c r="F1142" s="13"/>
      <c r="G1142" s="13"/>
    </row>
    <row r="1143">
      <c r="A1143" s="35"/>
      <c r="B1143" s="13"/>
      <c r="D1143" s="13"/>
      <c r="E1143" s="13"/>
      <c r="F1143" s="13"/>
      <c r="G1143" s="13"/>
    </row>
    <row r="1144">
      <c r="A1144" s="35"/>
      <c r="B1144" s="13"/>
      <c r="D1144" s="13"/>
      <c r="E1144" s="13"/>
      <c r="F1144" s="13"/>
      <c r="G1144" s="13"/>
    </row>
    <row r="1145">
      <c r="A1145" s="35"/>
      <c r="B1145" s="13"/>
      <c r="D1145" s="13"/>
      <c r="E1145" s="13"/>
      <c r="F1145" s="13"/>
      <c r="G1145" s="13"/>
    </row>
    <row r="1146">
      <c r="A1146" s="35"/>
      <c r="B1146" s="13"/>
      <c r="D1146" s="13"/>
      <c r="E1146" s="13"/>
      <c r="F1146" s="13"/>
      <c r="G1146" s="13"/>
    </row>
    <row r="1147">
      <c r="A1147" s="35"/>
      <c r="B1147" s="13"/>
      <c r="D1147" s="13"/>
      <c r="E1147" s="13"/>
      <c r="F1147" s="13"/>
      <c r="G1147" s="13"/>
    </row>
    <row r="1148">
      <c r="A1148" s="35"/>
      <c r="B1148" s="13"/>
      <c r="D1148" s="13"/>
      <c r="E1148" s="13"/>
      <c r="F1148" s="13"/>
      <c r="G1148" s="13"/>
    </row>
    <row r="1149">
      <c r="A1149" s="35"/>
      <c r="B1149" s="13"/>
      <c r="D1149" s="13"/>
      <c r="E1149" s="13"/>
      <c r="F1149" s="13"/>
      <c r="G1149" s="13"/>
    </row>
    <row r="1150">
      <c r="A1150" s="35"/>
      <c r="B1150" s="13"/>
      <c r="D1150" s="13"/>
      <c r="E1150" s="13"/>
      <c r="F1150" s="13"/>
      <c r="G1150" s="13"/>
    </row>
    <row r="1151">
      <c r="A1151" s="35"/>
      <c r="B1151" s="13"/>
      <c r="D1151" s="13"/>
      <c r="E1151" s="13"/>
      <c r="F1151" s="13"/>
      <c r="G1151" s="13"/>
    </row>
    <row r="1152">
      <c r="A1152" s="35"/>
      <c r="B1152" s="13"/>
      <c r="D1152" s="13"/>
      <c r="E1152" s="13"/>
      <c r="F1152" s="13"/>
      <c r="G1152" s="13"/>
    </row>
    <row r="1153">
      <c r="A1153" s="35"/>
      <c r="B1153" s="13"/>
      <c r="D1153" s="13"/>
      <c r="E1153" s="13"/>
      <c r="F1153" s="13"/>
      <c r="G1153" s="13"/>
    </row>
    <row r="1154">
      <c r="A1154" s="29"/>
      <c r="B1154" s="13"/>
      <c r="D1154" s="13"/>
      <c r="E1154" s="13"/>
      <c r="F1154" s="13"/>
      <c r="G1154" s="13"/>
    </row>
    <row r="1155">
      <c r="A1155" s="29"/>
      <c r="B1155" s="13"/>
      <c r="D1155" s="13"/>
      <c r="E1155" s="13"/>
      <c r="F1155" s="13"/>
      <c r="G1155" s="13"/>
    </row>
    <row r="1156">
      <c r="A1156" s="29"/>
      <c r="B1156" s="13"/>
      <c r="D1156" s="13"/>
      <c r="E1156" s="13"/>
      <c r="F1156" s="13"/>
      <c r="G1156" s="13"/>
    </row>
    <row r="1157">
      <c r="A1157" s="29"/>
      <c r="B1157" s="13"/>
      <c r="D1157" s="13"/>
      <c r="E1157" s="13"/>
      <c r="F1157" s="13"/>
      <c r="G1157" s="13"/>
    </row>
    <row r="1158">
      <c r="A1158" s="29"/>
      <c r="B1158" s="13"/>
      <c r="D1158" s="13"/>
      <c r="E1158" s="13"/>
      <c r="F1158" s="13"/>
      <c r="G1158" s="13"/>
    </row>
    <row r="1159">
      <c r="A1159" s="29"/>
      <c r="B1159" s="13"/>
      <c r="D1159" s="13"/>
      <c r="E1159" s="13"/>
      <c r="F1159" s="13"/>
      <c r="G1159" s="13"/>
    </row>
    <row r="1160">
      <c r="A1160" s="29"/>
      <c r="B1160" s="13"/>
      <c r="D1160" s="13"/>
      <c r="E1160" s="13"/>
      <c r="F1160" s="13"/>
      <c r="G1160" s="13"/>
    </row>
    <row r="1161">
      <c r="A1161" s="29"/>
      <c r="B1161" s="13"/>
      <c r="D1161" s="13"/>
      <c r="E1161" s="13"/>
      <c r="F1161" s="13"/>
      <c r="G1161" s="13"/>
    </row>
    <row r="1162">
      <c r="A1162" s="29"/>
      <c r="B1162" s="13"/>
      <c r="D1162" s="13"/>
      <c r="E1162" s="13"/>
      <c r="F1162" s="13"/>
      <c r="G1162" s="13"/>
    </row>
    <row r="1163">
      <c r="A1163" s="29"/>
      <c r="B1163" s="13"/>
      <c r="D1163" s="13"/>
      <c r="E1163" s="13"/>
      <c r="F1163" s="13"/>
      <c r="G1163" s="13"/>
    </row>
    <row r="1164">
      <c r="A1164" s="29"/>
      <c r="B1164" s="13"/>
      <c r="D1164" s="13"/>
      <c r="E1164" s="13"/>
      <c r="F1164" s="13"/>
      <c r="G1164" s="13"/>
    </row>
    <row r="1165">
      <c r="A1165" s="29"/>
      <c r="B1165" s="13"/>
      <c r="D1165" s="13"/>
      <c r="E1165" s="13"/>
      <c r="F1165" s="13"/>
      <c r="G1165" s="13"/>
    </row>
    <row r="1166">
      <c r="A1166" s="29"/>
      <c r="B1166" s="13"/>
      <c r="D1166" s="13"/>
      <c r="E1166" s="13"/>
      <c r="F1166" s="13"/>
      <c r="G1166" s="13"/>
    </row>
    <row r="1167">
      <c r="A1167" s="29"/>
      <c r="B1167" s="13"/>
      <c r="D1167" s="13"/>
      <c r="E1167" s="13"/>
      <c r="F1167" s="13"/>
      <c r="G1167" s="13"/>
    </row>
    <row r="1168">
      <c r="A1168" s="29"/>
      <c r="B1168" s="13"/>
      <c r="D1168" s="13"/>
      <c r="E1168" s="13"/>
      <c r="F1168" s="13"/>
      <c r="G1168" s="13"/>
    </row>
    <row r="1169">
      <c r="A1169" s="29"/>
      <c r="B1169" s="13"/>
      <c r="D1169" s="13"/>
      <c r="E1169" s="13"/>
      <c r="F1169" s="13"/>
      <c r="G1169" s="13"/>
    </row>
    <row r="1170">
      <c r="A1170" s="29"/>
      <c r="B1170" s="13"/>
      <c r="D1170" s="13"/>
      <c r="E1170" s="13"/>
      <c r="F1170" s="13"/>
      <c r="G1170" s="13"/>
    </row>
    <row r="1171">
      <c r="A1171" s="29"/>
      <c r="B1171" s="13"/>
      <c r="D1171" s="13"/>
      <c r="E1171" s="13"/>
      <c r="F1171" s="13"/>
      <c r="G1171" s="13"/>
    </row>
    <row r="1172">
      <c r="A1172" s="29"/>
      <c r="B1172" s="13"/>
      <c r="D1172" s="13"/>
      <c r="E1172" s="13"/>
      <c r="F1172" s="13"/>
      <c r="G1172" s="13"/>
    </row>
    <row r="1173">
      <c r="A1173" s="29"/>
      <c r="B1173" s="13"/>
      <c r="D1173" s="13"/>
      <c r="E1173" s="13"/>
      <c r="F1173" s="13"/>
      <c r="G1173" s="13"/>
    </row>
    <row r="1174">
      <c r="A1174" s="29"/>
      <c r="B1174" s="13"/>
      <c r="D1174" s="13"/>
      <c r="E1174" s="13"/>
      <c r="F1174" s="13"/>
      <c r="G1174" s="13"/>
    </row>
    <row r="1175">
      <c r="A1175" s="29"/>
      <c r="B1175" s="13"/>
      <c r="D1175" s="13"/>
      <c r="E1175" s="13"/>
      <c r="F1175" s="13"/>
      <c r="G1175" s="13"/>
    </row>
    <row r="1176">
      <c r="A1176" s="29"/>
      <c r="B1176" s="13"/>
      <c r="D1176" s="13"/>
      <c r="E1176" s="13"/>
      <c r="F1176" s="13"/>
      <c r="G1176" s="13"/>
    </row>
    <row r="1177">
      <c r="A1177" s="29"/>
      <c r="B1177" s="13"/>
      <c r="D1177" s="13"/>
      <c r="E1177" s="13"/>
      <c r="F1177" s="13"/>
      <c r="G1177" s="13"/>
    </row>
    <row r="1178">
      <c r="A1178" s="29"/>
      <c r="B1178" s="13"/>
      <c r="D1178" s="13"/>
      <c r="E1178" s="13"/>
      <c r="F1178" s="13"/>
      <c r="G1178" s="13"/>
    </row>
    <row r="1179">
      <c r="A1179" s="29"/>
      <c r="B1179" s="13"/>
      <c r="D1179" s="13"/>
      <c r="E1179" s="13"/>
      <c r="F1179" s="13"/>
      <c r="G1179" s="13"/>
    </row>
    <row r="1180">
      <c r="A1180" s="29"/>
      <c r="B1180" s="13"/>
      <c r="D1180" s="13"/>
      <c r="E1180" s="13"/>
      <c r="F1180" s="13"/>
      <c r="G1180" s="13"/>
    </row>
    <row r="1181">
      <c r="A1181" s="29"/>
      <c r="B1181" s="13"/>
      <c r="D1181" s="13"/>
      <c r="E1181" s="13"/>
      <c r="F1181" s="13"/>
      <c r="G1181" s="13"/>
    </row>
    <row r="1182">
      <c r="A1182" s="29"/>
      <c r="B1182" s="13"/>
      <c r="D1182" s="13"/>
      <c r="E1182" s="13"/>
      <c r="F1182" s="13"/>
      <c r="G1182" s="13"/>
    </row>
    <row r="1183">
      <c r="A1183" s="29"/>
      <c r="B1183" s="13"/>
      <c r="D1183" s="13"/>
      <c r="E1183" s="13"/>
      <c r="F1183" s="13"/>
      <c r="G1183" s="13"/>
    </row>
    <row r="1184">
      <c r="A1184" s="29"/>
      <c r="B1184" s="13"/>
      <c r="D1184" s="13"/>
      <c r="E1184" s="13"/>
      <c r="F1184" s="13"/>
      <c r="G1184" s="13"/>
    </row>
    <row r="1185">
      <c r="A1185" s="29"/>
      <c r="B1185" s="13"/>
      <c r="D1185" s="13"/>
      <c r="E1185" s="13"/>
      <c r="F1185" s="13"/>
      <c r="G1185" s="13"/>
    </row>
    <row r="1186">
      <c r="A1186" s="29"/>
      <c r="B1186" s="13"/>
      <c r="D1186" s="13"/>
      <c r="E1186" s="13"/>
      <c r="F1186" s="13"/>
      <c r="G1186" s="13"/>
    </row>
    <row r="1187">
      <c r="A1187" s="29"/>
      <c r="B1187" s="13"/>
      <c r="D1187" s="13"/>
      <c r="E1187" s="13"/>
      <c r="F1187" s="13"/>
      <c r="G1187" s="13"/>
    </row>
    <row r="1188">
      <c r="A1188" s="29"/>
      <c r="B1188" s="13"/>
      <c r="D1188" s="13"/>
      <c r="E1188" s="13"/>
      <c r="F1188" s="13"/>
      <c r="G1188" s="13"/>
    </row>
    <row r="1189">
      <c r="A1189" s="29"/>
      <c r="B1189" s="13"/>
      <c r="D1189" s="13"/>
      <c r="E1189" s="13"/>
      <c r="F1189" s="13"/>
      <c r="G1189" s="13"/>
    </row>
    <row r="1190">
      <c r="A1190" s="29"/>
      <c r="B1190" s="13"/>
      <c r="D1190" s="13"/>
      <c r="E1190" s="13"/>
      <c r="F1190" s="13"/>
      <c r="G1190" s="13"/>
    </row>
    <row r="1191">
      <c r="A1191" s="33"/>
      <c r="B1191" s="13"/>
      <c r="D1191" s="13"/>
      <c r="E1191" s="13"/>
      <c r="F1191" s="13"/>
      <c r="G1191" s="13"/>
    </row>
    <row r="1192">
      <c r="A1192" s="33"/>
      <c r="B1192" s="13"/>
      <c r="D1192" s="13"/>
      <c r="E1192" s="13"/>
      <c r="F1192" s="13"/>
      <c r="G1192" s="13"/>
    </row>
    <row r="1193">
      <c r="A1193" s="33"/>
      <c r="B1193" s="13"/>
      <c r="D1193" s="13"/>
      <c r="E1193" s="13"/>
      <c r="F1193" s="13"/>
      <c r="G1193" s="13"/>
    </row>
    <row r="1194">
      <c r="A1194" s="33"/>
      <c r="B1194" s="13"/>
      <c r="D1194" s="13"/>
      <c r="E1194" s="13"/>
      <c r="F1194" s="13"/>
      <c r="G1194" s="13"/>
    </row>
    <row r="1195">
      <c r="A1195" s="33"/>
      <c r="B1195" s="13"/>
      <c r="D1195" s="13"/>
      <c r="E1195" s="13"/>
      <c r="F1195" s="13"/>
      <c r="G1195" s="13"/>
    </row>
    <row r="1196">
      <c r="A1196" s="33"/>
      <c r="B1196" s="13"/>
      <c r="D1196" s="13"/>
      <c r="E1196" s="13"/>
      <c r="F1196" s="13"/>
      <c r="G1196" s="13"/>
    </row>
    <row r="1197">
      <c r="A1197" s="33"/>
      <c r="B1197" s="13"/>
      <c r="D1197" s="13"/>
      <c r="E1197" s="13"/>
      <c r="F1197" s="13"/>
      <c r="G1197" s="13"/>
    </row>
    <row r="1198">
      <c r="A1198" s="33"/>
      <c r="B1198" s="13"/>
      <c r="D1198" s="13"/>
      <c r="E1198" s="13"/>
      <c r="F1198" s="13"/>
      <c r="G1198" s="13"/>
    </row>
    <row r="1199">
      <c r="A1199" s="33"/>
      <c r="B1199" s="13"/>
      <c r="D1199" s="13"/>
      <c r="E1199" s="13"/>
      <c r="F1199" s="13"/>
      <c r="G1199" s="13"/>
    </row>
    <row r="1200">
      <c r="A1200" s="33"/>
      <c r="B1200" s="13"/>
      <c r="D1200" s="13"/>
      <c r="E1200" s="13"/>
      <c r="F1200" s="13"/>
      <c r="G1200" s="13"/>
    </row>
    <row r="1201">
      <c r="A1201" s="33"/>
      <c r="B1201" s="13"/>
      <c r="D1201" s="13"/>
      <c r="E1201" s="13"/>
      <c r="F1201" s="13"/>
      <c r="G1201" s="13"/>
    </row>
    <row r="1202">
      <c r="A1202" s="34"/>
      <c r="B1202" s="13"/>
      <c r="D1202" s="13"/>
      <c r="E1202" s="13"/>
      <c r="F1202" s="13"/>
      <c r="G1202" s="13"/>
    </row>
    <row r="1203">
      <c r="A1203" s="34"/>
      <c r="B1203" s="13"/>
      <c r="D1203" s="13"/>
      <c r="E1203" s="13"/>
      <c r="F1203" s="13"/>
      <c r="G1203" s="13"/>
    </row>
    <row r="1204">
      <c r="A1204" s="34"/>
      <c r="B1204" s="13"/>
      <c r="D1204" s="13"/>
      <c r="E1204" s="13"/>
      <c r="F1204" s="13"/>
      <c r="G1204" s="13"/>
    </row>
    <row r="1205">
      <c r="A1205" s="34"/>
      <c r="B1205" s="13"/>
      <c r="D1205" s="13"/>
      <c r="E1205" s="13"/>
      <c r="F1205" s="13"/>
      <c r="G1205" s="13"/>
    </row>
    <row r="1206">
      <c r="A1206" s="34"/>
      <c r="B1206" s="13"/>
      <c r="D1206" s="13"/>
      <c r="E1206" s="13"/>
      <c r="F1206" s="13"/>
      <c r="G1206" s="13"/>
    </row>
    <row r="1207">
      <c r="A1207" s="34"/>
      <c r="B1207" s="13"/>
      <c r="D1207" s="13"/>
      <c r="E1207" s="13"/>
      <c r="F1207" s="13"/>
      <c r="G1207" s="13"/>
    </row>
    <row r="1208">
      <c r="A1208" s="34"/>
      <c r="B1208" s="13"/>
      <c r="D1208" s="13"/>
      <c r="E1208" s="13"/>
      <c r="F1208" s="13"/>
      <c r="G1208" s="13"/>
    </row>
    <row r="1209">
      <c r="A1209" s="34"/>
      <c r="B1209" s="13"/>
      <c r="D1209" s="13"/>
      <c r="E1209" s="13"/>
      <c r="F1209" s="13"/>
      <c r="G1209" s="13"/>
    </row>
    <row r="1210">
      <c r="A1210" s="34"/>
      <c r="B1210" s="13"/>
      <c r="D1210" s="13"/>
      <c r="E1210" s="13"/>
      <c r="F1210" s="13"/>
      <c r="G1210" s="13"/>
    </row>
    <row r="1211">
      <c r="A1211" s="34"/>
      <c r="B1211" s="13"/>
      <c r="D1211" s="13"/>
      <c r="E1211" s="13"/>
      <c r="F1211" s="13"/>
      <c r="G1211" s="13"/>
    </row>
    <row r="1212">
      <c r="A1212" s="34"/>
      <c r="B1212" s="13"/>
      <c r="D1212" s="13"/>
      <c r="E1212" s="13"/>
      <c r="F1212" s="13"/>
      <c r="G1212" s="13"/>
    </row>
    <row r="1213">
      <c r="A1213" s="34"/>
      <c r="B1213" s="13"/>
      <c r="D1213" s="13"/>
      <c r="E1213" s="13"/>
      <c r="F1213" s="13"/>
      <c r="G1213" s="13"/>
    </row>
    <row r="1214">
      <c r="A1214" s="34"/>
      <c r="B1214" s="13"/>
      <c r="D1214" s="13"/>
      <c r="E1214" s="13"/>
      <c r="F1214" s="13"/>
      <c r="G1214" s="13"/>
    </row>
    <row r="1215">
      <c r="A1215" s="34"/>
      <c r="B1215" s="13"/>
      <c r="D1215" s="13"/>
      <c r="E1215" s="13"/>
      <c r="F1215" s="13"/>
      <c r="G1215" s="13"/>
    </row>
    <row r="1216">
      <c r="A1216" s="34"/>
      <c r="B1216" s="13"/>
      <c r="D1216" s="13"/>
      <c r="E1216" s="13"/>
      <c r="F1216" s="13"/>
      <c r="G1216" s="13"/>
    </row>
    <row r="1217">
      <c r="A1217" s="34"/>
      <c r="B1217" s="13"/>
      <c r="D1217" s="13"/>
      <c r="E1217" s="13"/>
      <c r="F1217" s="13"/>
      <c r="G1217" s="13"/>
    </row>
    <row r="1218">
      <c r="A1218" s="34"/>
      <c r="B1218" s="13"/>
      <c r="D1218" s="13"/>
      <c r="E1218" s="13"/>
      <c r="F1218" s="13"/>
      <c r="G1218" s="13"/>
    </row>
    <row r="1219">
      <c r="A1219" s="34"/>
      <c r="B1219" s="13"/>
      <c r="D1219" s="13"/>
      <c r="E1219" s="13"/>
      <c r="F1219" s="13"/>
      <c r="G1219" s="13"/>
    </row>
    <row r="1220">
      <c r="A1220" s="34"/>
      <c r="B1220" s="13"/>
      <c r="D1220" s="13"/>
      <c r="E1220" s="13"/>
      <c r="F1220" s="13"/>
      <c r="G1220" s="13"/>
    </row>
    <row r="1221">
      <c r="A1221" s="34"/>
      <c r="B1221" s="13"/>
      <c r="D1221" s="13"/>
      <c r="E1221" s="13"/>
      <c r="F1221" s="13"/>
      <c r="G1221" s="13"/>
    </row>
    <row r="1222">
      <c r="A1222" s="34"/>
      <c r="B1222" s="13"/>
      <c r="D1222" s="13"/>
      <c r="E1222" s="13"/>
      <c r="F1222" s="13"/>
      <c r="G1222" s="13"/>
    </row>
    <row r="1223">
      <c r="A1223" s="34"/>
      <c r="B1223" s="13"/>
      <c r="D1223" s="13"/>
      <c r="E1223" s="13"/>
      <c r="F1223" s="13"/>
      <c r="G1223" s="13"/>
    </row>
    <row r="1224">
      <c r="A1224" s="34"/>
      <c r="B1224" s="13"/>
      <c r="D1224" s="13"/>
      <c r="E1224" s="13"/>
      <c r="F1224" s="13"/>
      <c r="G1224" s="13"/>
    </row>
    <row r="1225">
      <c r="A1225" s="34"/>
      <c r="B1225" s="13"/>
      <c r="D1225" s="13"/>
      <c r="E1225" s="13"/>
      <c r="F1225" s="13"/>
      <c r="G1225" s="13"/>
    </row>
    <row r="1226">
      <c r="A1226" s="34"/>
      <c r="B1226" s="13"/>
      <c r="D1226" s="13"/>
      <c r="E1226" s="13"/>
      <c r="F1226" s="13"/>
      <c r="G1226" s="13"/>
    </row>
    <row r="1227">
      <c r="A1227" s="34"/>
      <c r="B1227" s="13"/>
      <c r="D1227" s="13"/>
      <c r="E1227" s="13"/>
      <c r="F1227" s="13"/>
      <c r="G1227" s="13"/>
    </row>
    <row r="1228">
      <c r="A1228" s="34"/>
      <c r="B1228" s="13"/>
      <c r="D1228" s="13"/>
      <c r="E1228" s="13"/>
      <c r="F1228" s="13"/>
      <c r="G1228" s="13"/>
    </row>
    <row r="1229">
      <c r="A1229" s="34"/>
      <c r="B1229" s="13"/>
      <c r="D1229" s="13"/>
      <c r="E1229" s="13"/>
      <c r="F1229" s="13"/>
      <c r="G1229" s="13"/>
    </row>
    <row r="1230">
      <c r="A1230" s="34"/>
      <c r="B1230" s="13"/>
      <c r="D1230" s="13"/>
      <c r="E1230" s="13"/>
      <c r="F1230" s="13"/>
      <c r="G1230" s="13"/>
    </row>
    <row r="1231">
      <c r="A1231" s="34"/>
      <c r="B1231" s="13"/>
      <c r="D1231" s="13"/>
      <c r="E1231" s="13"/>
      <c r="F1231" s="13"/>
      <c r="G1231" s="13"/>
    </row>
    <row r="1232">
      <c r="A1232" s="34"/>
      <c r="B1232" s="13"/>
      <c r="D1232" s="13"/>
      <c r="E1232" s="13"/>
      <c r="F1232" s="13"/>
      <c r="G1232" s="13"/>
    </row>
    <row r="1233">
      <c r="A1233" s="34"/>
      <c r="B1233" s="13"/>
      <c r="D1233" s="13"/>
      <c r="E1233" s="13"/>
      <c r="F1233" s="13"/>
      <c r="G1233" s="13"/>
    </row>
    <row r="1234">
      <c r="A1234" s="34"/>
      <c r="B1234" s="13"/>
      <c r="D1234" s="13"/>
      <c r="E1234" s="13"/>
      <c r="F1234" s="13"/>
      <c r="G1234" s="13"/>
    </row>
    <row r="1235">
      <c r="A1235" s="34"/>
      <c r="B1235" s="13"/>
      <c r="D1235" s="13"/>
      <c r="E1235" s="13"/>
      <c r="F1235" s="13"/>
      <c r="G1235" s="13"/>
    </row>
    <row r="1236">
      <c r="A1236" s="34"/>
      <c r="B1236" s="13"/>
      <c r="D1236" s="13"/>
      <c r="E1236" s="13"/>
      <c r="F1236" s="13"/>
      <c r="G1236" s="13"/>
    </row>
    <row r="1237">
      <c r="A1237" s="34"/>
      <c r="B1237" s="13"/>
      <c r="D1237" s="13"/>
      <c r="E1237" s="13"/>
      <c r="F1237" s="13"/>
      <c r="G1237" s="13"/>
    </row>
    <row r="1238">
      <c r="A1238" s="34"/>
      <c r="B1238" s="13"/>
      <c r="D1238" s="13"/>
      <c r="E1238" s="13"/>
      <c r="F1238" s="13"/>
      <c r="G1238" s="13"/>
    </row>
    <row r="1239">
      <c r="A1239" s="35"/>
      <c r="B1239" s="13"/>
      <c r="D1239" s="13"/>
      <c r="E1239" s="13"/>
      <c r="F1239" s="13"/>
      <c r="G1239" s="13"/>
    </row>
    <row r="1240">
      <c r="A1240" s="35"/>
      <c r="B1240" s="13"/>
      <c r="D1240" s="13"/>
      <c r="E1240" s="13"/>
      <c r="F1240" s="13"/>
      <c r="G1240" s="13"/>
    </row>
    <row r="1241">
      <c r="A1241" s="35"/>
      <c r="B1241" s="13"/>
      <c r="D1241" s="13"/>
      <c r="E1241" s="13"/>
      <c r="F1241" s="13"/>
      <c r="G1241" s="13"/>
    </row>
    <row r="1242">
      <c r="A1242" s="35"/>
      <c r="B1242" s="13"/>
      <c r="D1242" s="13"/>
      <c r="E1242" s="13"/>
      <c r="F1242" s="13"/>
      <c r="G1242" s="13"/>
    </row>
    <row r="1243">
      <c r="A1243" s="35"/>
      <c r="B1243" s="13"/>
      <c r="D1243" s="13"/>
      <c r="E1243" s="13"/>
      <c r="F1243" s="13"/>
      <c r="G1243" s="13"/>
    </row>
    <row r="1244">
      <c r="A1244" s="35"/>
      <c r="B1244" s="13"/>
      <c r="D1244" s="13"/>
      <c r="E1244" s="13"/>
      <c r="F1244" s="13"/>
      <c r="G1244" s="13"/>
    </row>
    <row r="1245">
      <c r="A1245" s="35"/>
      <c r="B1245" s="13"/>
      <c r="D1245" s="13"/>
      <c r="E1245" s="13"/>
      <c r="F1245" s="13"/>
      <c r="G1245" s="13"/>
    </row>
    <row r="1246">
      <c r="A1246" s="35"/>
      <c r="B1246" s="13"/>
      <c r="D1246" s="13"/>
      <c r="E1246" s="13"/>
      <c r="F1246" s="13"/>
      <c r="G1246" s="13"/>
    </row>
    <row r="1247">
      <c r="A1247" s="35"/>
      <c r="B1247" s="13"/>
      <c r="D1247" s="13"/>
      <c r="E1247" s="13"/>
      <c r="F1247" s="13"/>
      <c r="G1247" s="13"/>
    </row>
    <row r="1248">
      <c r="A1248" s="35"/>
      <c r="B1248" s="13"/>
      <c r="D1248" s="13"/>
      <c r="E1248" s="13"/>
      <c r="F1248" s="13"/>
      <c r="G1248" s="13"/>
    </row>
    <row r="1249">
      <c r="A1249" s="35"/>
      <c r="B1249" s="13"/>
      <c r="D1249" s="13"/>
      <c r="E1249" s="13"/>
      <c r="F1249" s="13"/>
      <c r="G1249" s="13"/>
    </row>
  </sheetData>
  <drawing r:id="rId1"/>
</worksheet>
</file>