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\PRAKERIN\2024\"/>
    </mc:Choice>
  </mc:AlternateContent>
  <bookViews>
    <workbookView xWindow="480" yWindow="105" windowWidth="13335" windowHeight="5130"/>
  </bookViews>
  <sheets>
    <sheet name="RPBMK FISTAN FISTUM" sheetId="4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C41" i="4" l="1"/>
  <c r="C26" i="4"/>
  <c r="C8" i="4"/>
  <c r="D44" i="4" l="1"/>
  <c r="E44" i="4"/>
  <c r="F44" i="4" s="1"/>
  <c r="I18" i="4"/>
  <c r="I19" i="4"/>
  <c r="I16" i="4" l="1"/>
  <c r="C21" i="4" l="1"/>
  <c r="C36" i="4"/>
  <c r="C53" i="4"/>
  <c r="I7" i="4"/>
  <c r="L7" i="4" s="1"/>
  <c r="D8" i="4"/>
  <c r="E8" i="4"/>
  <c r="F8" i="4" s="1"/>
  <c r="D9" i="4"/>
  <c r="E9" i="4"/>
  <c r="F9" i="4" s="1"/>
  <c r="D10" i="4"/>
  <c r="E10" i="4"/>
  <c r="F10" i="4" s="1"/>
  <c r="I10" i="4"/>
  <c r="L10" i="4" s="1"/>
  <c r="D11" i="4"/>
  <c r="E11" i="4"/>
  <c r="F11" i="4" s="1"/>
  <c r="I11" i="4"/>
  <c r="L11" i="4" s="1"/>
  <c r="I12" i="4"/>
  <c r="L12" i="4" s="1"/>
  <c r="I13" i="4"/>
  <c r="L13" i="4" s="1"/>
  <c r="D12" i="4"/>
  <c r="E12" i="4"/>
  <c r="F12" i="4" s="1"/>
  <c r="D13" i="4"/>
  <c r="E13" i="4"/>
  <c r="F13" i="4" s="1"/>
  <c r="D14" i="4"/>
  <c r="E14" i="4"/>
  <c r="F14" i="4" s="1"/>
  <c r="I14" i="4"/>
  <c r="L14" i="4" s="1"/>
  <c r="I15" i="4"/>
  <c r="L15" i="4" s="1"/>
  <c r="D15" i="4"/>
  <c r="E15" i="4"/>
  <c r="F15" i="4" s="1"/>
  <c r="L16" i="4"/>
  <c r="D16" i="4"/>
  <c r="E16" i="4"/>
  <c r="F16" i="4" s="1"/>
  <c r="I17" i="4"/>
  <c r="L17" i="4" s="1"/>
  <c r="D17" i="4"/>
  <c r="E17" i="4"/>
  <c r="F17" i="4" s="1"/>
  <c r="L18" i="4"/>
  <c r="D18" i="4"/>
  <c r="E18" i="4"/>
  <c r="F18" i="4" s="1"/>
  <c r="L19" i="4"/>
  <c r="I20" i="4"/>
  <c r="L20" i="4" s="1"/>
  <c r="D19" i="4"/>
  <c r="E19" i="4"/>
  <c r="F19" i="4" s="1"/>
  <c r="D20" i="4"/>
  <c r="E20" i="4"/>
  <c r="F20" i="4" s="1"/>
  <c r="D21" i="4"/>
  <c r="E21" i="4"/>
  <c r="F21" i="4" s="1"/>
  <c r="I21" i="4"/>
  <c r="L21" i="4" s="1"/>
  <c r="I22" i="4"/>
  <c r="L22" i="4" s="1"/>
  <c r="I8" i="4"/>
  <c r="L8" i="4" s="1"/>
  <c r="D26" i="4"/>
  <c r="E26" i="4"/>
  <c r="F26" i="4" s="1"/>
  <c r="D27" i="4"/>
  <c r="E27" i="4"/>
  <c r="F27" i="4" s="1"/>
  <c r="D28" i="4"/>
  <c r="E28" i="4"/>
  <c r="F28" i="4" s="1"/>
  <c r="D29" i="4"/>
  <c r="E29" i="4"/>
  <c r="F29" i="4" s="1"/>
  <c r="D30" i="4"/>
  <c r="E30" i="4"/>
  <c r="F30" i="4" s="1"/>
  <c r="I24" i="4"/>
  <c r="L24" i="4" s="1"/>
  <c r="D31" i="4"/>
  <c r="E31" i="4"/>
  <c r="F31" i="4" s="1"/>
  <c r="D32" i="4"/>
  <c r="E32" i="4"/>
  <c r="F32" i="4" s="1"/>
  <c r="D33" i="4"/>
  <c r="E33" i="4"/>
  <c r="F33" i="4" s="1"/>
  <c r="D34" i="4"/>
  <c r="E34" i="4"/>
  <c r="F34" i="4" s="1"/>
  <c r="D35" i="4"/>
  <c r="E35" i="4"/>
  <c r="F35" i="4" s="1"/>
  <c r="D36" i="4"/>
  <c r="E36" i="4"/>
  <c r="I9" i="4"/>
  <c r="L9" i="4" s="1"/>
  <c r="D41" i="4"/>
  <c r="E41" i="4"/>
  <c r="F41" i="4" s="1"/>
  <c r="D42" i="4"/>
  <c r="E42" i="4"/>
  <c r="F42" i="4" s="1"/>
  <c r="D43" i="4"/>
  <c r="E43" i="4"/>
  <c r="F43" i="4" s="1"/>
  <c r="D45" i="4"/>
  <c r="E45" i="4"/>
  <c r="F45" i="4" s="1"/>
  <c r="D46" i="4"/>
  <c r="E46" i="4"/>
  <c r="F46" i="4" s="1"/>
  <c r="D47" i="4"/>
  <c r="E47" i="4"/>
  <c r="F47" i="4" s="1"/>
  <c r="D48" i="4"/>
  <c r="E48" i="4"/>
  <c r="F48" i="4" s="1"/>
  <c r="D49" i="4"/>
  <c r="E49" i="4"/>
  <c r="F49" i="4" s="1"/>
  <c r="D50" i="4"/>
  <c r="E50" i="4"/>
  <c r="F50" i="4" s="1"/>
  <c r="D51" i="4"/>
  <c r="E51" i="4"/>
  <c r="F51" i="4" s="1"/>
  <c r="D52" i="4"/>
  <c r="E52" i="4"/>
  <c r="F52" i="4" s="1"/>
  <c r="D53" i="4"/>
  <c r="E53" i="4"/>
  <c r="F22" i="4" l="1"/>
  <c r="C68" i="4"/>
  <c r="F68" i="4" s="1"/>
  <c r="C69" i="4" s="1"/>
  <c r="F69" i="4" s="1"/>
  <c r="C70" i="4" s="1"/>
  <c r="F70" i="4" s="1"/>
  <c r="J68" i="4" s="1"/>
  <c r="I23" i="4"/>
  <c r="L23" i="4" s="1"/>
  <c r="L25" i="4" s="1"/>
  <c r="F36" i="4"/>
  <c r="F37" i="4" s="1"/>
  <c r="I69" i="4" s="1"/>
  <c r="F53" i="4"/>
  <c r="F54" i="4" s="1"/>
  <c r="I70" i="4" s="1"/>
  <c r="C80" i="4"/>
  <c r="F80" i="4" s="1"/>
  <c r="C81" i="4" s="1"/>
  <c r="F81" i="4" s="1"/>
  <c r="C82" i="4" s="1"/>
  <c r="F82" i="4" s="1"/>
  <c r="J70" i="4" s="1"/>
  <c r="C74" i="4"/>
  <c r="F74" i="4" s="1"/>
  <c r="C75" i="4" s="1"/>
  <c r="F75" i="4" s="1"/>
  <c r="C76" i="4" s="1"/>
  <c r="F76" i="4" s="1"/>
  <c r="J69" i="4" s="1"/>
  <c r="K69" i="4" l="1"/>
  <c r="M69" i="4" s="1"/>
  <c r="L69" i="4"/>
  <c r="J71" i="4"/>
  <c r="L70" i="4"/>
  <c r="K70" i="4"/>
  <c r="M70" i="4" s="1"/>
  <c r="F83" i="4"/>
  <c r="F77" i="4"/>
  <c r="F71" i="4" l="1"/>
  <c r="I68" i="4"/>
  <c r="I71" i="4" s="1"/>
  <c r="L71" i="4" s="1"/>
  <c r="L68" i="4" l="1"/>
  <c r="K68" i="4"/>
  <c r="M68" i="4" l="1"/>
  <c r="K71" i="4"/>
  <c r="M71" i="4" s="1"/>
</calcChain>
</file>

<file path=xl/sharedStrings.xml><?xml version="1.0" encoding="utf-8"?>
<sst xmlns="http://schemas.openxmlformats.org/spreadsheetml/2006/main" count="170" uniqueCount="59">
  <si>
    <t>Satuan</t>
  </si>
  <si>
    <t>Kg</t>
  </si>
  <si>
    <t>Pupuk NPK</t>
  </si>
  <si>
    <t>Buah</t>
  </si>
  <si>
    <t>No</t>
  </si>
  <si>
    <t>Sachet</t>
  </si>
  <si>
    <t>Karung</t>
  </si>
  <si>
    <t>Pupuk Urea</t>
  </si>
  <si>
    <t>Total</t>
  </si>
  <si>
    <t>Jumlah</t>
  </si>
  <si>
    <t>Harga Satuan</t>
  </si>
  <si>
    <t>Total Harga</t>
  </si>
  <si>
    <t>Pupuk SP36</t>
  </si>
  <si>
    <t>Botol</t>
  </si>
  <si>
    <t>Sak</t>
  </si>
  <si>
    <t>Fungsida Nordox 250 gr</t>
  </si>
  <si>
    <t>Insektisida Trisula 500 cc</t>
  </si>
  <si>
    <t>Insektisida Kurater</t>
  </si>
  <si>
    <t>LABA BERSIH</t>
  </si>
  <si>
    <t>Pemasukan</t>
  </si>
  <si>
    <t>Produktivits</t>
  </si>
  <si>
    <t>Total Tanaman</t>
  </si>
  <si>
    <t>Rincian Pemasukan</t>
  </si>
  <si>
    <t>F. Pepaya California</t>
  </si>
  <si>
    <t>E. LABU TANAH (WALUH)</t>
  </si>
  <si>
    <t>TOTAL</t>
  </si>
  <si>
    <t>Pepaya California</t>
  </si>
  <si>
    <t>Labu Tanah (Waluh)</t>
  </si>
  <si>
    <t>Semangka</t>
  </si>
  <si>
    <t>BC Ratio</t>
  </si>
  <si>
    <t>RC Ratio</t>
  </si>
  <si>
    <t>Keuntungan</t>
  </si>
  <si>
    <t>Pengeluaran</t>
  </si>
  <si>
    <t>Jenis Komoditas</t>
  </si>
  <si>
    <t>A. PEMASUKAN SEMANGKA</t>
  </si>
  <si>
    <t>AKADEMI KOMUNITAS ACEH TAMIANG - IPB</t>
  </si>
  <si>
    <t>KEGIATAN TEACHING FARM MAHASISWA</t>
  </si>
  <si>
    <t>REKAPITULASI LABA RUGI</t>
  </si>
  <si>
    <t>RINCIAN ANGGARAN BIAYA</t>
  </si>
  <si>
    <t>Traktor olah tanah</t>
  </si>
  <si>
    <t>Token Listrik irigasi</t>
  </si>
  <si>
    <t>Insektisida Sankill 1000 cc</t>
  </si>
  <si>
    <t>Herbisida Gromosone 1000 cc</t>
  </si>
  <si>
    <t>Herbisida Pelita 1000 cc</t>
  </si>
  <si>
    <t>Polybag ukuran 20x30 cm</t>
  </si>
  <si>
    <t xml:space="preserve">Pupuk organik Cair </t>
  </si>
  <si>
    <t>Pupuk Kandang/Kompos 50 Kg</t>
  </si>
  <si>
    <t>Benih Pepaya California Kemasan kecil</t>
  </si>
  <si>
    <t>Rincian Pengeluaran</t>
  </si>
  <si>
    <t>C. Pepaya California</t>
  </si>
  <si>
    <t>Kali</t>
  </si>
  <si>
    <t>Benih labu tanah Kemasan kecil</t>
  </si>
  <si>
    <t>B. LABU TANAH (WALUH)</t>
  </si>
  <si>
    <t>Rante</t>
  </si>
  <si>
    <t>Bungkus</t>
  </si>
  <si>
    <t>Pupuk ZA</t>
  </si>
  <si>
    <t>Benih Semangka Merah Kemasan kecil</t>
  </si>
  <si>
    <t>A. PENGELUARAN SEMANGKA</t>
  </si>
  <si>
    <t>REKAPITULASI ANGGARAN BIAYA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</si>
</sst>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p&quot;* #,##0_);_(&quot;Rp&quot;* \(#,##0\);_(&quot;Rp&quot;* &quot;-&quot;_);_(@_)"/>
    <numFmt numFmtId="166" formatCode="0.0"/>
    <numFmt numFmtId="167" formatCode="#,##0.0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0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3" fontId="4" fillId="0" borderId="0" xfId="0" applyNumberFormat="1" applyFont="1" applyFill="1" applyBorder="1" applyAlignment="1">
      <alignment horizontal="right" vertical="center" readingOrder="1"/>
    </xf>
    <xf numFmtId="3" fontId="4" fillId="0" borderId="1" xfId="0" applyNumberFormat="1" applyFont="1" applyFill="1" applyBorder="1" applyAlignment="1">
      <alignment horizontal="right" vertical="center" readingOrder="1"/>
    </xf>
    <xf numFmtId="0" fontId="2" fillId="0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 readingOrder="1"/>
    </xf>
    <xf numFmtId="3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 readingOrder="1"/>
    </xf>
    <xf numFmtId="3" fontId="3" fillId="0" borderId="1" xfId="0" applyNumberFormat="1" applyFont="1" applyFill="1" applyBorder="1" applyAlignment="1">
      <alignment horizontal="right" vertical="center" readingOrder="1"/>
    </xf>
    <xf numFmtId="164" fontId="1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 readingOrder="1"/>
    </xf>
    <xf numFmtId="3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3" fontId="1" fillId="0" borderId="1" xfId="0" applyNumberFormat="1" applyFont="1" applyFill="1" applyBorder="1" applyAlignment="1">
      <alignment horizontal="right" vertical="center"/>
    </xf>
    <xf numFmtId="166" fontId="1" fillId="0" borderId="1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167" fontId="2" fillId="0" borderId="1" xfId="0" applyNumberFormat="1" applyFont="1" applyFill="1" applyBorder="1" applyAlignment="1">
      <alignment vertical="center"/>
    </xf>
    <xf numFmtId="167" fontId="1" fillId="0" borderId="1" xfId="0" applyNumberFormat="1" applyFont="1" applyFill="1" applyBorder="1" applyAlignment="1">
      <alignment vertical="center"/>
    </xf>
    <xf numFmtId="0" fontId="3" fillId="0" borderId="1" xfId="0" applyFont="1" applyFill="1" applyBorder="1"/>
    <xf numFmtId="3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horizontal="right" vertical="center"/>
    </xf>
    <xf numFmtId="3" fontId="3" fillId="0" borderId="1" xfId="0" applyNumberFormat="1" applyFont="1" applyFill="1" applyBorder="1" applyAlignment="1">
      <alignment horizontal="left" vertical="center" readingOrder="1"/>
    </xf>
    <xf numFmtId="166" fontId="3" fillId="0" borderId="1" xfId="0" applyNumberFormat="1" applyFont="1" applyFill="1" applyBorder="1" applyAlignment="1">
      <alignment horizontal="right" vertical="center" readingOrder="1"/>
    </xf>
    <xf numFmtId="0" fontId="3" fillId="0" borderId="0" xfId="0" applyFont="1" applyFill="1" applyBorder="1" applyAlignment="1">
      <alignment horizontal="left" vertical="center" readingOrder="1"/>
    </xf>
    <xf numFmtId="166" fontId="3" fillId="0" borderId="0" xfId="0" applyNumberFormat="1" applyFont="1" applyFill="1" applyBorder="1" applyAlignment="1">
      <alignment horizontal="right" vertical="center" readingOrder="1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/>
    </xf>
    <xf numFmtId="3" fontId="3" fillId="0" borderId="1" xfId="0" applyNumberFormat="1" applyFont="1" applyFill="1" applyBorder="1"/>
    <xf numFmtId="166" fontId="3" fillId="0" borderId="1" xfId="0" applyNumberFormat="1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</cellXfs>
  <cellStyles count="2">
    <cellStyle name="Normal" xfId="0" builtinId="0"/>
    <cellStyle name="Normal 5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/KERJAAN%20AK/LAIN%20LAIN/LUAS%20ARE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/KERJAAN%20AK/PENGADAAN/LUAS%20ARE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butuhan bibit"/>
    </sheetNames>
    <sheetDataSet>
      <sheetData sheetId="0">
        <row r="9">
          <cell r="R9">
            <v>3</v>
          </cell>
        </row>
        <row r="10">
          <cell r="R10">
            <v>3</v>
          </cell>
        </row>
        <row r="11">
          <cell r="R11">
            <v>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butuhan bibit"/>
    </sheetNames>
    <sheetDataSet>
      <sheetData sheetId="0">
        <row r="9">
          <cell r="F9">
            <v>0.75</v>
          </cell>
        </row>
        <row r="10">
          <cell r="F10">
            <v>0.75</v>
          </cell>
        </row>
        <row r="11">
          <cell r="F11">
            <v>0.75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topLeftCell="A85" zoomScale="85" zoomScaleNormal="85" workbookViewId="0">
      <selection activeCell="D24" sqref="D24"/>
    </sheetView>
  </sheetViews>
  <sheetFormatPr defaultRowHeight="15" customHeight="1" x14ac:dyDescent="0.25"/>
  <cols>
    <col min="1" max="1" width="4.28515625" style="1" customWidth="1"/>
    <col min="2" max="2" width="37.5703125" style="1" customWidth="1"/>
    <col min="3" max="3" width="8.42578125" style="1" customWidth="1"/>
    <col min="4" max="4" width="9.42578125" style="1" customWidth="1"/>
    <col min="5" max="5" width="15.140625" style="2" customWidth="1"/>
    <col min="6" max="6" width="15" style="1" customWidth="1"/>
    <col min="7" max="7" width="4.5703125" style="1" customWidth="1"/>
    <col min="8" max="8" width="35.7109375" style="1" customWidth="1"/>
    <col min="9" max="9" width="11.5703125" style="1" customWidth="1"/>
    <col min="10" max="10" width="10.85546875" style="1" customWidth="1"/>
    <col min="11" max="11" width="13.42578125" style="1" customWidth="1"/>
    <col min="12" max="13" width="13.28515625" style="1" customWidth="1"/>
    <col min="14" max="16384" width="9.140625" style="1"/>
  </cols>
  <sheetData>
    <row r="1" spans="1:12" ht="15" customHeight="1" x14ac:dyDescent="0.25">
      <c r="A1" s="38" t="s">
        <v>38</v>
      </c>
      <c r="B1" s="38"/>
      <c r="C1" s="38"/>
      <c r="D1" s="38"/>
      <c r="E1" s="38"/>
      <c r="F1" s="38"/>
      <c r="G1" s="38" t="s">
        <v>58</v>
      </c>
      <c r="H1" s="38"/>
      <c r="I1" s="38"/>
      <c r="J1" s="38"/>
      <c r="K1" s="38"/>
      <c r="L1" s="38"/>
    </row>
    <row r="2" spans="1:12" ht="15" customHeight="1" x14ac:dyDescent="0.25">
      <c r="A2" s="38" t="s">
        <v>36</v>
      </c>
      <c r="B2" s="38"/>
      <c r="C2" s="38"/>
      <c r="D2" s="38"/>
      <c r="E2" s="38"/>
      <c r="F2" s="38"/>
      <c r="G2" s="38" t="s">
        <v>36</v>
      </c>
      <c r="H2" s="38"/>
      <c r="I2" s="38"/>
      <c r="J2" s="38"/>
      <c r="K2" s="38"/>
      <c r="L2" s="38"/>
    </row>
    <row r="3" spans="1:12" ht="15" customHeight="1" x14ac:dyDescent="0.25">
      <c r="A3" s="38" t="s">
        <v>35</v>
      </c>
      <c r="B3" s="38"/>
      <c r="C3" s="38"/>
      <c r="D3" s="38"/>
      <c r="E3" s="38"/>
      <c r="F3" s="38"/>
      <c r="G3" s="38" t="s">
        <v>35</v>
      </c>
      <c r="H3" s="38"/>
      <c r="I3" s="38"/>
      <c r="J3" s="38"/>
      <c r="K3" s="38"/>
      <c r="L3" s="38"/>
    </row>
    <row r="4" spans="1:12" ht="15" customHeight="1" x14ac:dyDescent="0.25">
      <c r="E4" s="1"/>
    </row>
    <row r="5" spans="1:12" ht="15" customHeight="1" x14ac:dyDescent="0.25">
      <c r="E5" s="1"/>
    </row>
    <row r="6" spans="1:12" ht="15" customHeight="1" x14ac:dyDescent="0.25">
      <c r="A6" s="39" t="s">
        <v>57</v>
      </c>
      <c r="B6" s="39"/>
      <c r="C6" s="39"/>
      <c r="D6" s="39"/>
      <c r="E6" s="39"/>
      <c r="F6" s="39"/>
      <c r="G6" s="20" t="s">
        <v>4</v>
      </c>
      <c r="H6" s="34" t="s">
        <v>48</v>
      </c>
      <c r="I6" s="7" t="s">
        <v>9</v>
      </c>
      <c r="J6" s="10" t="s">
        <v>0</v>
      </c>
      <c r="K6" s="7" t="s">
        <v>10</v>
      </c>
      <c r="L6" s="7" t="s">
        <v>8</v>
      </c>
    </row>
    <row r="7" spans="1:12" ht="15" customHeight="1" x14ac:dyDescent="0.25">
      <c r="A7" s="20" t="s">
        <v>4</v>
      </c>
      <c r="B7" s="34" t="s">
        <v>48</v>
      </c>
      <c r="C7" s="7" t="s">
        <v>9</v>
      </c>
      <c r="D7" s="10" t="s">
        <v>0</v>
      </c>
      <c r="E7" s="7" t="s">
        <v>10</v>
      </c>
      <c r="F7" s="7" t="s">
        <v>11</v>
      </c>
      <c r="G7" s="16">
        <v>1</v>
      </c>
      <c r="H7" s="14" t="s">
        <v>56</v>
      </c>
      <c r="I7" s="30">
        <f>C8</f>
        <v>3</v>
      </c>
      <c r="J7" s="14" t="s">
        <v>5</v>
      </c>
      <c r="K7" s="12">
        <v>15000</v>
      </c>
      <c r="L7" s="12">
        <f t="shared" ref="L7:L20" si="0">K7*I7</f>
        <v>45000</v>
      </c>
    </row>
    <row r="8" spans="1:12" ht="15" customHeight="1" x14ac:dyDescent="0.25">
      <c r="A8" s="16">
        <v>1</v>
      </c>
      <c r="B8" s="14" t="s">
        <v>56</v>
      </c>
      <c r="C8" s="30">
        <f>'[1]Kebutuhan bibit'!$R$9</f>
        <v>3</v>
      </c>
      <c r="D8" s="29" t="str">
        <f t="shared" ref="D8:D21" si="1">VLOOKUP(B8,$H$6:$L$24,3,0)</f>
        <v>Sachet</v>
      </c>
      <c r="E8" s="28">
        <f t="shared" ref="E8:E21" si="2">VLOOKUP(B8,$H$6:$L$24,4,0)</f>
        <v>15000</v>
      </c>
      <c r="F8" s="12">
        <f t="shared" ref="F8:F17" si="3">E8*C8</f>
        <v>45000</v>
      </c>
      <c r="G8" s="16">
        <v>2</v>
      </c>
      <c r="H8" s="23" t="s">
        <v>51</v>
      </c>
      <c r="I8" s="37">
        <f>C26</f>
        <v>3</v>
      </c>
      <c r="J8" s="23" t="s">
        <v>5</v>
      </c>
      <c r="K8" s="36">
        <v>25000</v>
      </c>
      <c r="L8" s="12">
        <f t="shared" si="0"/>
        <v>75000</v>
      </c>
    </row>
    <row r="9" spans="1:12" ht="15" customHeight="1" x14ac:dyDescent="0.25">
      <c r="A9" s="16">
        <v>2</v>
      </c>
      <c r="B9" s="14" t="s">
        <v>46</v>
      </c>
      <c r="C9" s="30">
        <v>4</v>
      </c>
      <c r="D9" s="29" t="str">
        <f t="shared" si="1"/>
        <v>Karung</v>
      </c>
      <c r="E9" s="28">
        <f t="shared" si="2"/>
        <v>12000</v>
      </c>
      <c r="F9" s="12">
        <f t="shared" si="3"/>
        <v>48000</v>
      </c>
      <c r="G9" s="16">
        <v>3</v>
      </c>
      <c r="H9" s="23" t="s">
        <v>47</v>
      </c>
      <c r="I9" s="37">
        <f>C41</f>
        <v>4</v>
      </c>
      <c r="J9" s="23" t="s">
        <v>5</v>
      </c>
      <c r="K9" s="36">
        <v>25000</v>
      </c>
      <c r="L9" s="12">
        <f t="shared" si="0"/>
        <v>100000</v>
      </c>
    </row>
    <row r="10" spans="1:12" ht="15" customHeight="1" x14ac:dyDescent="0.25">
      <c r="A10" s="16">
        <v>3</v>
      </c>
      <c r="B10" s="14" t="s">
        <v>45</v>
      </c>
      <c r="C10" s="30">
        <v>1</v>
      </c>
      <c r="D10" s="29" t="str">
        <f t="shared" si="1"/>
        <v>Botol</v>
      </c>
      <c r="E10" s="28">
        <f t="shared" si="2"/>
        <v>28000</v>
      </c>
      <c r="F10" s="12">
        <f t="shared" si="3"/>
        <v>28000</v>
      </c>
      <c r="G10" s="16">
        <v>4</v>
      </c>
      <c r="H10" s="14" t="s">
        <v>46</v>
      </c>
      <c r="I10" s="30">
        <f>C27+C42+C9</f>
        <v>13</v>
      </c>
      <c r="J10" s="14" t="s">
        <v>6</v>
      </c>
      <c r="K10" s="12">
        <v>12000</v>
      </c>
      <c r="L10" s="12">
        <f t="shared" si="0"/>
        <v>156000</v>
      </c>
    </row>
    <row r="11" spans="1:12" ht="15" customHeight="1" x14ac:dyDescent="0.25">
      <c r="A11" s="16">
        <v>4</v>
      </c>
      <c r="B11" s="14" t="s">
        <v>12</v>
      </c>
      <c r="C11" s="30">
        <v>0.5</v>
      </c>
      <c r="D11" s="29" t="str">
        <f t="shared" si="1"/>
        <v>Sak</v>
      </c>
      <c r="E11" s="28">
        <f t="shared" si="2"/>
        <v>160000</v>
      </c>
      <c r="F11" s="12">
        <f t="shared" si="3"/>
        <v>80000</v>
      </c>
      <c r="G11" s="16">
        <v>5</v>
      </c>
      <c r="H11" s="14" t="s">
        <v>7</v>
      </c>
      <c r="I11" s="30">
        <f>C46</f>
        <v>1</v>
      </c>
      <c r="J11" s="14" t="s">
        <v>14</v>
      </c>
      <c r="K11" s="12">
        <v>100000</v>
      </c>
      <c r="L11" s="12">
        <f t="shared" si="0"/>
        <v>100000</v>
      </c>
    </row>
    <row r="12" spans="1:12" ht="15" customHeight="1" x14ac:dyDescent="0.25">
      <c r="A12" s="16">
        <v>5</v>
      </c>
      <c r="B12" s="14" t="s">
        <v>55</v>
      </c>
      <c r="C12" s="30">
        <v>1</v>
      </c>
      <c r="D12" s="29" t="str">
        <f t="shared" si="1"/>
        <v>Sak</v>
      </c>
      <c r="E12" s="28">
        <f t="shared" si="2"/>
        <v>80000</v>
      </c>
      <c r="F12" s="12">
        <f t="shared" si="3"/>
        <v>80000</v>
      </c>
      <c r="G12" s="16">
        <v>6</v>
      </c>
      <c r="H12" s="14" t="s">
        <v>45</v>
      </c>
      <c r="I12" s="30">
        <f>C10+C28+C43</f>
        <v>5</v>
      </c>
      <c r="J12" s="14" t="s">
        <v>13</v>
      </c>
      <c r="K12" s="12">
        <v>28000</v>
      </c>
      <c r="L12" s="12">
        <f t="shared" si="0"/>
        <v>140000</v>
      </c>
    </row>
    <row r="13" spans="1:12" ht="15" customHeight="1" x14ac:dyDescent="0.25">
      <c r="A13" s="16">
        <v>6</v>
      </c>
      <c r="B13" s="14" t="s">
        <v>17</v>
      </c>
      <c r="C13" s="30">
        <v>1</v>
      </c>
      <c r="D13" s="29" t="str">
        <f t="shared" si="1"/>
        <v>Bungkus</v>
      </c>
      <c r="E13" s="28">
        <f t="shared" si="2"/>
        <v>25000</v>
      </c>
      <c r="F13" s="12">
        <f t="shared" si="3"/>
        <v>25000</v>
      </c>
      <c r="G13" s="16">
        <v>7</v>
      </c>
      <c r="H13" s="14" t="s">
        <v>12</v>
      </c>
      <c r="I13" s="30">
        <f>C11+C44</f>
        <v>1</v>
      </c>
      <c r="J13" s="14" t="s">
        <v>14</v>
      </c>
      <c r="K13" s="12">
        <v>160000</v>
      </c>
      <c r="L13" s="12">
        <f t="shared" si="0"/>
        <v>160000</v>
      </c>
    </row>
    <row r="14" spans="1:12" ht="15" customHeight="1" x14ac:dyDescent="0.25">
      <c r="A14" s="16">
        <v>7</v>
      </c>
      <c r="B14" s="14" t="s">
        <v>44</v>
      </c>
      <c r="C14" s="30">
        <v>1</v>
      </c>
      <c r="D14" s="29" t="str">
        <f t="shared" si="1"/>
        <v>Kg</v>
      </c>
      <c r="E14" s="28">
        <f t="shared" si="2"/>
        <v>20000</v>
      </c>
      <c r="F14" s="12">
        <f t="shared" si="3"/>
        <v>20000</v>
      </c>
      <c r="G14" s="16">
        <v>8</v>
      </c>
      <c r="H14" s="14" t="s">
        <v>2</v>
      </c>
      <c r="I14" s="30">
        <f>C29+C45</f>
        <v>1</v>
      </c>
      <c r="J14" s="14" t="s">
        <v>14</v>
      </c>
      <c r="K14" s="12">
        <v>170000</v>
      </c>
      <c r="L14" s="12">
        <f t="shared" si="0"/>
        <v>170000</v>
      </c>
    </row>
    <row r="15" spans="1:12" ht="15" customHeight="1" x14ac:dyDescent="0.25">
      <c r="A15" s="16">
        <v>8</v>
      </c>
      <c r="B15" s="14" t="s">
        <v>43</v>
      </c>
      <c r="C15" s="30">
        <v>0.5</v>
      </c>
      <c r="D15" s="29" t="str">
        <f t="shared" si="1"/>
        <v>Botol</v>
      </c>
      <c r="E15" s="28">
        <f t="shared" si="2"/>
        <v>60000</v>
      </c>
      <c r="F15" s="12">
        <f t="shared" si="3"/>
        <v>30000</v>
      </c>
      <c r="G15" s="16">
        <v>9</v>
      </c>
      <c r="H15" s="14" t="s">
        <v>55</v>
      </c>
      <c r="I15" s="30">
        <f>C12</f>
        <v>1</v>
      </c>
      <c r="J15" s="14" t="s">
        <v>14</v>
      </c>
      <c r="K15" s="12">
        <v>80000</v>
      </c>
      <c r="L15" s="12">
        <f t="shared" si="0"/>
        <v>80000</v>
      </c>
    </row>
    <row r="16" spans="1:12" ht="15" customHeight="1" x14ac:dyDescent="0.25">
      <c r="A16" s="16">
        <v>9</v>
      </c>
      <c r="B16" s="14" t="s">
        <v>42</v>
      </c>
      <c r="C16" s="30">
        <v>1</v>
      </c>
      <c r="D16" s="29" t="str">
        <f t="shared" si="1"/>
        <v>Botol</v>
      </c>
      <c r="E16" s="28">
        <f t="shared" si="2"/>
        <v>35000</v>
      </c>
      <c r="F16" s="12">
        <f t="shared" si="3"/>
        <v>35000</v>
      </c>
      <c r="G16" s="16">
        <v>10</v>
      </c>
      <c r="H16" s="14" t="s">
        <v>17</v>
      </c>
      <c r="I16" s="30">
        <f>C13</f>
        <v>1</v>
      </c>
      <c r="J16" s="14" t="s">
        <v>54</v>
      </c>
      <c r="K16" s="12">
        <v>25000</v>
      </c>
      <c r="L16" s="12">
        <f t="shared" si="0"/>
        <v>25000</v>
      </c>
    </row>
    <row r="17" spans="1:13" ht="15" customHeight="1" x14ac:dyDescent="0.25">
      <c r="A17" s="16">
        <v>10</v>
      </c>
      <c r="B17" s="14" t="s">
        <v>15</v>
      </c>
      <c r="C17" s="30">
        <v>1</v>
      </c>
      <c r="D17" s="29" t="str">
        <f t="shared" si="1"/>
        <v>Bungkus</v>
      </c>
      <c r="E17" s="28">
        <f t="shared" si="2"/>
        <v>25000</v>
      </c>
      <c r="F17" s="12">
        <f t="shared" si="3"/>
        <v>25000</v>
      </c>
      <c r="G17" s="16">
        <v>11</v>
      </c>
      <c r="H17" s="14" t="s">
        <v>44</v>
      </c>
      <c r="I17" s="30">
        <f>C14+C30+C47</f>
        <v>3</v>
      </c>
      <c r="J17" s="14" t="s">
        <v>1</v>
      </c>
      <c r="K17" s="12">
        <v>20000</v>
      </c>
      <c r="L17" s="12">
        <f t="shared" si="0"/>
        <v>60000</v>
      </c>
    </row>
    <row r="18" spans="1:13" ht="15" customHeight="1" x14ac:dyDescent="0.25">
      <c r="A18" s="16">
        <v>12</v>
      </c>
      <c r="B18" s="14" t="s">
        <v>41</v>
      </c>
      <c r="C18" s="30">
        <v>1</v>
      </c>
      <c r="D18" s="29" t="str">
        <f t="shared" si="1"/>
        <v>Botol</v>
      </c>
      <c r="E18" s="28">
        <f t="shared" si="2"/>
        <v>45000</v>
      </c>
      <c r="F18" s="12">
        <f>E18*C18</f>
        <v>45000</v>
      </c>
      <c r="G18" s="16">
        <v>12</v>
      </c>
      <c r="H18" s="14" t="s">
        <v>43</v>
      </c>
      <c r="I18" s="30">
        <f>C15+C31</f>
        <v>1</v>
      </c>
      <c r="J18" s="14" t="s">
        <v>13</v>
      </c>
      <c r="K18" s="12">
        <v>60000</v>
      </c>
      <c r="L18" s="12">
        <f t="shared" si="0"/>
        <v>60000</v>
      </c>
    </row>
    <row r="19" spans="1:13" ht="15" customHeight="1" x14ac:dyDescent="0.25">
      <c r="A19" s="16">
        <v>14</v>
      </c>
      <c r="B19" s="14" t="s">
        <v>16</v>
      </c>
      <c r="C19" s="30">
        <v>1</v>
      </c>
      <c r="D19" s="29" t="str">
        <f t="shared" si="1"/>
        <v>Botol</v>
      </c>
      <c r="E19" s="28">
        <f t="shared" si="2"/>
        <v>35000</v>
      </c>
      <c r="F19" s="12">
        <f>E19*C19</f>
        <v>35000</v>
      </c>
      <c r="G19" s="16">
        <v>13</v>
      </c>
      <c r="H19" s="14" t="s">
        <v>42</v>
      </c>
      <c r="I19" s="18">
        <f>C48+C16</f>
        <v>2</v>
      </c>
      <c r="J19" s="14" t="s">
        <v>13</v>
      </c>
      <c r="K19" s="12">
        <v>35000</v>
      </c>
      <c r="L19" s="12">
        <f t="shared" si="0"/>
        <v>70000</v>
      </c>
    </row>
    <row r="20" spans="1:13" s="3" customFormat="1" ht="15" customHeight="1" x14ac:dyDescent="0.25">
      <c r="A20" s="16">
        <v>15</v>
      </c>
      <c r="B20" s="14" t="s">
        <v>40</v>
      </c>
      <c r="C20" s="30">
        <v>1</v>
      </c>
      <c r="D20" s="29" t="str">
        <f t="shared" si="1"/>
        <v>Kali</v>
      </c>
      <c r="E20" s="28">
        <f t="shared" si="2"/>
        <v>50000</v>
      </c>
      <c r="F20" s="12">
        <f>E20*C20</f>
        <v>50000</v>
      </c>
      <c r="G20" s="16">
        <v>14</v>
      </c>
      <c r="H20" s="14" t="s">
        <v>15</v>
      </c>
      <c r="I20" s="30">
        <f>C17+C32+C49</f>
        <v>3</v>
      </c>
      <c r="J20" s="14" t="s">
        <v>54</v>
      </c>
      <c r="K20" s="12">
        <v>25000</v>
      </c>
      <c r="L20" s="12">
        <f t="shared" si="0"/>
        <v>75000</v>
      </c>
    </row>
    <row r="21" spans="1:13" ht="15" customHeight="1" x14ac:dyDescent="0.25">
      <c r="A21" s="16">
        <v>16</v>
      </c>
      <c r="B21" s="14" t="s">
        <v>39</v>
      </c>
      <c r="C21" s="30">
        <f>'[2]Kebutuhan bibit'!$F$9</f>
        <v>0.75</v>
      </c>
      <c r="D21" s="29" t="str">
        <f t="shared" si="1"/>
        <v>Rante</v>
      </c>
      <c r="E21" s="28">
        <f t="shared" si="2"/>
        <v>80000</v>
      </c>
      <c r="F21" s="12">
        <f>E21*C21</f>
        <v>60000</v>
      </c>
      <c r="G21" s="16">
        <v>15</v>
      </c>
      <c r="H21" s="14" t="s">
        <v>41</v>
      </c>
      <c r="I21" s="30">
        <f>C18+C33+C50</f>
        <v>3</v>
      </c>
      <c r="J21" s="14" t="s">
        <v>13</v>
      </c>
      <c r="K21" s="12">
        <v>45000</v>
      </c>
      <c r="L21" s="12">
        <f>K21*I21</f>
        <v>135000</v>
      </c>
    </row>
    <row r="22" spans="1:13" ht="15" customHeight="1" x14ac:dyDescent="0.25">
      <c r="A22" s="10"/>
      <c r="B22" s="10" t="s">
        <v>8</v>
      </c>
      <c r="C22" s="10"/>
      <c r="D22" s="10"/>
      <c r="E22" s="7"/>
      <c r="F22" s="9">
        <f>SUM(F8:F21)</f>
        <v>606000</v>
      </c>
      <c r="G22" s="16">
        <v>16</v>
      </c>
      <c r="H22" s="14" t="s">
        <v>16</v>
      </c>
      <c r="I22" s="30">
        <f>C19+C34+C51</f>
        <v>3</v>
      </c>
      <c r="J22" s="14" t="s">
        <v>13</v>
      </c>
      <c r="K22" s="12">
        <v>35000</v>
      </c>
      <c r="L22" s="12">
        <f>K22*I22</f>
        <v>105000</v>
      </c>
    </row>
    <row r="23" spans="1:13" ht="15" customHeight="1" x14ac:dyDescent="0.25">
      <c r="G23" s="16">
        <v>17</v>
      </c>
      <c r="H23" s="14" t="s">
        <v>39</v>
      </c>
      <c r="I23" s="30">
        <f>C21+C36+C53</f>
        <v>2.25</v>
      </c>
      <c r="J23" s="14" t="s">
        <v>53</v>
      </c>
      <c r="K23" s="12">
        <v>80000</v>
      </c>
      <c r="L23" s="12">
        <f>K23*I23</f>
        <v>180000</v>
      </c>
    </row>
    <row r="24" spans="1:13" ht="15" customHeight="1" x14ac:dyDescent="0.25">
      <c r="A24" s="35" t="s">
        <v>52</v>
      </c>
      <c r="B24" s="35"/>
      <c r="C24" s="35"/>
      <c r="D24" s="35"/>
      <c r="E24" s="35"/>
      <c r="F24" s="35"/>
      <c r="G24" s="16">
        <v>18</v>
      </c>
      <c r="H24" s="14" t="s">
        <v>40</v>
      </c>
      <c r="I24" s="30">
        <f>C20+C35+C52</f>
        <v>5</v>
      </c>
      <c r="J24" s="14" t="s">
        <v>50</v>
      </c>
      <c r="K24" s="12">
        <v>50000</v>
      </c>
      <c r="L24" s="12">
        <f>K24*I24</f>
        <v>250000</v>
      </c>
    </row>
    <row r="25" spans="1:13" ht="15" customHeight="1" x14ac:dyDescent="0.25">
      <c r="A25" s="20" t="s">
        <v>4</v>
      </c>
      <c r="B25" s="34" t="s">
        <v>48</v>
      </c>
      <c r="C25" s="7" t="s">
        <v>9</v>
      </c>
      <c r="D25" s="10" t="s">
        <v>0</v>
      </c>
      <c r="E25" s="7" t="s">
        <v>10</v>
      </c>
      <c r="F25" s="7" t="s">
        <v>11</v>
      </c>
      <c r="G25" s="10"/>
      <c r="H25" s="35" t="s">
        <v>8</v>
      </c>
      <c r="I25" s="35"/>
      <c r="J25" s="35"/>
      <c r="K25" s="35"/>
      <c r="L25" s="9">
        <f>SUM(L7:L24)</f>
        <v>1986000</v>
      </c>
    </row>
    <row r="26" spans="1:13" ht="15" customHeight="1" x14ac:dyDescent="0.25">
      <c r="A26" s="16">
        <v>1</v>
      </c>
      <c r="B26" s="14" t="s">
        <v>51</v>
      </c>
      <c r="C26" s="30">
        <f>'[1]Kebutuhan bibit'!$R$10</f>
        <v>3</v>
      </c>
      <c r="D26" s="29" t="str">
        <f t="shared" ref="D26:D36" si="4">VLOOKUP(B26,$H$6:$L$24,3,0)</f>
        <v>Sachet</v>
      </c>
      <c r="E26" s="28">
        <f t="shared" ref="E26:E36" si="5">VLOOKUP(B26,$H$6:$L$24,4,0)</f>
        <v>25000</v>
      </c>
      <c r="F26" s="12">
        <f t="shared" ref="F26:F32" si="6">E26*C26</f>
        <v>75000</v>
      </c>
    </row>
    <row r="27" spans="1:13" ht="15" customHeight="1" x14ac:dyDescent="0.25">
      <c r="A27" s="16">
        <v>2</v>
      </c>
      <c r="B27" s="14" t="s">
        <v>46</v>
      </c>
      <c r="C27" s="30">
        <v>4</v>
      </c>
      <c r="D27" s="29" t="str">
        <f t="shared" si="4"/>
        <v>Karung</v>
      </c>
      <c r="E27" s="28">
        <f t="shared" si="5"/>
        <v>12000</v>
      </c>
      <c r="F27" s="12">
        <f t="shared" si="6"/>
        <v>48000</v>
      </c>
    </row>
    <row r="28" spans="1:13" ht="15" customHeight="1" x14ac:dyDescent="0.25">
      <c r="A28" s="16">
        <v>3</v>
      </c>
      <c r="B28" s="14" t="s">
        <v>45</v>
      </c>
      <c r="C28" s="30">
        <v>1</v>
      </c>
      <c r="D28" s="29" t="str">
        <f t="shared" si="4"/>
        <v>Botol</v>
      </c>
      <c r="E28" s="28">
        <f t="shared" si="5"/>
        <v>28000</v>
      </c>
      <c r="F28" s="12">
        <f t="shared" si="6"/>
        <v>28000</v>
      </c>
    </row>
    <row r="29" spans="1:13" ht="15" customHeight="1" x14ac:dyDescent="0.25">
      <c r="A29" s="16">
        <v>4</v>
      </c>
      <c r="B29" s="14" t="s">
        <v>2</v>
      </c>
      <c r="C29" s="30">
        <v>0.5</v>
      </c>
      <c r="D29" s="29" t="str">
        <f t="shared" si="4"/>
        <v>Sak</v>
      </c>
      <c r="E29" s="28">
        <f t="shared" si="5"/>
        <v>170000</v>
      </c>
      <c r="F29" s="12">
        <f t="shared" si="6"/>
        <v>85000</v>
      </c>
    </row>
    <row r="30" spans="1:13" ht="15" customHeight="1" x14ac:dyDescent="0.25">
      <c r="A30" s="16">
        <v>5</v>
      </c>
      <c r="B30" s="14" t="s">
        <v>44</v>
      </c>
      <c r="C30" s="30">
        <v>1</v>
      </c>
      <c r="D30" s="29" t="str">
        <f t="shared" si="4"/>
        <v>Kg</v>
      </c>
      <c r="E30" s="28">
        <f t="shared" si="5"/>
        <v>20000</v>
      </c>
      <c r="F30" s="12">
        <f t="shared" si="6"/>
        <v>20000</v>
      </c>
    </row>
    <row r="31" spans="1:13" ht="15" customHeight="1" x14ac:dyDescent="0.25">
      <c r="A31" s="16">
        <v>6</v>
      </c>
      <c r="B31" s="14" t="s">
        <v>43</v>
      </c>
      <c r="C31" s="30">
        <v>0.5</v>
      </c>
      <c r="D31" s="29" t="str">
        <f t="shared" si="4"/>
        <v>Botol</v>
      </c>
      <c r="E31" s="28">
        <f t="shared" si="5"/>
        <v>60000</v>
      </c>
      <c r="F31" s="12">
        <f t="shared" si="6"/>
        <v>30000</v>
      </c>
    </row>
    <row r="32" spans="1:13" s="3" customFormat="1" ht="15" customHeight="1" x14ac:dyDescent="0.25">
      <c r="A32" s="16">
        <v>7</v>
      </c>
      <c r="B32" s="14" t="s">
        <v>15</v>
      </c>
      <c r="C32" s="30">
        <v>1</v>
      </c>
      <c r="D32" s="29" t="str">
        <f t="shared" si="4"/>
        <v>Bungkus</v>
      </c>
      <c r="E32" s="28">
        <f t="shared" si="5"/>
        <v>25000</v>
      </c>
      <c r="F32" s="12">
        <f t="shared" si="6"/>
        <v>25000</v>
      </c>
      <c r="M32" s="1"/>
    </row>
    <row r="33" spans="1:6" ht="15" customHeight="1" x14ac:dyDescent="0.25">
      <c r="A33" s="16">
        <v>9</v>
      </c>
      <c r="B33" s="14" t="s">
        <v>41</v>
      </c>
      <c r="C33" s="30">
        <v>1</v>
      </c>
      <c r="D33" s="29" t="str">
        <f t="shared" si="4"/>
        <v>Botol</v>
      </c>
      <c r="E33" s="28">
        <f t="shared" si="5"/>
        <v>45000</v>
      </c>
      <c r="F33" s="12">
        <f>E33*C33</f>
        <v>45000</v>
      </c>
    </row>
    <row r="34" spans="1:6" ht="15" customHeight="1" x14ac:dyDescent="0.25">
      <c r="A34" s="16">
        <v>10</v>
      </c>
      <c r="B34" s="14" t="s">
        <v>16</v>
      </c>
      <c r="C34" s="30">
        <v>1</v>
      </c>
      <c r="D34" s="29" t="str">
        <f t="shared" si="4"/>
        <v>Botol</v>
      </c>
      <c r="E34" s="28">
        <f t="shared" si="5"/>
        <v>35000</v>
      </c>
      <c r="F34" s="12">
        <f>E34*C34</f>
        <v>35000</v>
      </c>
    </row>
    <row r="35" spans="1:6" ht="15" customHeight="1" x14ac:dyDescent="0.25">
      <c r="A35" s="16">
        <v>11</v>
      </c>
      <c r="B35" s="14" t="s">
        <v>40</v>
      </c>
      <c r="C35" s="30">
        <v>1</v>
      </c>
      <c r="D35" s="29" t="str">
        <f t="shared" si="4"/>
        <v>Kali</v>
      </c>
      <c r="E35" s="28">
        <f t="shared" si="5"/>
        <v>50000</v>
      </c>
      <c r="F35" s="12">
        <f>E35*C35</f>
        <v>50000</v>
      </c>
    </row>
    <row r="36" spans="1:6" ht="15" customHeight="1" x14ac:dyDescent="0.25">
      <c r="A36" s="16">
        <v>12</v>
      </c>
      <c r="B36" s="14" t="s">
        <v>39</v>
      </c>
      <c r="C36" s="30">
        <f>'[2]Kebutuhan bibit'!$F$10</f>
        <v>0.75</v>
      </c>
      <c r="D36" s="29" t="str">
        <f t="shared" si="4"/>
        <v>Rante</v>
      </c>
      <c r="E36" s="28">
        <f t="shared" si="5"/>
        <v>80000</v>
      </c>
      <c r="F36" s="12">
        <f>E36*C36</f>
        <v>60000</v>
      </c>
    </row>
    <row r="37" spans="1:6" ht="15" customHeight="1" x14ac:dyDescent="0.25">
      <c r="A37" s="10"/>
      <c r="B37" s="10" t="s">
        <v>8</v>
      </c>
      <c r="C37" s="10"/>
      <c r="D37" s="10"/>
      <c r="E37" s="7"/>
      <c r="F37" s="9">
        <f>SUM(F26:F36)</f>
        <v>501000</v>
      </c>
    </row>
    <row r="38" spans="1:6" s="3" customFormat="1" ht="15" customHeight="1" x14ac:dyDescent="0.25">
      <c r="A38" s="1"/>
      <c r="B38" s="1"/>
      <c r="C38" s="1"/>
      <c r="D38" s="1"/>
      <c r="E38" s="2"/>
      <c r="F38" s="1"/>
    </row>
    <row r="39" spans="1:6" ht="15" customHeight="1" x14ac:dyDescent="0.25">
      <c r="A39" s="35" t="s">
        <v>49</v>
      </c>
      <c r="B39" s="35"/>
      <c r="C39" s="35"/>
      <c r="D39" s="35"/>
      <c r="E39" s="35"/>
      <c r="F39" s="35"/>
    </row>
    <row r="40" spans="1:6" ht="15" customHeight="1" x14ac:dyDescent="0.25">
      <c r="A40" s="20" t="s">
        <v>4</v>
      </c>
      <c r="B40" s="34" t="s">
        <v>48</v>
      </c>
      <c r="C40" s="7" t="s">
        <v>9</v>
      </c>
      <c r="D40" s="10" t="s">
        <v>0</v>
      </c>
      <c r="E40" s="7" t="s">
        <v>10</v>
      </c>
      <c r="F40" s="7" t="s">
        <v>11</v>
      </c>
    </row>
    <row r="41" spans="1:6" ht="15" customHeight="1" x14ac:dyDescent="0.25">
      <c r="A41" s="16">
        <v>1</v>
      </c>
      <c r="B41" s="14" t="s">
        <v>47</v>
      </c>
      <c r="C41" s="30">
        <f>'[1]Kebutuhan bibit'!$R$11</f>
        <v>4</v>
      </c>
      <c r="D41" s="29" t="str">
        <f t="shared" ref="D41:D53" si="7">VLOOKUP(B41,$H$6:$L$24,3,0)</f>
        <v>Sachet</v>
      </c>
      <c r="E41" s="28">
        <f t="shared" ref="E41:E53" si="8">VLOOKUP(B41,$H$6:$L$24,4,0)</f>
        <v>25000</v>
      </c>
      <c r="F41" s="12">
        <f t="shared" ref="F41:F53" si="9">E41*C41</f>
        <v>100000</v>
      </c>
    </row>
    <row r="42" spans="1:6" ht="15" customHeight="1" x14ac:dyDescent="0.25">
      <c r="A42" s="16">
        <v>2</v>
      </c>
      <c r="B42" s="14" t="s">
        <v>46</v>
      </c>
      <c r="C42" s="30">
        <v>5</v>
      </c>
      <c r="D42" s="29" t="str">
        <f t="shared" si="7"/>
        <v>Karung</v>
      </c>
      <c r="E42" s="28">
        <f t="shared" si="8"/>
        <v>12000</v>
      </c>
      <c r="F42" s="12">
        <f t="shared" si="9"/>
        <v>60000</v>
      </c>
    </row>
    <row r="43" spans="1:6" ht="15" customHeight="1" x14ac:dyDescent="0.25">
      <c r="A43" s="16">
        <v>3</v>
      </c>
      <c r="B43" s="14" t="s">
        <v>45</v>
      </c>
      <c r="C43" s="30">
        <v>3</v>
      </c>
      <c r="D43" s="29" t="str">
        <f t="shared" si="7"/>
        <v>Botol</v>
      </c>
      <c r="E43" s="28">
        <f t="shared" si="8"/>
        <v>28000</v>
      </c>
      <c r="F43" s="12">
        <f t="shared" si="9"/>
        <v>84000</v>
      </c>
    </row>
    <row r="44" spans="1:6" ht="15" customHeight="1" x14ac:dyDescent="0.25">
      <c r="A44" s="16">
        <v>4</v>
      </c>
      <c r="B44" s="14" t="s">
        <v>12</v>
      </c>
      <c r="C44" s="30">
        <v>0.5</v>
      </c>
      <c r="D44" s="29" t="str">
        <f t="shared" si="7"/>
        <v>Sak</v>
      </c>
      <c r="E44" s="28">
        <f t="shared" si="8"/>
        <v>160000</v>
      </c>
      <c r="F44" s="12">
        <f t="shared" si="9"/>
        <v>80000</v>
      </c>
    </row>
    <row r="45" spans="1:6" ht="15" customHeight="1" x14ac:dyDescent="0.25">
      <c r="A45" s="16">
        <v>5</v>
      </c>
      <c r="B45" s="14" t="s">
        <v>2</v>
      </c>
      <c r="C45" s="30">
        <v>0.5</v>
      </c>
      <c r="D45" s="29" t="str">
        <f t="shared" si="7"/>
        <v>Sak</v>
      </c>
      <c r="E45" s="28">
        <f t="shared" si="8"/>
        <v>170000</v>
      </c>
      <c r="F45" s="12">
        <f t="shared" si="9"/>
        <v>85000</v>
      </c>
    </row>
    <row r="46" spans="1:6" s="3" customFormat="1" ht="15" customHeight="1" x14ac:dyDescent="0.25">
      <c r="A46" s="16">
        <v>6</v>
      </c>
      <c r="B46" s="14" t="s">
        <v>7</v>
      </c>
      <c r="C46" s="30">
        <v>1</v>
      </c>
      <c r="D46" s="29" t="str">
        <f t="shared" si="7"/>
        <v>Sak</v>
      </c>
      <c r="E46" s="28">
        <f t="shared" si="8"/>
        <v>100000</v>
      </c>
      <c r="F46" s="12">
        <f t="shared" si="9"/>
        <v>100000</v>
      </c>
    </row>
    <row r="47" spans="1:6" ht="15" customHeight="1" x14ac:dyDescent="0.25">
      <c r="A47" s="16">
        <v>7</v>
      </c>
      <c r="B47" s="14" t="s">
        <v>44</v>
      </c>
      <c r="C47" s="30">
        <v>1</v>
      </c>
      <c r="D47" s="29" t="str">
        <f t="shared" si="7"/>
        <v>Kg</v>
      </c>
      <c r="E47" s="28">
        <f t="shared" si="8"/>
        <v>20000</v>
      </c>
      <c r="F47" s="12">
        <f t="shared" si="9"/>
        <v>20000</v>
      </c>
    </row>
    <row r="48" spans="1:6" ht="15" customHeight="1" x14ac:dyDescent="0.25">
      <c r="A48" s="16">
        <v>8</v>
      </c>
      <c r="B48" s="14" t="s">
        <v>42</v>
      </c>
      <c r="C48" s="30">
        <v>1</v>
      </c>
      <c r="D48" s="29" t="str">
        <f t="shared" si="7"/>
        <v>Botol</v>
      </c>
      <c r="E48" s="28">
        <f t="shared" si="8"/>
        <v>35000</v>
      </c>
      <c r="F48" s="12">
        <f t="shared" si="9"/>
        <v>35000</v>
      </c>
    </row>
    <row r="49" spans="1:13" ht="15" customHeight="1" x14ac:dyDescent="0.25">
      <c r="A49" s="16">
        <v>9</v>
      </c>
      <c r="B49" s="14" t="s">
        <v>15</v>
      </c>
      <c r="C49" s="30">
        <v>1</v>
      </c>
      <c r="D49" s="29" t="str">
        <f t="shared" si="7"/>
        <v>Bungkus</v>
      </c>
      <c r="E49" s="28">
        <f t="shared" si="8"/>
        <v>25000</v>
      </c>
      <c r="F49" s="12">
        <f t="shared" si="9"/>
        <v>25000</v>
      </c>
    </row>
    <row r="50" spans="1:13" ht="15" customHeight="1" x14ac:dyDescent="0.25">
      <c r="A50" s="16">
        <v>11</v>
      </c>
      <c r="B50" s="14" t="s">
        <v>41</v>
      </c>
      <c r="C50" s="30">
        <v>1</v>
      </c>
      <c r="D50" s="29" t="str">
        <f t="shared" si="7"/>
        <v>Botol</v>
      </c>
      <c r="E50" s="28">
        <f t="shared" si="8"/>
        <v>45000</v>
      </c>
      <c r="F50" s="12">
        <f t="shared" si="9"/>
        <v>45000</v>
      </c>
    </row>
    <row r="51" spans="1:13" ht="15" customHeight="1" x14ac:dyDescent="0.25">
      <c r="A51" s="16">
        <v>13</v>
      </c>
      <c r="B51" s="14" t="s">
        <v>16</v>
      </c>
      <c r="C51" s="30">
        <v>1</v>
      </c>
      <c r="D51" s="29" t="str">
        <f t="shared" si="7"/>
        <v>Botol</v>
      </c>
      <c r="E51" s="28">
        <f t="shared" si="8"/>
        <v>35000</v>
      </c>
      <c r="F51" s="12">
        <f t="shared" si="9"/>
        <v>35000</v>
      </c>
    </row>
    <row r="52" spans="1:13" ht="15" customHeight="1" x14ac:dyDescent="0.25">
      <c r="A52" s="16">
        <v>14</v>
      </c>
      <c r="B52" s="14" t="s">
        <v>40</v>
      </c>
      <c r="C52" s="30">
        <v>3</v>
      </c>
      <c r="D52" s="29" t="str">
        <f t="shared" si="7"/>
        <v>Kali</v>
      </c>
      <c r="E52" s="28">
        <f t="shared" si="8"/>
        <v>50000</v>
      </c>
      <c r="F52" s="12">
        <f t="shared" si="9"/>
        <v>150000</v>
      </c>
    </row>
    <row r="53" spans="1:13" ht="15" customHeight="1" x14ac:dyDescent="0.25">
      <c r="A53" s="16">
        <v>15</v>
      </c>
      <c r="B53" s="14" t="s">
        <v>39</v>
      </c>
      <c r="C53" s="30">
        <f>'[2]Kebutuhan bibit'!$F$11</f>
        <v>0.75</v>
      </c>
      <c r="D53" s="29" t="str">
        <f t="shared" si="7"/>
        <v>Rante</v>
      </c>
      <c r="E53" s="28">
        <f t="shared" si="8"/>
        <v>80000</v>
      </c>
      <c r="F53" s="12">
        <f t="shared" si="9"/>
        <v>60000</v>
      </c>
    </row>
    <row r="54" spans="1:13" ht="15" customHeight="1" x14ac:dyDescent="0.25">
      <c r="A54" s="10"/>
      <c r="B54" s="10" t="s">
        <v>8</v>
      </c>
      <c r="C54" s="10"/>
      <c r="D54" s="10"/>
      <c r="E54" s="7"/>
      <c r="F54" s="9">
        <f>SUM(F41:F53)</f>
        <v>879000</v>
      </c>
    </row>
    <row r="56" spans="1:13" s="3" customFormat="1" ht="15" customHeight="1" x14ac:dyDescent="0.25"/>
    <row r="58" spans="1:13" ht="15" customHeight="1" x14ac:dyDescent="0.25">
      <c r="G58" s="11"/>
    </row>
    <row r="59" spans="1:13" ht="15" customHeight="1" x14ac:dyDescent="0.25">
      <c r="G59" s="11"/>
    </row>
    <row r="60" spans="1:13" ht="15" customHeight="1" x14ac:dyDescent="0.25">
      <c r="E60" s="1"/>
      <c r="G60" s="11"/>
    </row>
    <row r="61" spans="1:13" ht="15" customHeight="1" x14ac:dyDescent="0.25">
      <c r="E61" s="1"/>
      <c r="G61" s="33"/>
      <c r="H61" s="31"/>
      <c r="I61" s="32"/>
      <c r="J61" s="31"/>
      <c r="K61" s="11"/>
      <c r="L61" s="11"/>
    </row>
    <row r="62" spans="1:13" ht="15" customHeight="1" x14ac:dyDescent="0.25">
      <c r="A62" s="38" t="s">
        <v>38</v>
      </c>
      <c r="B62" s="38"/>
      <c r="C62" s="38"/>
      <c r="D62" s="38"/>
      <c r="E62" s="38"/>
      <c r="F62" s="38"/>
      <c r="G62" s="38" t="s">
        <v>37</v>
      </c>
      <c r="H62" s="38"/>
      <c r="I62" s="38"/>
      <c r="J62" s="38"/>
      <c r="K62" s="38"/>
      <c r="L62" s="38"/>
      <c r="M62" s="38"/>
    </row>
    <row r="63" spans="1:13" ht="15" customHeight="1" x14ac:dyDescent="0.25">
      <c r="A63" s="38" t="s">
        <v>36</v>
      </c>
      <c r="B63" s="38"/>
      <c r="C63" s="38"/>
      <c r="D63" s="38"/>
      <c r="E63" s="38"/>
      <c r="F63" s="38"/>
      <c r="G63" s="38" t="s">
        <v>36</v>
      </c>
      <c r="H63" s="38"/>
      <c r="I63" s="38"/>
      <c r="J63" s="38"/>
      <c r="K63" s="38"/>
      <c r="L63" s="38"/>
      <c r="M63" s="38"/>
    </row>
    <row r="64" spans="1:13" ht="15" customHeight="1" x14ac:dyDescent="0.25">
      <c r="A64" s="38" t="s">
        <v>35</v>
      </c>
      <c r="B64" s="38"/>
      <c r="C64" s="38"/>
      <c r="D64" s="38"/>
      <c r="E64" s="38"/>
      <c r="F64" s="38"/>
      <c r="G64" s="38" t="s">
        <v>35</v>
      </c>
      <c r="H64" s="38"/>
      <c r="I64" s="38"/>
      <c r="J64" s="38"/>
      <c r="K64" s="38"/>
      <c r="L64" s="38"/>
      <c r="M64" s="38"/>
    </row>
    <row r="65" spans="1:13" s="3" customFormat="1" ht="15" customHeight="1" x14ac:dyDescent="0.25">
      <c r="A65" s="27"/>
      <c r="B65" s="26"/>
      <c r="C65" s="26"/>
      <c r="D65" s="26"/>
      <c r="E65" s="25"/>
      <c r="F65" s="24"/>
      <c r="I65" s="1"/>
      <c r="J65" s="1"/>
      <c r="K65" s="1"/>
      <c r="L65" s="1"/>
    </row>
    <row r="66" spans="1:13" ht="15" customHeight="1" x14ac:dyDescent="0.25">
      <c r="A66" s="39" t="s">
        <v>34</v>
      </c>
      <c r="B66" s="39"/>
      <c r="C66" s="39"/>
      <c r="D66" s="39"/>
      <c r="E66" s="39"/>
      <c r="F66" s="39"/>
    </row>
    <row r="67" spans="1:13" s="3" customFormat="1" ht="15" customHeight="1" x14ac:dyDescent="0.25">
      <c r="A67" s="10" t="s">
        <v>4</v>
      </c>
      <c r="B67" s="10" t="s">
        <v>22</v>
      </c>
      <c r="C67" s="10" t="s">
        <v>9</v>
      </c>
      <c r="D67" s="10" t="s">
        <v>0</v>
      </c>
      <c r="E67" s="7" t="s">
        <v>8</v>
      </c>
      <c r="F67" s="20" t="s">
        <v>8</v>
      </c>
      <c r="G67" s="20" t="s">
        <v>4</v>
      </c>
      <c r="H67" s="10" t="s">
        <v>33</v>
      </c>
      <c r="I67" s="7" t="s">
        <v>32</v>
      </c>
      <c r="J67" s="7" t="s">
        <v>19</v>
      </c>
      <c r="K67" s="7" t="s">
        <v>31</v>
      </c>
      <c r="L67" s="7" t="s">
        <v>30</v>
      </c>
      <c r="M67" s="7" t="s">
        <v>29</v>
      </c>
    </row>
    <row r="68" spans="1:13" ht="15" customHeight="1" x14ac:dyDescent="0.25">
      <c r="A68" s="16">
        <v>1</v>
      </c>
      <c r="B68" s="16" t="s">
        <v>21</v>
      </c>
      <c r="C68" s="16">
        <f>C26</f>
        <v>3</v>
      </c>
      <c r="D68" s="14" t="s">
        <v>5</v>
      </c>
      <c r="E68" s="17">
        <v>90</v>
      </c>
      <c r="F68" s="12">
        <f>E68*C68</f>
        <v>270</v>
      </c>
      <c r="G68" s="16">
        <v>1</v>
      </c>
      <c r="H68" s="23" t="s">
        <v>28</v>
      </c>
      <c r="I68" s="15">
        <f>F22</f>
        <v>606000</v>
      </c>
      <c r="J68" s="15">
        <f>F70</f>
        <v>3240000</v>
      </c>
      <c r="K68" s="15">
        <f>J68-I68</f>
        <v>2634000</v>
      </c>
      <c r="L68" s="22">
        <f t="shared" ref="L68:M71" si="10">J68/I68</f>
        <v>5.3465346534653468</v>
      </c>
      <c r="M68" s="22">
        <f t="shared" si="10"/>
        <v>0.812962962962963</v>
      </c>
    </row>
    <row r="69" spans="1:13" ht="15" customHeight="1" x14ac:dyDescent="0.25">
      <c r="A69" s="16">
        <v>2</v>
      </c>
      <c r="B69" s="16" t="s">
        <v>20</v>
      </c>
      <c r="C69" s="15">
        <f>F68</f>
        <v>270</v>
      </c>
      <c r="D69" s="14" t="s">
        <v>3</v>
      </c>
      <c r="E69" s="17">
        <v>4</v>
      </c>
      <c r="F69" s="12">
        <f>E69*C69</f>
        <v>1080</v>
      </c>
      <c r="G69" s="16">
        <v>2</v>
      </c>
      <c r="H69" s="23" t="s">
        <v>27</v>
      </c>
      <c r="I69" s="15">
        <f>F37</f>
        <v>501000</v>
      </c>
      <c r="J69" s="15">
        <f>F76</f>
        <v>2160000</v>
      </c>
      <c r="K69" s="15">
        <f>J69-I69</f>
        <v>1659000</v>
      </c>
      <c r="L69" s="22">
        <f t="shared" si="10"/>
        <v>4.3113772455089823</v>
      </c>
      <c r="M69" s="22">
        <f t="shared" si="10"/>
        <v>0.7680555555555556</v>
      </c>
    </row>
    <row r="70" spans="1:13" ht="15" customHeight="1" x14ac:dyDescent="0.25">
      <c r="A70" s="16">
        <v>3</v>
      </c>
      <c r="B70" s="16" t="s">
        <v>19</v>
      </c>
      <c r="C70" s="15">
        <f>F69</f>
        <v>1080</v>
      </c>
      <c r="D70" s="14" t="s">
        <v>1</v>
      </c>
      <c r="E70" s="13">
        <v>3000</v>
      </c>
      <c r="F70" s="12">
        <f>E70*C70</f>
        <v>3240000</v>
      </c>
      <c r="G70" s="16">
        <v>3</v>
      </c>
      <c r="H70" s="23" t="s">
        <v>26</v>
      </c>
      <c r="I70" s="15">
        <f>F54</f>
        <v>879000</v>
      </c>
      <c r="J70" s="15">
        <f>F82</f>
        <v>2400000</v>
      </c>
      <c r="K70" s="15">
        <f>J70-I70</f>
        <v>1521000</v>
      </c>
      <c r="L70" s="22">
        <f t="shared" si="10"/>
        <v>2.7303754266211606</v>
      </c>
      <c r="M70" s="22">
        <f t="shared" si="10"/>
        <v>0.63375000000000004</v>
      </c>
    </row>
    <row r="71" spans="1:13" s="3" customFormat="1" ht="15" customHeight="1" x14ac:dyDescent="0.25">
      <c r="A71" s="10">
        <v>4</v>
      </c>
      <c r="B71" s="10" t="s">
        <v>18</v>
      </c>
      <c r="C71" s="9"/>
      <c r="D71" s="8"/>
      <c r="E71" s="7"/>
      <c r="F71" s="6">
        <f>F70-F22</f>
        <v>2634000</v>
      </c>
      <c r="G71" s="12"/>
      <c r="H71" s="10" t="s">
        <v>25</v>
      </c>
      <c r="I71" s="9">
        <f>SUM(I68:I70)</f>
        <v>1986000</v>
      </c>
      <c r="J71" s="9">
        <f>SUM(J68:J70)</f>
        <v>7800000</v>
      </c>
      <c r="K71" s="9">
        <f>SUM(K68:K70)</f>
        <v>5814000</v>
      </c>
      <c r="L71" s="21">
        <f t="shared" si="10"/>
        <v>3.9274924471299095</v>
      </c>
      <c r="M71" s="21">
        <f t="shared" si="10"/>
        <v>0.74538461538461542</v>
      </c>
    </row>
    <row r="72" spans="1:13" ht="15" customHeight="1" x14ac:dyDescent="0.25">
      <c r="A72" s="39" t="s">
        <v>24</v>
      </c>
      <c r="B72" s="39"/>
      <c r="C72" s="39"/>
      <c r="D72" s="39"/>
      <c r="E72" s="39"/>
      <c r="F72" s="39"/>
    </row>
    <row r="73" spans="1:13" s="3" customFormat="1" ht="15" customHeight="1" x14ac:dyDescent="0.25">
      <c r="A73" s="10" t="s">
        <v>4</v>
      </c>
      <c r="B73" s="10" t="s">
        <v>22</v>
      </c>
      <c r="C73" s="10" t="s">
        <v>9</v>
      </c>
      <c r="D73" s="10" t="s">
        <v>0</v>
      </c>
      <c r="E73" s="7" t="s">
        <v>8</v>
      </c>
      <c r="F73" s="20" t="s">
        <v>8</v>
      </c>
      <c r="G73" s="19"/>
    </row>
    <row r="74" spans="1:13" ht="15" customHeight="1" x14ac:dyDescent="0.25">
      <c r="A74" s="16">
        <v>1</v>
      </c>
      <c r="B74" s="16" t="s">
        <v>21</v>
      </c>
      <c r="C74" s="18">
        <f>C26</f>
        <v>3</v>
      </c>
      <c r="D74" s="14" t="s">
        <v>5</v>
      </c>
      <c r="E74" s="17">
        <v>90</v>
      </c>
      <c r="F74" s="12">
        <f>E74*C74</f>
        <v>270</v>
      </c>
      <c r="G74" s="11"/>
    </row>
    <row r="75" spans="1:13" ht="15" customHeight="1" x14ac:dyDescent="0.25">
      <c r="A75" s="16">
        <v>2</v>
      </c>
      <c r="B75" s="16" t="s">
        <v>20</v>
      </c>
      <c r="C75" s="15">
        <f>F74</f>
        <v>270</v>
      </c>
      <c r="D75" s="14" t="s">
        <v>3</v>
      </c>
      <c r="E75" s="17">
        <v>2</v>
      </c>
      <c r="F75" s="12">
        <f>E75*C75</f>
        <v>540</v>
      </c>
      <c r="G75" s="11"/>
    </row>
    <row r="76" spans="1:13" ht="15" customHeight="1" x14ac:dyDescent="0.25">
      <c r="A76" s="16">
        <v>3</v>
      </c>
      <c r="B76" s="16" t="s">
        <v>19</v>
      </c>
      <c r="C76" s="15">
        <f>F75</f>
        <v>540</v>
      </c>
      <c r="D76" s="14" t="s">
        <v>3</v>
      </c>
      <c r="E76" s="13">
        <v>4000</v>
      </c>
      <c r="F76" s="12">
        <f>E76*C76</f>
        <v>2160000</v>
      </c>
      <c r="G76" s="11"/>
    </row>
    <row r="77" spans="1:13" s="3" customFormat="1" ht="15" customHeight="1" x14ac:dyDescent="0.25">
      <c r="A77" s="10">
        <v>4</v>
      </c>
      <c r="B77" s="10" t="s">
        <v>18</v>
      </c>
      <c r="C77" s="9"/>
      <c r="D77" s="8"/>
      <c r="E77" s="7"/>
      <c r="F77" s="6">
        <f>F76-F37</f>
        <v>1659000</v>
      </c>
      <c r="G77" s="5"/>
    </row>
    <row r="78" spans="1:13" ht="15" customHeight="1" x14ac:dyDescent="0.25">
      <c r="A78" s="39" t="s">
        <v>23</v>
      </c>
      <c r="B78" s="39"/>
      <c r="C78" s="39"/>
      <c r="D78" s="39"/>
      <c r="E78" s="39"/>
      <c r="F78" s="39"/>
    </row>
    <row r="79" spans="1:13" s="3" customFormat="1" ht="15" customHeight="1" x14ac:dyDescent="0.25">
      <c r="A79" s="10" t="s">
        <v>4</v>
      </c>
      <c r="B79" s="10" t="s">
        <v>22</v>
      </c>
      <c r="C79" s="10" t="s">
        <v>9</v>
      </c>
      <c r="D79" s="10" t="s">
        <v>0</v>
      </c>
      <c r="E79" s="7" t="s">
        <v>8</v>
      </c>
      <c r="F79" s="20" t="s">
        <v>8</v>
      </c>
      <c r="G79" s="19"/>
    </row>
    <row r="80" spans="1:13" ht="15" customHeight="1" x14ac:dyDescent="0.25">
      <c r="A80" s="16">
        <v>1</v>
      </c>
      <c r="B80" s="16" t="s">
        <v>21</v>
      </c>
      <c r="C80" s="18">
        <f>C41</f>
        <v>4</v>
      </c>
      <c r="D80" s="14" t="s">
        <v>5</v>
      </c>
      <c r="E80" s="17">
        <v>30</v>
      </c>
      <c r="F80" s="12">
        <f>E80*C80</f>
        <v>120</v>
      </c>
      <c r="G80" s="11"/>
    </row>
    <row r="81" spans="1:7" ht="15" customHeight="1" x14ac:dyDescent="0.25">
      <c r="A81" s="16">
        <v>2</v>
      </c>
      <c r="B81" s="16" t="s">
        <v>20</v>
      </c>
      <c r="C81" s="15">
        <f>F80</f>
        <v>120</v>
      </c>
      <c r="D81" s="14" t="s">
        <v>3</v>
      </c>
      <c r="E81" s="17">
        <v>5</v>
      </c>
      <c r="F81" s="12">
        <f>E81*C81</f>
        <v>600</v>
      </c>
      <c r="G81" s="11"/>
    </row>
    <row r="82" spans="1:7" ht="15" customHeight="1" x14ac:dyDescent="0.25">
      <c r="A82" s="16">
        <v>3</v>
      </c>
      <c r="B82" s="16" t="s">
        <v>19</v>
      </c>
      <c r="C82" s="15">
        <f>F81</f>
        <v>600</v>
      </c>
      <c r="D82" s="14" t="s">
        <v>3</v>
      </c>
      <c r="E82" s="13">
        <v>4000</v>
      </c>
      <c r="F82" s="12">
        <f>E82*C82</f>
        <v>2400000</v>
      </c>
      <c r="G82" s="11"/>
    </row>
    <row r="83" spans="1:7" s="3" customFormat="1" ht="15" customHeight="1" x14ac:dyDescent="0.25">
      <c r="A83" s="10">
        <v>4</v>
      </c>
      <c r="B83" s="10" t="s">
        <v>18</v>
      </c>
      <c r="C83" s="9"/>
      <c r="D83" s="8"/>
      <c r="E83" s="7"/>
      <c r="F83" s="6">
        <f>F82-F54</f>
        <v>1521000</v>
      </c>
      <c r="G83" s="5"/>
    </row>
    <row r="86" spans="1:7" s="3" customFormat="1" ht="15" customHeight="1" x14ac:dyDescent="0.25">
      <c r="E86" s="4"/>
    </row>
    <row r="93" spans="1:7" s="3" customFormat="1" ht="15" customHeight="1" x14ac:dyDescent="0.25">
      <c r="E93" s="4"/>
    </row>
  </sheetData>
  <mergeCells count="16">
    <mergeCell ref="A78:F78"/>
    <mergeCell ref="A72:F72"/>
    <mergeCell ref="A66:F66"/>
    <mergeCell ref="G64:M64"/>
    <mergeCell ref="G63:M63"/>
    <mergeCell ref="G62:M62"/>
    <mergeCell ref="A64:F64"/>
    <mergeCell ref="A62:F62"/>
    <mergeCell ref="A63:F63"/>
    <mergeCell ref="A6:F6"/>
    <mergeCell ref="G1:L1"/>
    <mergeCell ref="G2:L2"/>
    <mergeCell ref="G3:L3"/>
    <mergeCell ref="A1:F1"/>
    <mergeCell ref="A2:F2"/>
    <mergeCell ref="A3:F3"/>
  </mergeCells>
  <pageMargins left="0.56000000000000005" right="0.3" top="0.57999999999999996" bottom="0.53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RPBMK FISTAN FISTUM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AHMADI</dc:creator>
  <cp:lastModifiedBy>BANG MUSLIM</cp:lastModifiedBy>
  <dcterms:created xsi:type="dcterms:W3CDTF">2014-07-07T15:10:53Z</dcterms:created>
  <dcterms:modified xsi:type="dcterms:W3CDTF">2024-08-01T02:01:25Z</dcterms:modified>
</cp:coreProperties>
</file>