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hrul\SKRIPSI APRIL\"/>
    </mc:Choice>
  </mc:AlternateContent>
  <xr:revisionPtr revIDLastSave="0" documentId="13_ncr:1_{7AFDD189-36FC-4368-A748-BAD7EFD64CC9}" xr6:coauthVersionLast="47" xr6:coauthVersionMax="47" xr10:uidLastSave="{00000000-0000-0000-0000-000000000000}"/>
  <bookViews>
    <workbookView xWindow="-120" yWindow="-120" windowWidth="20730" windowHeight="11040" xr2:uid="{EE1A9249-A42D-494C-987C-10703E35315E}"/>
  </bookViews>
  <sheets>
    <sheet name="Komposisi dan Sumber" sheetId="5" r:id="rId1"/>
    <sheet name="Neraca" sheetId="4" r:id="rId2"/>
    <sheet name="Timbulan Sampah" sheetId="8" r:id="rId3"/>
    <sheet name="Sheet6" sheetId="6" r:id="rId4"/>
  </sheets>
  <externalReferences>
    <externalReference r:id="rId5"/>
  </externalReferences>
  <definedNames>
    <definedName name="_xlnm.Print_Area" localSheetId="1">Neraca!$A$1:$F$43</definedName>
    <definedName name="_xlnm.Print_Area" localSheetId="2">'Timbulan Sampah'!$A$1:$E$16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8" l="1"/>
  <c r="D13" i="8"/>
  <c r="C14" i="8"/>
  <c r="D14" i="8"/>
  <c r="C24" i="8"/>
  <c r="D24" i="8"/>
  <c r="L18" i="5"/>
  <c r="F18" i="5"/>
  <c r="C8" i="4"/>
  <c r="D8" i="4"/>
  <c r="E8" i="4"/>
  <c r="F8" i="4"/>
  <c r="C13" i="4"/>
  <c r="D13" i="4"/>
  <c r="E13" i="4"/>
  <c r="F13" i="4"/>
  <c r="C14" i="4"/>
  <c r="D14" i="4"/>
  <c r="E14" i="4"/>
  <c r="F14" i="4"/>
  <c r="C15" i="4"/>
  <c r="D15" i="4"/>
  <c r="E15" i="4"/>
  <c r="F15" i="4"/>
  <c r="C25" i="4"/>
  <c r="D25" i="4"/>
  <c r="E25" i="4"/>
  <c r="F25" i="4"/>
  <c r="C26" i="4"/>
  <c r="D26" i="4"/>
  <c r="E26" i="4"/>
  <c r="F26" i="4"/>
  <c r="C29" i="4"/>
  <c r="C28" i="4" s="1"/>
  <c r="D29" i="4"/>
  <c r="D28" i="4" s="1"/>
  <c r="E28" i="4" s="1"/>
  <c r="F28" i="4" s="1"/>
  <c r="E29" i="4"/>
  <c r="F29" i="4"/>
  <c r="D24" i="4" l="1"/>
  <c r="C24" i="4"/>
  <c r="C17" i="4" s="1"/>
  <c r="C18" i="4" s="1"/>
  <c r="D11" i="4"/>
  <c r="C11" i="4"/>
  <c r="C12" i="4" l="1"/>
  <c r="C31" i="4"/>
  <c r="E11" i="4"/>
  <c r="F11" i="4" s="1"/>
  <c r="D12" i="4"/>
  <c r="D17" i="4"/>
  <c r="E24" i="4"/>
  <c r="F24" i="4" s="1"/>
  <c r="E17" i="4" l="1"/>
  <c r="F17" i="4" s="1"/>
  <c r="D18" i="4"/>
  <c r="D31" i="4"/>
  <c r="C32" i="4"/>
  <c r="C33" i="4"/>
  <c r="C34" i="4" l="1"/>
  <c r="E31" i="4"/>
  <c r="F31" i="4" s="1"/>
  <c r="D32" i="4"/>
  <c r="D33" i="4"/>
  <c r="D34" i="4" l="1"/>
  <c r="E33" i="4"/>
  <c r="F33" i="4" s="1"/>
</calcChain>
</file>

<file path=xl/sharedStrings.xml><?xml version="1.0" encoding="utf-8"?>
<sst xmlns="http://schemas.openxmlformats.org/spreadsheetml/2006/main" count="216" uniqueCount="125">
  <si>
    <t>Komposisi Sampah</t>
  </si>
  <si>
    <t xml:space="preserve"> </t>
  </si>
  <si>
    <t>Komposisi Sampah menurut Materi Kabupaten/Kota Tahun 2020</t>
  </si>
  <si>
    <t>Komposisi Sampah menurut Materi Kabupaten/ Kota Tahun 2021</t>
  </si>
  <si>
    <t>No.</t>
  </si>
  <si>
    <t>Komposisi Sampah menurut Materi</t>
  </si>
  <si>
    <t>Jumlah Presentase</t>
  </si>
  <si>
    <t>Persentase Sisa Makanan</t>
  </si>
  <si>
    <t>%</t>
  </si>
  <si>
    <t>Persentase Kayu Ranting, Daun</t>
  </si>
  <si>
    <t>Persentase Kertas/Karton</t>
  </si>
  <si>
    <t>Persentase Plastik</t>
  </si>
  <si>
    <t>Persentase Logam</t>
  </si>
  <si>
    <t>Persentase Kain/Tekstil</t>
  </si>
  <si>
    <t>Persentase Karet/Kulit</t>
  </si>
  <si>
    <t>Persentase Kaca</t>
  </si>
  <si>
    <t>Persentase Lainnya</t>
  </si>
  <si>
    <t>Total Komposisi Sampah</t>
  </si>
  <si>
    <t>Ket. :</t>
  </si>
  <si>
    <t>* Total Komposisi Sampah harus 100%, Jika lebih 100% maka data tidak valid.</t>
  </si>
  <si>
    <t>* Untuk desimal menggunakan titik (.) dan 2 digit dibelakang.</t>
  </si>
  <si>
    <t>* Data diatas untuk Kabupaten / Kota Tahun 2019.</t>
  </si>
  <si>
    <t>* Data diatas khusus Kabupaten/Kota Tahun 2020</t>
  </si>
  <si>
    <t xml:space="preserve">  </t>
  </si>
  <si>
    <t>Sumber Sampah</t>
  </si>
  <si>
    <t>Jumlah Timbulan Sampah harian Menurut Sumber Kabupaten/Kota Tahun 2020</t>
  </si>
  <si>
    <t>Jumlah Timbulan Sampah harian Menurut Sumber Kabupaten/Kota Tahun 2021</t>
  </si>
  <si>
    <t>Jumlah
Timbulan Sampah</t>
  </si>
  <si>
    <t>Rumah Tangga</t>
  </si>
  <si>
    <t>ton/hari</t>
  </si>
  <si>
    <t>Perkantoran</t>
  </si>
  <si>
    <t>Pasar</t>
  </si>
  <si>
    <t>Pusat Perniagaan</t>
  </si>
  <si>
    <t>Fasilitas Publik</t>
  </si>
  <si>
    <t>Kawasan</t>
  </si>
  <si>
    <t>Lain-Lain</t>
  </si>
  <si>
    <t>Total Sumber Sampah</t>
  </si>
  <si>
    <t>* Data diatas untuk Kabupaten / Kota Tahun 2020.</t>
  </si>
  <si>
    <t>TIMBULAN SAMPAH KABUPATEN POHUWATO</t>
  </si>
  <si>
    <t>Pilih salah salah satau teknis perhitungan timbualn sampah (v)</t>
  </si>
  <si>
    <t>Estimasi</t>
  </si>
  <si>
    <t>v</t>
  </si>
  <si>
    <t>* pilih salah satu (v)</t>
  </si>
  <si>
    <t>Kajian</t>
  </si>
  <si>
    <t>Teknis Penghitungan dengan menggunakan Estimasi Jumlah Penduduk</t>
  </si>
  <si>
    <t>Tahun 2021</t>
  </si>
  <si>
    <t>Tahun 2022</t>
  </si>
  <si>
    <t>Jumlah Penduduk (JP) satuan jiwa (yang riil)</t>
  </si>
  <si>
    <t xml:space="preserve"> * (isi Jumlah penduduk ) Kabupaten/Kota (dari BPS atau disdukcapil yang riil)</t>
  </si>
  <si>
    <t>Estimasi Timbulan Sampah per Jiwa (ETS) satuan kg</t>
  </si>
  <si>
    <t>*Disesuaikan 
dengan kondisi 
daerah masing-masing</t>
  </si>
  <si>
    <t>Jumlah Timbulan Sampah (PJTS) satuan ton/hari = (JP x ETS)/1000</t>
  </si>
  <si>
    <t>* otomatis rumus</t>
  </si>
  <si>
    <t>Timbulan Sampah Per Tahun satuan ton/tahun = PJTS x 365</t>
  </si>
  <si>
    <t xml:space="preserve">Kenaikan Rata-Rata Jumlah Penduduk Pertahun 
</t>
  </si>
  <si>
    <t>*Kenaikan rata-rata jumlah penduduk pertahun
**Gunakan data dari BPS</t>
  </si>
  <si>
    <t>Teknis Penghitungan dengan menggunakan kajian atau riset daerahnya.</t>
  </si>
  <si>
    <t>Jumlah Timbuln Sampah hasil kajian (ton/hari)</t>
  </si>
  <si>
    <t>*(isi data sesuai kajian) dalam ton/hari</t>
  </si>
  <si>
    <t>Jumlah Timbuln Sampah hasil kajian (ton/tahun)</t>
  </si>
  <si>
    <t>*(isi data sesuai kajian) dalam ton/tahun</t>
  </si>
  <si>
    <t>Tahun 2021 (ton/tahun)</t>
  </si>
  <si>
    <t>Tahun 2022 (ton/tahun)</t>
  </si>
  <si>
    <t>REKAP TIMBULAN SAMPAH KABUPATEN/KOTA</t>
  </si>
  <si>
    <t>* otomatis</t>
  </si>
  <si>
    <t>Keterangan :</t>
  </si>
  <si>
    <t>- Pilih salah satu teknis perhitungan berdasarkan estimasi jumlah penduduk atau kajian lokal dari masing-masing daerah.</t>
  </si>
  <si>
    <t>NERACA PENGELOLAAN SAMPAH</t>
  </si>
  <si>
    <t>TAHUN 2020-2021</t>
  </si>
  <si>
    <t>KABUPATEN POHUWATO</t>
  </si>
  <si>
    <t>KETERANGAN</t>
  </si>
  <si>
    <t>PERUBAHAN</t>
  </si>
  <si>
    <t>Tahun 2022 - Tahun 2021</t>
  </si>
  <si>
    <t>persen</t>
  </si>
  <si>
    <t>I</t>
  </si>
  <si>
    <t>TIMBULAN SAMPAH</t>
  </si>
  <si>
    <t>(Jumlah Penduduk x Faktor Estimasi Timbulan Perkapita)</t>
  </si>
  <si>
    <t>II</t>
  </si>
  <si>
    <t>JUMLAH PENGURANGAN SAMPAH</t>
  </si>
  <si>
    <t>Persentase pengurangan sampah</t>
  </si>
  <si>
    <t>a</t>
  </si>
  <si>
    <t>Jumlah Pembatasan Timbulan Sampah</t>
  </si>
  <si>
    <t>b</t>
  </si>
  <si>
    <t>Jumlah Pemanfaatan Kembali Sampah</t>
  </si>
  <si>
    <t>c</t>
  </si>
  <si>
    <t>Jumlah Pendauran Ulang Sampah</t>
  </si>
  <si>
    <t>III</t>
  </si>
  <si>
    <t>JUMLAH PENANGANAN SAMPAH</t>
  </si>
  <si>
    <t>Persentase penanganan sampah</t>
  </si>
  <si>
    <t>d</t>
  </si>
  <si>
    <t>Pemilahan/Pengumpulan</t>
  </si>
  <si>
    <t>e</t>
  </si>
  <si>
    <t>Pengangkutan*)</t>
  </si>
  <si>
    <t>Sampah diangkut ke tempat pengolahan sampah (residu pemilahan)</t>
  </si>
  <si>
    <t>Sampah diangkut ke tempat pemrosesan akhir (residu pengolahan)</t>
  </si>
  <si>
    <t>f</t>
  </si>
  <si>
    <t>Pengolahan</t>
  </si>
  <si>
    <t>Jumlah Sampah terolah menjadi bahan baku (pakan ternak, kompos, daur ulang dan upcycle)</t>
  </si>
  <si>
    <t>Jumlah Sampah termanfaatkan menjadi sumber energi</t>
  </si>
  <si>
    <t>g</t>
  </si>
  <si>
    <t>Pemrosesan akhir</t>
  </si>
  <si>
    <t>Jumlah Sampah yang terproses di tempat pemrosesan akhir</t>
  </si>
  <si>
    <t>IV</t>
  </si>
  <si>
    <t>SAMPAH YANG DIKELOLA (II + III)</t>
  </si>
  <si>
    <t>Persentase sampah terkelola</t>
  </si>
  <si>
    <t>V</t>
  </si>
  <si>
    <t>SAMPAH TIDAK DIKELOLA  (I - IV)</t>
  </si>
  <si>
    <t>Persentase sampah tidak terkelola</t>
  </si>
  <si>
    <t>SAIPUL A. MBUINGA</t>
  </si>
  <si>
    <t>BUPATI POHUWATO</t>
  </si>
  <si>
    <t>Pada Tanggal        Agustus 2021</t>
  </si>
  <si>
    <t>Ditetapkan di Pohuwato</t>
  </si>
  <si>
    <t>KABUPATEN :  POHUWATO</t>
  </si>
  <si>
    <t>II.</t>
  </si>
  <si>
    <t xml:space="preserve">Tabel Laporan Capaian Pengurangan dan Penanganan Sampah Tahun 2021 - Kabupaten Pohuwato </t>
  </si>
  <si>
    <t>NO</t>
  </si>
  <si>
    <t>INDIKATOR</t>
  </si>
  <si>
    <t>TARGET</t>
  </si>
  <si>
    <t>CAPAIAN</t>
  </si>
  <si>
    <t>TON/TAHUN</t>
  </si>
  <si>
    <t>(%)</t>
  </si>
  <si>
    <t>Timbulan Sampah</t>
  </si>
  <si>
    <t>Pengurangan</t>
  </si>
  <si>
    <t>Penanganan</t>
  </si>
  <si>
    <t xml:space="preserve">Tabel Laporan Capaian Pengurangan dan Penanganan Sampah Tahun 2022 - Kabupaten Pohuwato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</si>
</sst>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"/>
    <numFmt numFmtId="165" formatCode="0.000000000%"/>
    <numFmt numFmtId="166" formatCode="#,##0.00000"/>
    <numFmt numFmtId="167" formatCode="_(* #,##0.00_);_(* \(#,##0.0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0"/>
      <name val="Arial"/>
      <family val="2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Arial"/>
      <family val="2"/>
    </font>
    <font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4" fillId="2" borderId="0" xfId="0" applyFont="1" applyFill="1" applyAlignment="1">
      <alignment horizontal="center"/>
    </xf>
    <xf numFmtId="0" fontId="6" fillId="0" borderId="0" xfId="0" applyFont="1"/>
    <xf numFmtId="0" fontId="0" fillId="0" borderId="0" xfId="0"/>
    <xf numFmtId="0" fontId="0" fillId="0" borderId="7" xfId="0" applyBorder="1"/>
    <xf numFmtId="0" fontId="2" fillId="0" borderId="0" xfId="0" applyFont="1"/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4" fontId="0" fillId="0" borderId="0" xfId="0" applyNumberFormat="1"/>
    <xf numFmtId="0" fontId="0" fillId="0" borderId="1" xfId="0" applyBorder="1"/>
    <xf numFmtId="164" fontId="0" fillId="0" borderId="7" xfId="0" applyNumberFormat="1" applyBorder="1"/>
    <xf numFmtId="0" fontId="2" fillId="0" borderId="5" xfId="0" applyFont="1" applyBorder="1"/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7" xfId="0" applyFont="1" applyFill="1" applyBorder="1"/>
    <xf numFmtId="4" fontId="2" fillId="2" borderId="7" xfId="0" applyNumberFormat="1" applyFont="1" applyFill="1" applyBorder="1"/>
    <xf numFmtId="0" fontId="5" fillId="3" borderId="0" xfId="0" applyFont="1" applyFill="1"/>
    <xf numFmtId="0" fontId="2" fillId="4" borderId="7" xfId="0" applyFont="1" applyFill="1" applyBorder="1" applyAlignment="1">
      <alignment horizontal="center" vertical="center" wrapText="1"/>
    </xf>
    <xf numFmtId="4" fontId="0" fillId="0" borderId="5" xfId="0" applyNumberFormat="1" applyBorder="1"/>
    <xf numFmtId="0" fontId="0" fillId="3" borderId="9" xfId="0" applyFill="1" applyBorder="1"/>
    <xf numFmtId="0" fontId="7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/>
    </xf>
    <xf numFmtId="4" fontId="7" fillId="0" borderId="0" xfId="0" applyNumberFormat="1" applyFont="1" applyAlignment="1">
      <alignment horizontal="left" vertical="center"/>
    </xf>
    <xf numFmtId="4" fontId="7" fillId="0" borderId="7" xfId="0" applyNumberFormat="1" applyFont="1" applyBorder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3" fontId="9" fillId="5" borderId="7" xfId="0" applyNumberFormat="1" applyFont="1" applyFill="1" applyBorder="1" applyAlignment="1">
      <alignment vertical="center"/>
    </xf>
    <xf numFmtId="3" fontId="10" fillId="5" borderId="7" xfId="0" applyNumberFormat="1" applyFont="1" applyFill="1" applyBorder="1" applyAlignment="1">
      <alignment vertical="center"/>
    </xf>
    <xf numFmtId="165" fontId="7" fillId="0" borderId="0" xfId="0" applyNumberFormat="1" applyFont="1" applyAlignment="1">
      <alignment vertical="top"/>
    </xf>
    <xf numFmtId="0" fontId="7" fillId="0" borderId="0" xfId="0" applyFont="1" applyAlignment="1">
      <alignment vertical="center"/>
    </xf>
    <xf numFmtId="4" fontId="11" fillId="5" borderId="7" xfId="0" applyNumberFormat="1" applyFont="1" applyFill="1" applyBorder="1" applyAlignment="1">
      <alignment vertical="center"/>
    </xf>
    <xf numFmtId="0" fontId="7" fillId="0" borderId="1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6" fontId="7" fillId="2" borderId="7" xfId="0" applyNumberFormat="1" applyFont="1" applyFill="1" applyBorder="1" applyAlignment="1">
      <alignment vertical="center"/>
    </xf>
    <xf numFmtId="166" fontId="3" fillId="2" borderId="7" xfId="0" applyNumberFormat="1" applyFont="1" applyFill="1" applyBorder="1" applyAlignment="1">
      <alignment vertical="center"/>
    </xf>
    <xf numFmtId="0" fontId="7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4" fontId="11" fillId="5" borderId="7" xfId="0" applyNumberFormat="1" applyFont="1" applyFill="1" applyBorder="1" applyAlignment="1">
      <alignment horizontal="right" vertical="center"/>
    </xf>
    <xf numFmtId="4" fontId="13" fillId="5" borderId="7" xfId="0" applyNumberFormat="1" applyFont="1" applyFill="1" applyBorder="1" applyAlignment="1">
      <alignment horizontal="right" vertical="center"/>
    </xf>
    <xf numFmtId="165" fontId="7" fillId="0" borderId="0" xfId="0" applyNumberFormat="1" applyFont="1" applyAlignment="1">
      <alignment vertical="center"/>
    </xf>
    <xf numFmtId="4" fontId="9" fillId="5" borderId="7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4" fontId="8" fillId="2" borderId="7" xfId="0" applyNumberFormat="1" applyFont="1" applyFill="1" applyBorder="1" applyAlignment="1">
      <alignment horizontal="center" vertical="center"/>
    </xf>
    <xf numFmtId="0" fontId="7" fillId="0" borderId="0" xfId="0" quotePrefix="1" applyFont="1" applyAlignment="1">
      <alignment vertical="top" wrapText="1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2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2" borderId="7" xfId="0" applyNumberFormat="1" applyFont="1" applyFill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/>
    <xf numFmtId="9" fontId="7" fillId="0" borderId="7" xfId="2" applyFont="1" applyFill="1" applyBorder="1"/>
    <xf numFmtId="0" fontId="7" fillId="2" borderId="7" xfId="0" applyFont="1" applyFill="1" applyBorder="1"/>
    <xf numFmtId="0" fontId="15" fillId="0" borderId="7" xfId="0" applyFont="1" applyBorder="1" applyAlignment="1">
      <alignment horizontal="right"/>
    </xf>
    <xf numFmtId="10" fontId="8" fillId="2" borderId="7" xfId="2" applyNumberFormat="1" applyFont="1" applyFill="1" applyBorder="1" applyAlignment="1">
      <alignment horizontal="center"/>
    </xf>
    <xf numFmtId="10" fontId="8" fillId="0" borderId="7" xfId="2" applyNumberFormat="1" applyFont="1" applyFill="1" applyBorder="1" applyAlignment="1">
      <alignment horizontal="center"/>
    </xf>
    <xf numFmtId="0" fontId="8" fillId="0" borderId="7" xfId="0" applyFont="1" applyBorder="1"/>
    <xf numFmtId="9" fontId="8" fillId="0" borderId="7" xfId="2" applyFont="1" applyFill="1" applyBorder="1"/>
    <xf numFmtId="0" fontId="7" fillId="0" borderId="7" xfId="0" applyFont="1" applyBorder="1" applyAlignment="1">
      <alignment horizontal="left" indent="2"/>
    </xf>
    <xf numFmtId="9" fontId="7" fillId="2" borderId="7" xfId="2" applyFont="1" applyFill="1" applyBorder="1" applyAlignment="1">
      <alignment horizontal="center"/>
    </xf>
    <xf numFmtId="167" fontId="7" fillId="0" borderId="7" xfId="1" applyNumberFormat="1" applyFont="1" applyFill="1" applyBorder="1"/>
    <xf numFmtId="0" fontId="7" fillId="0" borderId="7" xfId="0" applyFont="1" applyBorder="1" applyAlignment="1">
      <alignment horizontal="left"/>
    </xf>
    <xf numFmtId="167" fontId="7" fillId="0" borderId="7" xfId="1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right"/>
    </xf>
    <xf numFmtId="0" fontId="7" fillId="0" borderId="7" xfId="0" applyFont="1" applyBorder="1" applyAlignment="1">
      <alignment horizontal="left" wrapText="1" indent="3"/>
    </xf>
    <xf numFmtId="0" fontId="7" fillId="0" borderId="7" xfId="0" applyFont="1" applyBorder="1" applyAlignment="1">
      <alignment horizontal="left" indent="3"/>
    </xf>
    <xf numFmtId="4" fontId="7" fillId="0" borderId="7" xfId="1" applyNumberFormat="1" applyFont="1" applyFill="1" applyBorder="1"/>
    <xf numFmtId="10" fontId="15" fillId="2" borderId="7" xfId="2" applyNumberFormat="1" applyFont="1" applyFill="1" applyBorder="1" applyAlignment="1">
      <alignment horizontal="right"/>
    </xf>
    <xf numFmtId="10" fontId="15" fillId="0" borderId="7" xfId="2" applyNumberFormat="1" applyFont="1" applyFill="1" applyBorder="1" applyAlignment="1">
      <alignment horizontal="right"/>
    </xf>
    <xf numFmtId="0" fontId="14" fillId="0" borderId="0" xfId="0" applyFont="1"/>
    <xf numFmtId="0" fontId="16" fillId="0" borderId="0" xfId="0" applyFont="1" applyAlignment="1">
      <alignment horizontal="left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1.%20Neraca%20Capaian%20Jakstrada%20Kabupaten%20Kota%202021.xlsx" TargetMode="External"/><Relationship Id="rId1" Type="http://schemas.openxmlformats.org/officeDocument/2006/relationships/externalLinkPath" Target="file:///C:\Users\ACER\Downloads\1.%20Neraca%20Capaian%20Jakstrada%20Kabupaten%20Kot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ta Cara"/>
      <sheetName val="Target Perencanaan"/>
      <sheetName val="Sheet2"/>
      <sheetName val="Laporan Capaian 2021."/>
      <sheetName val="Laporan Capaian 2022"/>
      <sheetName val="Laporan Pelaksanaan 2021"/>
      <sheetName val="Laporan Pelaksanaan 2022"/>
      <sheetName val="Pembatasan Timbulan Sampah_2021"/>
      <sheetName val="Pembatasan Timbulan Sampah_2022"/>
      <sheetName val="Pemanfaatan Kembali Sampah_2021"/>
      <sheetName val="Pemanfaatan Kembali Sampah_2022"/>
      <sheetName val="KompostingSkalaRT_(K)_2020."/>
      <sheetName val="KompostingSkalaRT_(K)_2021"/>
      <sheetName val="BSU_(K)_2021"/>
      <sheetName val="BSU_(K)_2022"/>
      <sheetName val="BSI_(K)_2021"/>
      <sheetName val="BSI_(K)_2022"/>
      <sheetName val="TPS3R_(K)_2021"/>
      <sheetName val="TPS3R_(K)_2022"/>
      <sheetName val="RumahKompos_(K)_2021"/>
      <sheetName val="RumahKompos_(K)_2022"/>
      <sheetName val="TPST_(K)_2019"/>
      <sheetName val="TPST_(K)_2020"/>
      <sheetName val="PDU_(K)_2021"/>
      <sheetName val="PDU_(K)_2022"/>
      <sheetName val="POO_(K)_2019"/>
      <sheetName val="POO_(K)_2020"/>
      <sheetName val="BIODIGISTER_(K)_2019"/>
      <sheetName val="BIODIGISTER_(K)_2020"/>
      <sheetName val="DUProdukKreatif_(K)_2019"/>
      <sheetName val="DUProdukKreatif_(K)_2020"/>
      <sheetName val="SektrInforml_Pengepul(K)_2021"/>
      <sheetName val="SektrInforml_Pengepul(K)_2022"/>
      <sheetName val="Pendauran Ulang Sampah 2021."/>
      <sheetName val="Pendauran Ulang Sampah 2022"/>
      <sheetName val="TPS3R_(T)_2021."/>
      <sheetName val="TPS3R_(T)_2022"/>
      <sheetName val="TPST_(T)_2019 (2)"/>
      <sheetName val="TPST_(T)_2020"/>
      <sheetName val="RumahKompos_(T)_2021"/>
      <sheetName val="RumahKompos_(T)_2022"/>
      <sheetName val="PDU_(T)_2021"/>
      <sheetName val="PDU_(T)_2022"/>
      <sheetName val="POO_(T)_2019"/>
      <sheetName val="POO_(T)_2020"/>
      <sheetName val="ITFNonIncenerator_(T)_2019"/>
      <sheetName val="ITFNonIncenerator_(T)_2020"/>
      <sheetName val="DUProdukKreatif_(T)_2019"/>
      <sheetName val="DUProdukKreatif_(T)_2020"/>
      <sheetName val="Terolah menjadi Bahan Baku 2021"/>
      <sheetName val="Terolah menjadi Bahan Baku 2022"/>
      <sheetName val="BIODIGISTER_(T)_2019"/>
      <sheetName val="BIODIGISTER_(T)_2020"/>
      <sheetName val="ProsesThermal_(T)_2019"/>
      <sheetName val="ProsesThermal_(T)_2020"/>
      <sheetName val="RDF_(T)_2019"/>
      <sheetName val="RDF_(T)_2020"/>
      <sheetName val="Sampah menjadi Energi 2019"/>
      <sheetName val="Sampah menjadi Energi 2020"/>
      <sheetName val="TPAOpenDumping_2019"/>
      <sheetName val="TPAOpenDumping_2020"/>
      <sheetName val="TPAControlSanitary_2021"/>
      <sheetName val="TPAControlSanitary_2022"/>
      <sheetName val="Pemrosesan Akhir (TPA) 2021"/>
      <sheetName val="Pemrosesan Akhir (TPA) 202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9">
          <cell r="I29">
            <v>1055.58</v>
          </cell>
        </row>
      </sheetData>
      <sheetData sheetId="8">
        <row r="28">
          <cell r="I28">
            <v>1245.9275</v>
          </cell>
        </row>
      </sheetData>
      <sheetData sheetId="9">
        <row r="29">
          <cell r="K29">
            <v>234.37200000000001</v>
          </cell>
        </row>
      </sheetData>
      <sheetData sheetId="10">
        <row r="29">
          <cell r="K29">
            <v>244.23599999999999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8">
          <cell r="L18">
            <v>7445.8590588200004</v>
          </cell>
        </row>
      </sheetData>
      <sheetData sheetId="34">
        <row r="18">
          <cell r="L18">
            <v>7967.5379000000012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5">
          <cell r="L15">
            <v>2373.3040488639999</v>
          </cell>
        </row>
      </sheetData>
      <sheetData sheetId="50">
        <row r="15">
          <cell r="L15">
            <v>918.04799999999989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9">
          <cell r="G9">
            <v>0</v>
          </cell>
        </row>
      </sheetData>
      <sheetData sheetId="58">
        <row r="9">
          <cell r="G9">
            <v>0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>
        <row r="15">
          <cell r="E15">
            <v>3146.665</v>
          </cell>
        </row>
      </sheetData>
      <sheetData sheetId="64">
        <row r="15">
          <cell r="E15">
            <v>2920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3A71-04E5-4CB2-812D-B4E4803E6DF5}">
  <dimension ref="C2:AF23"/>
  <sheetViews>
    <sheetView tabSelected="1" topLeftCell="D1" zoomScale="55" zoomScaleNormal="55" workbookViewId="0">
      <selection activeCell="M28" sqref="M28"/>
    </sheetView>
  </sheetViews>
  <sheetFormatPr defaultRowHeight="15" x14ac:dyDescent="0.25"/>
  <cols>
    <col min="5" max="5" width="31.140625" customWidth="1"/>
    <col min="11" max="11" width="25.7109375" customWidth="1"/>
    <col min="18" max="18" width="22.85546875" customWidth="1"/>
    <col min="24" max="24" width="36.28515625" customWidth="1"/>
  </cols>
  <sheetData>
    <row r="2" spans="3:32" ht="18.75" x14ac:dyDescent="0.3">
      <c r="C2" s="3"/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3:32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3:32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3:32" ht="18" thickBot="1" x14ac:dyDescent="0.35">
      <c r="C5" s="3"/>
      <c r="D5" s="25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3:32" ht="18" thickBot="1" x14ac:dyDescent="0.35">
      <c r="C6" s="3"/>
      <c r="D6" s="18"/>
      <c r="E6" s="14"/>
      <c r="F6" s="14"/>
      <c r="G6" s="14"/>
      <c r="H6" s="14"/>
      <c r="I6" s="14" t="s">
        <v>1</v>
      </c>
      <c r="J6" s="14"/>
      <c r="K6" s="14"/>
      <c r="L6" s="14"/>
      <c r="M6" s="14"/>
      <c r="N6" s="14"/>
      <c r="O6" s="15"/>
      <c r="P6" s="3"/>
      <c r="Q6" s="25" t="s">
        <v>24</v>
      </c>
      <c r="R6" s="13"/>
      <c r="S6" s="13"/>
      <c r="T6" s="13"/>
      <c r="U6" s="13"/>
      <c r="V6" s="13"/>
      <c r="W6" s="13"/>
      <c r="X6" s="13"/>
      <c r="Y6" s="13"/>
      <c r="Z6" s="13"/>
      <c r="AA6" s="28"/>
      <c r="AB6" s="3"/>
      <c r="AC6" s="3"/>
      <c r="AD6" s="3"/>
      <c r="AE6" s="3"/>
      <c r="AF6" s="3"/>
    </row>
    <row r="7" spans="3:32" x14ac:dyDescent="0.25">
      <c r="C7" s="3"/>
      <c r="D7" s="16" t="s">
        <v>2</v>
      </c>
      <c r="E7" s="3"/>
      <c r="F7" s="3"/>
      <c r="G7" s="3"/>
      <c r="H7" s="3"/>
      <c r="I7" s="3"/>
      <c r="J7" s="5" t="s">
        <v>3</v>
      </c>
      <c r="K7" s="3"/>
      <c r="L7" s="3"/>
      <c r="M7" s="3"/>
      <c r="N7" s="3"/>
      <c r="O7" s="7"/>
      <c r="P7" s="3"/>
      <c r="Q7" s="18"/>
      <c r="R7" s="14"/>
      <c r="S7" s="14"/>
      <c r="T7" s="14"/>
      <c r="U7" s="14"/>
      <c r="V7" s="14" t="s">
        <v>1</v>
      </c>
      <c r="W7" s="14"/>
      <c r="X7" s="14"/>
      <c r="Y7" s="14"/>
      <c r="Z7" s="14"/>
      <c r="AA7" s="15"/>
      <c r="AB7" s="3"/>
      <c r="AC7" s="3"/>
      <c r="AD7" s="3"/>
      <c r="AE7" s="3"/>
      <c r="AF7" s="3"/>
    </row>
    <row r="8" spans="3:32" x14ac:dyDescent="0.25">
      <c r="C8" s="3"/>
      <c r="D8" s="22" t="s">
        <v>4</v>
      </c>
      <c r="E8" s="21" t="s">
        <v>5</v>
      </c>
      <c r="F8" s="21" t="s">
        <v>6</v>
      </c>
      <c r="G8" s="21"/>
      <c r="H8" s="3"/>
      <c r="I8" s="3"/>
      <c r="J8" s="21" t="s">
        <v>4</v>
      </c>
      <c r="K8" s="21" t="s">
        <v>5</v>
      </c>
      <c r="L8" s="21" t="s">
        <v>6</v>
      </c>
      <c r="M8" s="21"/>
      <c r="N8" s="3"/>
      <c r="O8" s="7"/>
      <c r="P8" s="3"/>
      <c r="Q8" s="16" t="s">
        <v>25</v>
      </c>
      <c r="R8" s="3"/>
      <c r="S8" s="3"/>
      <c r="T8" s="3"/>
      <c r="U8" s="3"/>
      <c r="V8" s="3"/>
      <c r="W8" s="5" t="s">
        <v>26</v>
      </c>
      <c r="X8" s="3"/>
      <c r="Y8" s="3"/>
      <c r="Z8" s="3"/>
      <c r="AA8" s="3"/>
      <c r="AB8" s="3"/>
      <c r="AC8" s="3"/>
      <c r="AD8" s="3"/>
      <c r="AE8" s="3"/>
      <c r="AF8" s="3"/>
    </row>
    <row r="9" spans="3:32" ht="60" x14ac:dyDescent="0.25">
      <c r="C9" s="3"/>
      <c r="D9" s="9">
        <v>1</v>
      </c>
      <c r="E9" s="4" t="s">
        <v>7</v>
      </c>
      <c r="F9" s="19">
        <v>34.130000000000003</v>
      </c>
      <c r="G9" s="4" t="s">
        <v>8</v>
      </c>
      <c r="H9" s="3"/>
      <c r="I9" s="3"/>
      <c r="J9" s="6">
        <v>1</v>
      </c>
      <c r="K9" s="4" t="s">
        <v>7</v>
      </c>
      <c r="L9" s="19">
        <v>13.2</v>
      </c>
      <c r="M9" s="4" t="s">
        <v>8</v>
      </c>
      <c r="N9" s="17"/>
      <c r="O9" s="7" t="s">
        <v>1</v>
      </c>
      <c r="P9" s="3"/>
      <c r="Q9" s="22" t="s">
        <v>4</v>
      </c>
      <c r="R9" s="21" t="s">
        <v>24</v>
      </c>
      <c r="S9" s="26" t="s">
        <v>27</v>
      </c>
      <c r="T9" s="21"/>
      <c r="U9" s="3"/>
      <c r="V9" s="3"/>
      <c r="W9" s="22" t="s">
        <v>4</v>
      </c>
      <c r="X9" s="21" t="s">
        <v>24</v>
      </c>
      <c r="Y9" s="26" t="s">
        <v>27</v>
      </c>
      <c r="Z9" s="21"/>
      <c r="AA9" s="3"/>
      <c r="AB9" s="3"/>
      <c r="AC9" s="3"/>
      <c r="AD9" s="3"/>
      <c r="AE9" s="3"/>
      <c r="AF9" s="3"/>
    </row>
    <row r="10" spans="3:32" x14ac:dyDescent="0.25">
      <c r="C10" s="3"/>
      <c r="D10" s="9">
        <v>2</v>
      </c>
      <c r="E10" s="4" t="s">
        <v>9</v>
      </c>
      <c r="F10" s="19">
        <v>14.3</v>
      </c>
      <c r="G10" s="4" t="s">
        <v>8</v>
      </c>
      <c r="H10" s="3"/>
      <c r="I10" s="3"/>
      <c r="J10" s="6">
        <v>2</v>
      </c>
      <c r="K10" s="4" t="s">
        <v>9</v>
      </c>
      <c r="L10" s="19">
        <v>10.3</v>
      </c>
      <c r="M10" s="4" t="s">
        <v>8</v>
      </c>
      <c r="N10" s="17"/>
      <c r="O10" s="7"/>
      <c r="P10" s="3"/>
      <c r="Q10" s="9">
        <v>1</v>
      </c>
      <c r="R10" s="4" t="s">
        <v>28</v>
      </c>
      <c r="S10" s="19">
        <v>6.4</v>
      </c>
      <c r="T10" s="4" t="s">
        <v>29</v>
      </c>
      <c r="U10" s="3"/>
      <c r="V10" s="3"/>
      <c r="W10" s="6">
        <v>1</v>
      </c>
      <c r="X10" s="4" t="s">
        <v>28</v>
      </c>
      <c r="Y10" s="19">
        <v>6.4</v>
      </c>
      <c r="Z10" s="4" t="s">
        <v>29</v>
      </c>
      <c r="AA10" s="27"/>
      <c r="AB10" s="3"/>
      <c r="AC10" s="3"/>
      <c r="AD10" s="3"/>
      <c r="AE10" s="3"/>
      <c r="AF10" s="3"/>
    </row>
    <row r="11" spans="3:32" x14ac:dyDescent="0.25">
      <c r="C11" s="3"/>
      <c r="D11" s="9">
        <v>3</v>
      </c>
      <c r="E11" s="4" t="s">
        <v>10</v>
      </c>
      <c r="F11" s="19">
        <v>10.199999999999999</v>
      </c>
      <c r="G11" s="4" t="s">
        <v>8</v>
      </c>
      <c r="H11" s="3"/>
      <c r="I11" s="3"/>
      <c r="J11" s="6">
        <v>3</v>
      </c>
      <c r="K11" s="4" t="s">
        <v>10</v>
      </c>
      <c r="L11" s="19">
        <v>32.229999999999997</v>
      </c>
      <c r="M11" s="4" t="s">
        <v>23</v>
      </c>
      <c r="N11" s="17"/>
      <c r="O11" s="7"/>
      <c r="P11" s="3"/>
      <c r="Q11" s="9">
        <v>2</v>
      </c>
      <c r="R11" s="4" t="s">
        <v>30</v>
      </c>
      <c r="S11" s="19">
        <v>1.1000000000000001</v>
      </c>
      <c r="T11" s="4" t="s">
        <v>29</v>
      </c>
      <c r="U11" s="3"/>
      <c r="V11" s="3"/>
      <c r="W11" s="6">
        <v>2</v>
      </c>
      <c r="X11" s="4" t="s">
        <v>30</v>
      </c>
      <c r="Y11" s="19">
        <v>1.1000000000000001</v>
      </c>
      <c r="Z11" s="4" t="s">
        <v>29</v>
      </c>
      <c r="AA11" s="27"/>
      <c r="AB11" s="3"/>
      <c r="AC11" s="3"/>
      <c r="AD11" s="3"/>
      <c r="AE11" s="3"/>
      <c r="AF11" s="3"/>
    </row>
    <row r="12" spans="3:32" x14ac:dyDescent="0.25">
      <c r="C12" s="3"/>
      <c r="D12" s="9">
        <v>4</v>
      </c>
      <c r="E12" s="4" t="s">
        <v>11</v>
      </c>
      <c r="F12" s="19">
        <v>35.89</v>
      </c>
      <c r="G12" s="4" t="s">
        <v>8</v>
      </c>
      <c r="H12" s="3"/>
      <c r="I12" s="3"/>
      <c r="J12" s="6">
        <v>4</v>
      </c>
      <c r="K12" s="4" t="s">
        <v>11</v>
      </c>
      <c r="L12" s="19">
        <v>35.89</v>
      </c>
      <c r="M12" s="4" t="s">
        <v>8</v>
      </c>
      <c r="N12" s="17"/>
      <c r="O12" s="7"/>
      <c r="P12" s="3"/>
      <c r="Q12" s="9">
        <v>3</v>
      </c>
      <c r="R12" s="4" t="s">
        <v>31</v>
      </c>
      <c r="S12" s="19">
        <v>3.3</v>
      </c>
      <c r="T12" s="4" t="s">
        <v>29</v>
      </c>
      <c r="U12" s="3"/>
      <c r="V12" s="3"/>
      <c r="W12" s="6">
        <v>3</v>
      </c>
      <c r="X12" s="4" t="s">
        <v>31</v>
      </c>
      <c r="Y12" s="19">
        <v>3.3</v>
      </c>
      <c r="Z12" s="4" t="s">
        <v>29</v>
      </c>
      <c r="AA12" s="27"/>
      <c r="AB12" s="3"/>
      <c r="AC12" s="3"/>
      <c r="AD12" s="3"/>
      <c r="AE12" s="3"/>
      <c r="AF12" s="3"/>
    </row>
    <row r="13" spans="3:32" x14ac:dyDescent="0.25">
      <c r="C13" s="3"/>
      <c r="D13" s="9">
        <v>5</v>
      </c>
      <c r="E13" s="4" t="s">
        <v>12</v>
      </c>
      <c r="F13" s="19">
        <v>0</v>
      </c>
      <c r="G13" s="4" t="s">
        <v>8</v>
      </c>
      <c r="H13" s="3"/>
      <c r="I13" s="3"/>
      <c r="J13" s="6">
        <v>5</v>
      </c>
      <c r="K13" s="4" t="s">
        <v>12</v>
      </c>
      <c r="L13" s="19">
        <v>0</v>
      </c>
      <c r="M13" s="4" t="s">
        <v>8</v>
      </c>
      <c r="N13" s="17"/>
      <c r="O13" s="7"/>
      <c r="P13" s="3"/>
      <c r="Q13" s="9">
        <v>4</v>
      </c>
      <c r="R13" s="4" t="s">
        <v>32</v>
      </c>
      <c r="S13" s="19">
        <v>1.2</v>
      </c>
      <c r="T13" s="4" t="s">
        <v>29</v>
      </c>
      <c r="U13" s="3"/>
      <c r="V13" s="3"/>
      <c r="W13" s="6">
        <v>4</v>
      </c>
      <c r="X13" s="4" t="s">
        <v>32</v>
      </c>
      <c r="Y13" s="19">
        <v>1.2</v>
      </c>
      <c r="Z13" s="4" t="s">
        <v>29</v>
      </c>
      <c r="AA13" s="27"/>
      <c r="AB13" s="3"/>
      <c r="AC13" s="3"/>
      <c r="AD13" s="3"/>
      <c r="AE13" s="3"/>
      <c r="AF13" s="3"/>
    </row>
    <row r="14" spans="3:32" x14ac:dyDescent="0.25">
      <c r="C14" s="3"/>
      <c r="D14" s="9">
        <v>6</v>
      </c>
      <c r="E14" s="4" t="s">
        <v>13</v>
      </c>
      <c r="F14" s="19">
        <v>0</v>
      </c>
      <c r="G14" s="4" t="s">
        <v>8</v>
      </c>
      <c r="H14" s="3"/>
      <c r="I14" s="3"/>
      <c r="J14" s="6">
        <v>6</v>
      </c>
      <c r="K14" s="4" t="s">
        <v>13</v>
      </c>
      <c r="L14" s="19">
        <v>0</v>
      </c>
      <c r="M14" s="4" t="s">
        <v>8</v>
      </c>
      <c r="N14" s="17"/>
      <c r="O14" s="7"/>
      <c r="P14" s="3"/>
      <c r="Q14" s="9">
        <v>5</v>
      </c>
      <c r="R14" s="4" t="s">
        <v>33</v>
      </c>
      <c r="S14" s="19">
        <v>0.9</v>
      </c>
      <c r="T14" s="4" t="s">
        <v>29</v>
      </c>
      <c r="U14" s="3"/>
      <c r="V14" s="3"/>
      <c r="W14" s="6">
        <v>5</v>
      </c>
      <c r="X14" s="4" t="s">
        <v>33</v>
      </c>
      <c r="Y14" s="19">
        <v>0.9</v>
      </c>
      <c r="Z14" s="4" t="s">
        <v>29</v>
      </c>
      <c r="AA14" s="27"/>
      <c r="AB14" s="3"/>
      <c r="AC14" s="3"/>
      <c r="AD14" s="3"/>
      <c r="AE14" s="3"/>
      <c r="AF14" s="3"/>
    </row>
    <row r="15" spans="3:32" x14ac:dyDescent="0.25">
      <c r="C15" s="3"/>
      <c r="D15" s="9">
        <v>7</v>
      </c>
      <c r="E15" s="4" t="s">
        <v>14</v>
      </c>
      <c r="F15" s="19">
        <v>0</v>
      </c>
      <c r="G15" s="4" t="s">
        <v>8</v>
      </c>
      <c r="H15" s="3"/>
      <c r="I15" s="3"/>
      <c r="J15" s="6">
        <v>7</v>
      </c>
      <c r="K15" s="4" t="s">
        <v>14</v>
      </c>
      <c r="L15" s="19">
        <v>0</v>
      </c>
      <c r="M15" s="4" t="s">
        <v>8</v>
      </c>
      <c r="N15" s="17"/>
      <c r="O15" s="7"/>
      <c r="P15" s="3"/>
      <c r="Q15" s="9">
        <v>6</v>
      </c>
      <c r="R15" s="4" t="s">
        <v>34</v>
      </c>
      <c r="S15" s="19">
        <v>0.5</v>
      </c>
      <c r="T15" s="4" t="s">
        <v>29</v>
      </c>
      <c r="U15" s="3"/>
      <c r="V15" s="3"/>
      <c r="W15" s="6">
        <v>6</v>
      </c>
      <c r="X15" s="4" t="s">
        <v>34</v>
      </c>
      <c r="Y15" s="19">
        <v>0.5</v>
      </c>
      <c r="Z15" s="4" t="s">
        <v>29</v>
      </c>
      <c r="AA15" s="27"/>
      <c r="AB15" s="3"/>
      <c r="AC15" s="3"/>
      <c r="AD15" s="3"/>
      <c r="AE15" s="3"/>
      <c r="AF15" s="3"/>
    </row>
    <row r="16" spans="3:32" x14ac:dyDescent="0.25">
      <c r="C16" s="3"/>
      <c r="D16" s="9">
        <v>8</v>
      </c>
      <c r="E16" s="4" t="s">
        <v>15</v>
      </c>
      <c r="F16" s="19">
        <v>1.2</v>
      </c>
      <c r="G16" s="4" t="s">
        <v>8</v>
      </c>
      <c r="H16" s="3"/>
      <c r="I16" s="3"/>
      <c r="J16" s="6">
        <v>8</v>
      </c>
      <c r="K16" s="4" t="s">
        <v>15</v>
      </c>
      <c r="L16" s="19">
        <v>2.1</v>
      </c>
      <c r="M16" s="4" t="s">
        <v>8</v>
      </c>
      <c r="N16" s="17"/>
      <c r="O16" s="7"/>
      <c r="P16" s="3"/>
      <c r="Q16" s="9">
        <v>7</v>
      </c>
      <c r="R16" s="4" t="s">
        <v>35</v>
      </c>
      <c r="S16" s="19">
        <v>1.5</v>
      </c>
      <c r="T16" s="4" t="s">
        <v>29</v>
      </c>
      <c r="U16" s="3"/>
      <c r="V16" s="3"/>
      <c r="W16" s="6">
        <v>7</v>
      </c>
      <c r="X16" s="4" t="s">
        <v>35</v>
      </c>
      <c r="Y16" s="19">
        <v>1.5</v>
      </c>
      <c r="Z16" s="4" t="s">
        <v>29</v>
      </c>
      <c r="AA16" s="27"/>
      <c r="AB16" s="3"/>
      <c r="AC16" s="3"/>
      <c r="AD16" s="3"/>
      <c r="AE16" s="3"/>
      <c r="AF16" s="3"/>
    </row>
    <row r="17" spans="3:32" x14ac:dyDescent="0.25">
      <c r="C17" s="3"/>
      <c r="D17" s="9">
        <v>9</v>
      </c>
      <c r="E17" s="4" t="s">
        <v>16</v>
      </c>
      <c r="F17" s="19">
        <v>4.28</v>
      </c>
      <c r="G17" s="4" t="s">
        <v>8</v>
      </c>
      <c r="H17" s="3"/>
      <c r="I17" s="3"/>
      <c r="J17" s="6">
        <v>9</v>
      </c>
      <c r="K17" s="4" t="s">
        <v>16</v>
      </c>
      <c r="L17" s="19">
        <v>6.28</v>
      </c>
      <c r="M17" s="4" t="s">
        <v>8</v>
      </c>
      <c r="N17" s="17"/>
      <c r="O17" s="7"/>
      <c r="P17" s="3"/>
      <c r="Q17" s="8"/>
      <c r="R17" s="23" t="s">
        <v>36</v>
      </c>
      <c r="S17" s="24">
        <v>14.9</v>
      </c>
      <c r="T17" s="23" t="s">
        <v>29</v>
      </c>
      <c r="U17" s="3"/>
      <c r="V17" s="3"/>
      <c r="W17" s="4"/>
      <c r="X17" s="23" t="s">
        <v>36</v>
      </c>
      <c r="Y17" s="24">
        <v>14.9</v>
      </c>
      <c r="Z17" s="23" t="s">
        <v>29</v>
      </c>
      <c r="AA17" s="20"/>
      <c r="AB17" s="3"/>
      <c r="AC17" s="3"/>
      <c r="AD17" s="3"/>
      <c r="AE17" s="3"/>
      <c r="AF17" s="3"/>
    </row>
    <row r="18" spans="3:32" x14ac:dyDescent="0.25">
      <c r="C18" s="3"/>
      <c r="D18" s="8"/>
      <c r="E18" s="23" t="s">
        <v>17</v>
      </c>
      <c r="F18" s="24">
        <f>SUM(F9:F17)</f>
        <v>100.00000000000001</v>
      </c>
      <c r="G18" s="23" t="s">
        <v>8</v>
      </c>
      <c r="H18" s="3"/>
      <c r="I18" s="3"/>
      <c r="J18" s="4"/>
      <c r="K18" s="23" t="s">
        <v>17</v>
      </c>
      <c r="L18" s="24">
        <f>SUM(L9:L17)</f>
        <v>100</v>
      </c>
      <c r="M18" s="23" t="s">
        <v>8</v>
      </c>
      <c r="N18" s="5"/>
      <c r="O18" s="20"/>
      <c r="P18" s="3"/>
      <c r="Q18" s="8" t="s">
        <v>18</v>
      </c>
      <c r="R18" s="3"/>
      <c r="S18" s="3"/>
      <c r="T18" s="3"/>
      <c r="U18" s="3"/>
      <c r="V18" s="3"/>
      <c r="W18" s="3" t="s">
        <v>18</v>
      </c>
      <c r="X18" s="3"/>
      <c r="Y18" s="3"/>
      <c r="Z18" s="3"/>
      <c r="AA18" s="3"/>
      <c r="AB18" s="3"/>
      <c r="AC18" s="3"/>
      <c r="AD18" s="3"/>
      <c r="AE18" s="3"/>
      <c r="AF18" s="3"/>
    </row>
    <row r="19" spans="3:32" x14ac:dyDescent="0.25">
      <c r="C19" s="3"/>
      <c r="D19" s="8" t="s">
        <v>18</v>
      </c>
      <c r="E19" s="3"/>
      <c r="F19" s="3"/>
      <c r="G19" s="3"/>
      <c r="H19" s="3"/>
      <c r="I19" s="3"/>
      <c r="J19" s="3" t="s">
        <v>18</v>
      </c>
      <c r="K19" s="3"/>
      <c r="L19" s="3"/>
      <c r="M19" s="3"/>
      <c r="N19" s="3"/>
      <c r="O19" s="7"/>
      <c r="P19" s="3"/>
      <c r="Q19" s="8" t="s">
        <v>20</v>
      </c>
      <c r="R19" s="3"/>
      <c r="S19" s="3"/>
      <c r="T19" s="3"/>
      <c r="U19" s="3"/>
      <c r="V19" s="3"/>
      <c r="W19" s="3" t="s">
        <v>20</v>
      </c>
      <c r="X19" s="3"/>
      <c r="Y19" s="3"/>
      <c r="Z19" s="3"/>
      <c r="AA19" s="3"/>
      <c r="AB19" s="3"/>
      <c r="AC19" s="3"/>
      <c r="AD19" s="3"/>
      <c r="AE19" s="3"/>
      <c r="AF19" s="3"/>
    </row>
    <row r="20" spans="3:32" x14ac:dyDescent="0.25">
      <c r="C20" s="3"/>
      <c r="D20" s="8" t="s">
        <v>19</v>
      </c>
      <c r="E20" s="3"/>
      <c r="F20" s="3"/>
      <c r="G20" s="3"/>
      <c r="H20" s="3"/>
      <c r="I20" s="3"/>
      <c r="J20" s="3" t="s">
        <v>19</v>
      </c>
      <c r="K20" s="3"/>
      <c r="L20" s="3"/>
      <c r="M20" s="3"/>
      <c r="N20" s="3"/>
      <c r="O20" s="7"/>
      <c r="P20" s="3"/>
      <c r="Q20" s="8" t="s">
        <v>21</v>
      </c>
      <c r="R20" s="3"/>
      <c r="S20" s="3"/>
      <c r="T20" s="3"/>
      <c r="U20" s="3"/>
      <c r="V20" s="3"/>
      <c r="W20" s="3" t="s">
        <v>37</v>
      </c>
      <c r="X20" s="3"/>
      <c r="Y20" s="3"/>
      <c r="Z20" s="3"/>
      <c r="AA20" s="3"/>
      <c r="AB20" s="3"/>
      <c r="AC20" s="3"/>
      <c r="AD20" s="3"/>
      <c r="AE20" s="3"/>
      <c r="AF20" s="3"/>
    </row>
    <row r="21" spans="3:32" x14ac:dyDescent="0.25">
      <c r="C21" s="3"/>
      <c r="D21" s="8" t="s">
        <v>20</v>
      </c>
      <c r="E21" s="3"/>
      <c r="F21" s="3"/>
      <c r="G21" s="3"/>
      <c r="H21" s="3"/>
      <c r="I21" s="3"/>
      <c r="J21" s="3" t="s">
        <v>20</v>
      </c>
      <c r="K21" s="3"/>
      <c r="L21" s="3"/>
      <c r="M21" s="3"/>
      <c r="N21" s="3"/>
      <c r="O21" s="7"/>
      <c r="P21" s="3"/>
      <c r="Q21" s="8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3:32" ht="15.75" thickBot="1" x14ac:dyDescent="0.3">
      <c r="C22" s="3"/>
      <c r="D22" s="8" t="s">
        <v>21</v>
      </c>
      <c r="E22" s="3"/>
      <c r="F22" s="3"/>
      <c r="G22" s="3"/>
      <c r="H22" s="3"/>
      <c r="I22" s="3"/>
      <c r="J22" s="3" t="s">
        <v>22</v>
      </c>
      <c r="K22" s="3"/>
      <c r="L22" s="3"/>
      <c r="M22" s="3"/>
      <c r="N22" s="3"/>
      <c r="O22" s="7"/>
      <c r="P22" s="3"/>
      <c r="Q22" s="10"/>
      <c r="R22" s="11"/>
      <c r="S22" s="11"/>
      <c r="T22" s="11"/>
      <c r="U22" s="11"/>
      <c r="V22" s="11"/>
      <c r="W22" s="11"/>
      <c r="X22" s="11"/>
      <c r="Y22" s="11"/>
      <c r="Z22" s="11"/>
      <c r="AA22" s="12"/>
      <c r="AB22" s="3"/>
      <c r="AC22" s="3"/>
      <c r="AD22" s="3"/>
      <c r="AE22" s="3"/>
      <c r="AF22" s="3"/>
    </row>
    <row r="23" spans="3:32" ht="15.75" thickBot="1" x14ac:dyDescent="0.3">
      <c r="C23" s="3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3"/>
      <c r="Q23" s="14"/>
      <c r="R23" s="3"/>
      <c r="S23" s="3"/>
      <c r="T23" s="3"/>
      <c r="U23" s="3"/>
      <c r="V23" s="3"/>
      <c r="W23" s="3"/>
      <c r="X23" s="3"/>
      <c r="Y23" s="3"/>
      <c r="Z23" s="3"/>
      <c r="AA23" s="14"/>
      <c r="AB23" s="3"/>
      <c r="AC23" s="3"/>
      <c r="AD23" s="3"/>
      <c r="AE23" s="3"/>
      <c r="AF23" s="3"/>
    </row>
  </sheetData>
  <mergeCells count="1">
    <mergeCell ref="D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B502-F5E6-4693-BFAA-AA8E64176E22}">
  <sheetPr>
    <tabColor rgb="FFFF0000"/>
  </sheetPr>
  <dimension ref="A1:H42"/>
  <sheetViews>
    <sheetView view="pageBreakPreview" topLeftCell="A4" zoomScale="70" zoomScaleNormal="85" zoomScaleSheetLayoutView="70" workbookViewId="0">
      <selection activeCell="B25" sqref="B25"/>
    </sheetView>
  </sheetViews>
  <sheetFormatPr defaultColWidth="9.140625" defaultRowHeight="15.75" x14ac:dyDescent="0.25"/>
  <cols>
    <col min="1" max="1" width="4" style="100" customWidth="1"/>
    <col min="2" max="2" width="61.7109375" style="100" customWidth="1"/>
    <col min="3" max="3" width="13.5703125" style="100" customWidth="1"/>
    <col min="4" max="4" width="14.5703125" style="100" customWidth="1"/>
    <col min="5" max="5" width="15.5703125" style="100" customWidth="1"/>
    <col min="6" max="6" width="18.140625" style="100" customWidth="1"/>
    <col min="7" max="7" width="9.140625" style="100"/>
    <col min="8" max="8" width="2.28515625" style="100" customWidth="1"/>
    <col min="9" max="16384" width="9.140625" style="100"/>
  </cols>
  <sheetData>
    <row r="1" spans="1:6" x14ac:dyDescent="0.25">
      <c r="A1" s="64"/>
      <c r="B1" s="64"/>
      <c r="C1" s="64"/>
      <c r="D1" s="64"/>
      <c r="E1" s="64"/>
      <c r="F1" s="64"/>
    </row>
    <row r="2" spans="1:6" x14ac:dyDescent="0.25">
      <c r="A2" s="65" t="s">
        <v>67</v>
      </c>
      <c r="B2" s="65"/>
      <c r="C2" s="65"/>
      <c r="D2" s="65"/>
      <c r="E2" s="65"/>
      <c r="F2" s="65"/>
    </row>
    <row r="3" spans="1:6" x14ac:dyDescent="0.25">
      <c r="A3" s="66" t="s">
        <v>68</v>
      </c>
      <c r="B3" s="66"/>
      <c r="C3" s="66"/>
      <c r="D3" s="66"/>
      <c r="E3" s="66"/>
      <c r="F3" s="66"/>
    </row>
    <row r="4" spans="1:6" x14ac:dyDescent="0.25">
      <c r="A4" s="66" t="s">
        <v>69</v>
      </c>
      <c r="B4" s="66"/>
      <c r="C4" s="66"/>
      <c r="D4" s="66"/>
      <c r="E4" s="66"/>
      <c r="F4" s="66"/>
    </row>
    <row r="5" spans="1:6" ht="15.6" customHeight="1" x14ac:dyDescent="0.25">
      <c r="A5" s="67"/>
      <c r="B5" s="68" t="s">
        <v>70</v>
      </c>
      <c r="C5" s="69" t="s">
        <v>45</v>
      </c>
      <c r="D5" s="70" t="s">
        <v>46</v>
      </c>
      <c r="E5" s="71" t="s">
        <v>71</v>
      </c>
      <c r="F5" s="71"/>
    </row>
    <row r="6" spans="1:6" x14ac:dyDescent="0.25">
      <c r="A6" s="72"/>
      <c r="B6" s="73"/>
      <c r="C6" s="74"/>
      <c r="D6" s="75"/>
      <c r="E6" s="71" t="s">
        <v>72</v>
      </c>
      <c r="F6" s="71"/>
    </row>
    <row r="7" spans="1:6" x14ac:dyDescent="0.25">
      <c r="A7" s="76"/>
      <c r="B7" s="76"/>
      <c r="C7" s="77"/>
      <c r="D7" s="78"/>
      <c r="E7" s="76"/>
      <c r="F7" s="78" t="s">
        <v>73</v>
      </c>
    </row>
    <row r="8" spans="1:6" x14ac:dyDescent="0.25">
      <c r="A8" s="76" t="s">
        <v>74</v>
      </c>
      <c r="B8" s="76" t="s">
        <v>75</v>
      </c>
      <c r="C8" s="79">
        <f>'Timbulan Sampah'!C24</f>
        <v>21379.072</v>
      </c>
      <c r="D8" s="80">
        <f>'Timbulan Sampah'!D24</f>
        <v>21562.594000000005</v>
      </c>
      <c r="E8" s="81">
        <f>D8-C8</f>
        <v>183.52200000000448</v>
      </c>
      <c r="F8" s="82">
        <f>E8/C8</f>
        <v>8.5841892482519579E-3</v>
      </c>
    </row>
    <row r="9" spans="1:6" x14ac:dyDescent="0.25">
      <c r="A9" s="76"/>
      <c r="B9" s="76" t="s">
        <v>76</v>
      </c>
      <c r="C9" s="83"/>
      <c r="D9" s="76"/>
      <c r="E9" s="76"/>
      <c r="F9" s="76"/>
    </row>
    <row r="10" spans="1:6" x14ac:dyDescent="0.25">
      <c r="A10" s="76"/>
      <c r="B10" s="76"/>
      <c r="C10" s="83"/>
      <c r="D10" s="76"/>
      <c r="E10" s="76"/>
      <c r="F10" s="76"/>
    </row>
    <row r="11" spans="1:6" x14ac:dyDescent="0.25">
      <c r="A11" s="76" t="s">
        <v>77</v>
      </c>
      <c r="B11" s="76" t="s">
        <v>78</v>
      </c>
      <c r="C11" s="79">
        <f>SUM(C13:C15)</f>
        <v>8735.8110588199997</v>
      </c>
      <c r="D11" s="80">
        <f>SUM(D13:D15)</f>
        <v>9457.7014000000017</v>
      </c>
      <c r="E11" s="81">
        <f>D11-C11</f>
        <v>721.890341180002</v>
      </c>
      <c r="F11" s="82">
        <f>E11/C11</f>
        <v>8.2635754862298058E-2</v>
      </c>
    </row>
    <row r="12" spans="1:6" x14ac:dyDescent="0.25">
      <c r="A12" s="76"/>
      <c r="B12" s="84" t="s">
        <v>79</v>
      </c>
      <c r="C12" s="85">
        <f>C11/C8</f>
        <v>0.40861507266639074</v>
      </c>
      <c r="D12" s="86">
        <f>D11/D8</f>
        <v>0.43861612382999932</v>
      </c>
      <c r="E12" s="87"/>
      <c r="F12" s="88"/>
    </row>
    <row r="13" spans="1:6" x14ac:dyDescent="0.25">
      <c r="A13" s="78" t="s">
        <v>80</v>
      </c>
      <c r="B13" s="89" t="s">
        <v>81</v>
      </c>
      <c r="C13" s="79">
        <f>'[1]Pembatasan Timbulan Sampah_2021'!I29</f>
        <v>1055.58</v>
      </c>
      <c r="D13" s="80">
        <f>'[1]Pembatasan Timbulan Sampah_2022'!I28</f>
        <v>1245.9275</v>
      </c>
      <c r="E13" s="81">
        <f>D13-C13</f>
        <v>190.34750000000008</v>
      </c>
      <c r="F13" s="82">
        <f>E13/C13</f>
        <v>0.18032503457814669</v>
      </c>
    </row>
    <row r="14" spans="1:6" x14ac:dyDescent="0.25">
      <c r="A14" s="78" t="s">
        <v>82</v>
      </c>
      <c r="B14" s="89" t="s">
        <v>83</v>
      </c>
      <c r="C14" s="79">
        <f>'[1]Pemanfaatan Kembali Sampah_2021'!K29</f>
        <v>234.37200000000001</v>
      </c>
      <c r="D14" s="80">
        <f>'[1]Pemanfaatan Kembali Sampah_2022'!K29</f>
        <v>244.23599999999999</v>
      </c>
      <c r="E14" s="81">
        <f>D14-C14</f>
        <v>9.8639999999999759</v>
      </c>
      <c r="F14" s="82">
        <f>E14/C14</f>
        <v>4.2086938712815422E-2</v>
      </c>
    </row>
    <row r="15" spans="1:6" x14ac:dyDescent="0.25">
      <c r="A15" s="78" t="s">
        <v>84</v>
      </c>
      <c r="B15" s="89" t="s">
        <v>85</v>
      </c>
      <c r="C15" s="79">
        <f>'[1]Pendauran Ulang Sampah 2021.'!L18</f>
        <v>7445.8590588200004</v>
      </c>
      <c r="D15" s="80">
        <f>'[1]Pendauran Ulang Sampah 2022'!L18</f>
        <v>7967.5379000000012</v>
      </c>
      <c r="E15" s="81">
        <f>D15-C15</f>
        <v>521.67884118000075</v>
      </c>
      <c r="F15" s="82">
        <f>E15/C15</f>
        <v>7.0062948688512372E-2</v>
      </c>
    </row>
    <row r="16" spans="1:6" x14ac:dyDescent="0.25">
      <c r="A16" s="76"/>
      <c r="B16" s="76"/>
      <c r="C16" s="90"/>
      <c r="D16" s="76"/>
      <c r="E16" s="76"/>
      <c r="F16" s="76"/>
    </row>
    <row r="17" spans="1:8" x14ac:dyDescent="0.25">
      <c r="A17" s="76" t="s">
        <v>86</v>
      </c>
      <c r="B17" s="76" t="s">
        <v>87</v>
      </c>
      <c r="C17" s="79">
        <f>C24+C28</f>
        <v>5519.9690488639999</v>
      </c>
      <c r="D17" s="80">
        <f>D24+D28</f>
        <v>3838.0479999999998</v>
      </c>
      <c r="E17" s="81">
        <f>D17-C17</f>
        <v>-1681.9210488640001</v>
      </c>
      <c r="F17" s="82">
        <f>E17/C17</f>
        <v>-0.3046975506520524</v>
      </c>
    </row>
    <row r="18" spans="1:8" x14ac:dyDescent="0.25">
      <c r="A18" s="76"/>
      <c r="B18" s="84" t="s">
        <v>88</v>
      </c>
      <c r="C18" s="85">
        <f>C17/C8</f>
        <v>0.25819497913024475</v>
      </c>
      <c r="D18" s="86">
        <f>D17/D8</f>
        <v>0.17799565302764589</v>
      </c>
      <c r="E18" s="87"/>
      <c r="F18" s="88"/>
    </row>
    <row r="19" spans="1:8" x14ac:dyDescent="0.25">
      <c r="A19" s="78" t="s">
        <v>89</v>
      </c>
      <c r="B19" s="76" t="s">
        <v>90</v>
      </c>
      <c r="C19" s="77"/>
      <c r="D19" s="91"/>
      <c r="E19" s="76"/>
      <c r="F19" s="76"/>
    </row>
    <row r="20" spans="1:8" x14ac:dyDescent="0.25">
      <c r="A20" s="78" t="s">
        <v>91</v>
      </c>
      <c r="B20" s="92" t="s">
        <v>92</v>
      </c>
      <c r="C20" s="77"/>
      <c r="D20" s="93"/>
      <c r="E20" s="76"/>
      <c r="F20" s="76"/>
    </row>
    <row r="21" spans="1:8" ht="30.75" x14ac:dyDescent="0.25">
      <c r="A21" s="94"/>
      <c r="B21" s="95" t="s">
        <v>93</v>
      </c>
      <c r="C21" s="77"/>
      <c r="D21" s="93"/>
      <c r="E21" s="76"/>
      <c r="F21" s="76"/>
    </row>
    <row r="22" spans="1:8" ht="30.75" x14ac:dyDescent="0.25">
      <c r="A22" s="94"/>
      <c r="B22" s="95" t="s">
        <v>94</v>
      </c>
      <c r="C22" s="77"/>
      <c r="D22" s="93"/>
      <c r="E22" s="76"/>
      <c r="F22" s="76"/>
    </row>
    <row r="23" spans="1:8" x14ac:dyDescent="0.25">
      <c r="A23" s="94"/>
      <c r="B23" s="76"/>
      <c r="C23" s="77"/>
      <c r="D23" s="91"/>
      <c r="E23" s="76"/>
      <c r="F23" s="76"/>
    </row>
    <row r="24" spans="1:8" x14ac:dyDescent="0.25">
      <c r="A24" s="78" t="s">
        <v>95</v>
      </c>
      <c r="B24" s="76" t="s">
        <v>96</v>
      </c>
      <c r="C24" s="79">
        <f>SUM(C25:C26)</f>
        <v>2373.3040488639999</v>
      </c>
      <c r="D24" s="80">
        <f>SUM(D25:D26)</f>
        <v>918.04799999999989</v>
      </c>
      <c r="E24" s="81">
        <f>D24-C24</f>
        <v>-1455.2560488640001</v>
      </c>
      <c r="F24" s="82">
        <f>E24/C24</f>
        <v>-0.61317724948076902</v>
      </c>
      <c r="H24" s="100" t="s">
        <v>1</v>
      </c>
    </row>
    <row r="25" spans="1:8" ht="30.75" x14ac:dyDescent="0.25">
      <c r="A25" s="78"/>
      <c r="B25" s="95" t="s">
        <v>97</v>
      </c>
      <c r="C25" s="79">
        <f>'[1]Terolah menjadi Bahan Baku 2021'!L15</f>
        <v>2373.3040488639999</v>
      </c>
      <c r="D25" s="80">
        <f>'[1]Terolah menjadi Bahan Baku 2022'!L15</f>
        <v>918.04799999999989</v>
      </c>
      <c r="E25" s="81">
        <f>D25-C25</f>
        <v>-1455.2560488640001</v>
      </c>
      <c r="F25" s="82">
        <f>E25/C25</f>
        <v>-0.61317724948076902</v>
      </c>
    </row>
    <row r="26" spans="1:8" x14ac:dyDescent="0.25">
      <c r="A26" s="78"/>
      <c r="B26" s="96" t="s">
        <v>98</v>
      </c>
      <c r="C26" s="79">
        <f>'[1]Sampah menjadi Energi 2019'!G9</f>
        <v>0</v>
      </c>
      <c r="D26" s="80">
        <f>'[1]Sampah menjadi Energi 2020'!G9</f>
        <v>0</v>
      </c>
      <c r="E26" s="81">
        <f>D26-C26</f>
        <v>0</v>
      </c>
      <c r="F26" s="82" t="e">
        <f>E26/C26</f>
        <v>#DIV/0!</v>
      </c>
    </row>
    <row r="27" spans="1:8" x14ac:dyDescent="0.25">
      <c r="A27" s="78"/>
      <c r="B27" s="76"/>
      <c r="C27" s="79"/>
      <c r="D27" s="97"/>
      <c r="E27" s="76"/>
      <c r="F27" s="76"/>
    </row>
    <row r="28" spans="1:8" x14ac:dyDescent="0.25">
      <c r="A28" s="78" t="s">
        <v>99</v>
      </c>
      <c r="B28" s="76" t="s">
        <v>100</v>
      </c>
      <c r="C28" s="79">
        <f>SUM(C29)</f>
        <v>3146.665</v>
      </c>
      <c r="D28" s="80">
        <f>SUM(D29)</f>
        <v>2920</v>
      </c>
      <c r="E28" s="81">
        <f>D28-C28</f>
        <v>-226.66499999999996</v>
      </c>
      <c r="F28" s="82">
        <f>E28/C28</f>
        <v>-7.2033406797355287E-2</v>
      </c>
    </row>
    <row r="29" spans="1:8" x14ac:dyDescent="0.25">
      <c r="A29" s="76"/>
      <c r="B29" s="89" t="s">
        <v>101</v>
      </c>
      <c r="C29" s="79">
        <f>'[1]Pemrosesan Akhir (TPA) 2021'!E15</f>
        <v>3146.665</v>
      </c>
      <c r="D29" s="80">
        <f>'[1]Pemrosesan Akhir (TPA) 2022'!E15</f>
        <v>2920</v>
      </c>
      <c r="E29" s="81">
        <f>D29-C29</f>
        <v>-226.66499999999996</v>
      </c>
      <c r="F29" s="82">
        <f>E29/C29</f>
        <v>-7.2033406797355287E-2</v>
      </c>
    </row>
    <row r="30" spans="1:8" x14ac:dyDescent="0.25">
      <c r="A30" s="76"/>
      <c r="B30" s="76"/>
      <c r="C30" s="77"/>
      <c r="D30" s="91"/>
      <c r="E30" s="76"/>
      <c r="F30" s="76"/>
    </row>
    <row r="31" spans="1:8" x14ac:dyDescent="0.25">
      <c r="A31" s="76" t="s">
        <v>102</v>
      </c>
      <c r="B31" s="76" t="s">
        <v>103</v>
      </c>
      <c r="C31" s="79">
        <f>C11+C17</f>
        <v>14255.780107684001</v>
      </c>
      <c r="D31" s="80">
        <f>D11+D17</f>
        <v>13295.749400000001</v>
      </c>
      <c r="E31" s="81">
        <f>D31-C31</f>
        <v>-960.03070768399994</v>
      </c>
      <c r="F31" s="82">
        <f>E31/C31</f>
        <v>-6.7343260097462804E-2</v>
      </c>
    </row>
    <row r="32" spans="1:8" x14ac:dyDescent="0.25">
      <c r="A32" s="76"/>
      <c r="B32" s="84" t="s">
        <v>104</v>
      </c>
      <c r="C32" s="98">
        <f>C31/C8</f>
        <v>0.66681005179663555</v>
      </c>
      <c r="D32" s="99">
        <f>D31/D8</f>
        <v>0.61661177685764512</v>
      </c>
      <c r="E32" s="76"/>
      <c r="F32" s="76"/>
    </row>
    <row r="33" spans="1:6" x14ac:dyDescent="0.25">
      <c r="A33" s="76" t="s">
        <v>105</v>
      </c>
      <c r="B33" s="76" t="s">
        <v>106</v>
      </c>
      <c r="C33" s="79">
        <f>C8-C31</f>
        <v>7123.2918923159996</v>
      </c>
      <c r="D33" s="80">
        <f>D8-D31</f>
        <v>8266.844600000004</v>
      </c>
      <c r="E33" s="81">
        <f>C33-D33</f>
        <v>-1143.5527076840044</v>
      </c>
      <c r="F33" s="82">
        <f>E33/C33</f>
        <v>-0.1605371119099544</v>
      </c>
    </row>
    <row r="34" spans="1:6" x14ac:dyDescent="0.25">
      <c r="A34" s="76"/>
      <c r="B34" s="84" t="s">
        <v>107</v>
      </c>
      <c r="C34" s="98">
        <f>C33/C8</f>
        <v>0.33318994820336445</v>
      </c>
      <c r="D34" s="99">
        <f>D33/D8</f>
        <v>0.38338822314235488</v>
      </c>
      <c r="E34" s="76"/>
      <c r="F34" s="76"/>
    </row>
    <row r="35" spans="1:6" x14ac:dyDescent="0.25">
      <c r="A35" s="30"/>
      <c r="B35" s="30"/>
      <c r="C35" s="30"/>
      <c r="D35" s="30"/>
      <c r="E35" s="30"/>
      <c r="F35" s="30"/>
    </row>
    <row r="36" spans="1:6" x14ac:dyDescent="0.25">
      <c r="A36" s="30"/>
      <c r="B36" s="30"/>
      <c r="C36" s="30"/>
      <c r="D36" s="35" t="s">
        <v>111</v>
      </c>
      <c r="E36" s="30"/>
      <c r="F36" s="30"/>
    </row>
    <row r="37" spans="1:6" x14ac:dyDescent="0.25">
      <c r="A37" s="30"/>
      <c r="B37" s="30"/>
      <c r="C37" s="30"/>
      <c r="D37" s="35" t="s">
        <v>110</v>
      </c>
      <c r="E37" s="30"/>
      <c r="F37" s="30"/>
    </row>
    <row r="38" spans="1:6" x14ac:dyDescent="0.25">
      <c r="A38" s="30"/>
      <c r="B38" s="30"/>
      <c r="C38" s="30"/>
      <c r="D38" s="35" t="s">
        <v>109</v>
      </c>
      <c r="E38" s="30"/>
      <c r="F38" s="30"/>
    </row>
    <row r="39" spans="1:6" x14ac:dyDescent="0.25">
      <c r="A39" s="30"/>
      <c r="B39" s="30"/>
      <c r="C39" s="30"/>
      <c r="D39" s="46"/>
      <c r="E39" s="30"/>
      <c r="F39" s="30"/>
    </row>
    <row r="40" spans="1:6" x14ac:dyDescent="0.25">
      <c r="A40" s="30"/>
      <c r="B40" s="30"/>
      <c r="C40" s="30"/>
      <c r="D40" s="35"/>
      <c r="E40" s="30"/>
      <c r="F40" s="30"/>
    </row>
    <row r="41" spans="1:6" x14ac:dyDescent="0.25">
      <c r="A41" s="30"/>
      <c r="B41" s="30"/>
      <c r="C41" s="30"/>
      <c r="D41" s="46"/>
      <c r="E41" s="30"/>
      <c r="F41" s="30"/>
    </row>
    <row r="42" spans="1:6" x14ac:dyDescent="0.25">
      <c r="A42" s="30"/>
      <c r="B42" s="30"/>
      <c r="C42" s="30"/>
      <c r="D42" s="101" t="s">
        <v>108</v>
      </c>
      <c r="E42" s="30"/>
      <c r="F42" s="30"/>
    </row>
  </sheetData>
  <mergeCells count="10">
    <mergeCell ref="E6:F6"/>
    <mergeCell ref="A5:A6"/>
    <mergeCell ref="B5:B6"/>
    <mergeCell ref="C5:C6"/>
    <mergeCell ref="D5:D6"/>
    <mergeCell ref="A1:F1"/>
    <mergeCell ref="A2:F2"/>
    <mergeCell ref="A3:F3"/>
    <mergeCell ref="A4:F4"/>
    <mergeCell ref="E5:F5"/>
  </mergeCells>
  <printOptions horizontalCentered="1"/>
  <pageMargins left="0.18" right="0.25" top="0.55118110236220497" bottom="0.74803149606299202" header="0.31496062992126" footer="0.31496062992126"/>
  <pageSetup paperSize="9" scale="78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20C2-8344-43F9-8F9A-EB1A21463672}">
  <dimension ref="A1:J29"/>
  <sheetViews>
    <sheetView topLeftCell="A7" zoomScale="55" zoomScaleNormal="55" workbookViewId="0">
      <selection activeCell="O24" sqref="O24"/>
    </sheetView>
  </sheetViews>
  <sheetFormatPr defaultColWidth="9.140625" defaultRowHeight="15" x14ac:dyDescent="0.2"/>
  <cols>
    <col min="1" max="1" width="9.140625" style="30"/>
    <col min="2" max="2" width="74.42578125" style="29" customWidth="1"/>
    <col min="3" max="4" width="28.7109375" style="30" customWidth="1"/>
    <col min="5" max="5" width="15.140625" style="30" customWidth="1"/>
    <col min="6" max="16384" width="9.140625" style="30"/>
  </cols>
  <sheetData>
    <row r="1" spans="1:10" ht="21" customHeight="1" x14ac:dyDescent="0.25">
      <c r="A1" s="2" t="s">
        <v>38</v>
      </c>
    </row>
    <row r="3" spans="1:10" ht="15.75" x14ac:dyDescent="0.2">
      <c r="A3" s="31"/>
      <c r="B3" s="31"/>
      <c r="C3" s="31"/>
      <c r="D3" s="31"/>
    </row>
    <row r="4" spans="1:10" ht="15.75" x14ac:dyDescent="0.25">
      <c r="C4" s="32"/>
      <c r="D4" s="32"/>
    </row>
    <row r="5" spans="1:10" ht="15.75" x14ac:dyDescent="0.25">
      <c r="A5" s="33"/>
      <c r="B5" s="34" t="s">
        <v>39</v>
      </c>
      <c r="C5" s="35" t="s">
        <v>40</v>
      </c>
      <c r="D5" s="36" t="s">
        <v>41</v>
      </c>
      <c r="E5" s="30" t="s">
        <v>42</v>
      </c>
    </row>
    <row r="6" spans="1:10" x14ac:dyDescent="0.2">
      <c r="C6" s="37" t="s">
        <v>43</v>
      </c>
      <c r="D6" s="38"/>
    </row>
    <row r="7" spans="1:10" x14ac:dyDescent="0.2">
      <c r="C7" s="39"/>
      <c r="D7" s="39"/>
    </row>
    <row r="9" spans="1:10" ht="15.75" x14ac:dyDescent="0.25">
      <c r="A9" s="40" t="s">
        <v>44</v>
      </c>
      <c r="B9" s="40"/>
      <c r="C9" s="40"/>
      <c r="D9" s="40"/>
    </row>
    <row r="10" spans="1:10" ht="21" customHeight="1" x14ac:dyDescent="0.2">
      <c r="C10" s="41" t="s">
        <v>45</v>
      </c>
      <c r="D10" s="41" t="s">
        <v>46</v>
      </c>
    </row>
    <row r="11" spans="1:10" ht="26.1" customHeight="1" x14ac:dyDescent="0.2">
      <c r="B11" s="42" t="s">
        <v>47</v>
      </c>
      <c r="C11" s="43">
        <v>146432</v>
      </c>
      <c r="D11" s="44">
        <v>147689</v>
      </c>
      <c r="E11" s="45" t="s">
        <v>48</v>
      </c>
    </row>
    <row r="12" spans="1:10" ht="56.1" customHeight="1" x14ac:dyDescent="0.2">
      <c r="A12" s="46"/>
      <c r="B12" s="42" t="s">
        <v>49</v>
      </c>
      <c r="C12" s="47">
        <v>0.4</v>
      </c>
      <c r="D12" s="47">
        <v>0.4</v>
      </c>
      <c r="E12" s="48" t="s">
        <v>50</v>
      </c>
      <c r="F12" s="49"/>
      <c r="G12" s="49"/>
      <c r="J12" s="45"/>
    </row>
    <row r="13" spans="1:10" ht="15.75" x14ac:dyDescent="0.2">
      <c r="B13" s="42" t="s">
        <v>51</v>
      </c>
      <c r="C13" s="50">
        <f>(C11*C12)/1000</f>
        <v>58.572800000000001</v>
      </c>
      <c r="D13" s="51">
        <f>(D11*D12)/1000</f>
        <v>59.075600000000009</v>
      </c>
      <c r="E13" s="52" t="s">
        <v>52</v>
      </c>
    </row>
    <row r="14" spans="1:10" ht="18" customHeight="1" x14ac:dyDescent="0.2">
      <c r="B14" s="42" t="s">
        <v>53</v>
      </c>
      <c r="C14" s="50">
        <f>C13*365</f>
        <v>21379.072</v>
      </c>
      <c r="D14" s="51">
        <f>D13*365</f>
        <v>21562.594000000005</v>
      </c>
      <c r="E14" s="52" t="s">
        <v>52</v>
      </c>
    </row>
    <row r="15" spans="1:10" s="53" customFormat="1" ht="30" x14ac:dyDescent="0.2">
      <c r="B15" s="54" t="s">
        <v>54</v>
      </c>
      <c r="C15" s="55"/>
      <c r="D15" s="55"/>
      <c r="E15" s="55" t="s">
        <v>55</v>
      </c>
    </row>
    <row r="16" spans="1:10" ht="15.75" x14ac:dyDescent="0.25">
      <c r="A16" s="40" t="s">
        <v>56</v>
      </c>
      <c r="B16" s="40"/>
      <c r="C16" s="40"/>
      <c r="D16" s="40"/>
    </row>
    <row r="17" spans="1:7" ht="23.45" customHeight="1" x14ac:dyDescent="0.2">
      <c r="C17" s="41" t="s">
        <v>45</v>
      </c>
      <c r="D17" s="41" t="s">
        <v>46</v>
      </c>
    </row>
    <row r="18" spans="1:7" ht="24" customHeight="1" x14ac:dyDescent="0.2">
      <c r="B18" s="42" t="s">
        <v>57</v>
      </c>
      <c r="C18" s="56"/>
      <c r="D18" s="57"/>
      <c r="E18" s="58" t="s">
        <v>58</v>
      </c>
      <c r="F18" s="46"/>
      <c r="G18" s="46"/>
    </row>
    <row r="19" spans="1:7" ht="30.75" customHeight="1" x14ac:dyDescent="0.2">
      <c r="A19" s="46"/>
      <c r="B19" s="42" t="s">
        <v>59</v>
      </c>
      <c r="C19" s="59"/>
      <c r="D19" s="59"/>
      <c r="E19" s="48" t="s">
        <v>60</v>
      </c>
      <c r="F19" s="49"/>
      <c r="G19" s="49"/>
    </row>
    <row r="20" spans="1:7" x14ac:dyDescent="0.2">
      <c r="B20" s="52"/>
    </row>
    <row r="21" spans="1:7" ht="15.75" x14ac:dyDescent="0.25">
      <c r="B21" s="52"/>
      <c r="E21" s="60"/>
    </row>
    <row r="23" spans="1:7" ht="26.1" customHeight="1" x14ac:dyDescent="0.2">
      <c r="C23" s="41" t="s">
        <v>61</v>
      </c>
      <c r="D23" s="41" t="s">
        <v>62</v>
      </c>
    </row>
    <row r="24" spans="1:7" ht="26.1" customHeight="1" x14ac:dyDescent="0.2">
      <c r="B24" s="61" t="s">
        <v>63</v>
      </c>
      <c r="C24" s="62">
        <f>IF(C14&lt;&gt;0,C14,C19)</f>
        <v>21379.072</v>
      </c>
      <c r="D24" s="62">
        <f>IF(D14&lt;&gt;0,D14,D19)</f>
        <v>21562.594000000005</v>
      </c>
      <c r="E24" s="46" t="s">
        <v>64</v>
      </c>
    </row>
    <row r="28" spans="1:7" x14ac:dyDescent="0.2">
      <c r="A28" s="30" t="s">
        <v>65</v>
      </c>
    </row>
    <row r="29" spans="1:7" ht="30" x14ac:dyDescent="0.2">
      <c r="B29" s="63" t="s">
        <v>66</v>
      </c>
    </row>
  </sheetData>
  <mergeCells count="5">
    <mergeCell ref="A3:D3"/>
    <mergeCell ref="A9:D9"/>
    <mergeCell ref="E12:G12"/>
    <mergeCell ref="A16:D16"/>
    <mergeCell ref="E19:G19"/>
  </mergeCells>
  <printOptions horizontalCentered="1"/>
  <pageMargins left="0.34" right="0.45" top="1" bottom="0.05" header="0.12" footer="0.3"/>
  <pageSetup paperSize="9" scale="8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1F19-0E85-46FD-8843-32E472490B8C}">
  <dimension ref="B2:H18"/>
  <sheetViews>
    <sheetView workbookViewId="0">
      <selection activeCell="C13" sqref="C13"/>
    </sheetView>
  </sheetViews>
  <sheetFormatPr defaultRowHeight="15" x14ac:dyDescent="0.25"/>
  <cols>
    <col min="3" max="3" width="25.42578125" customWidth="1"/>
    <col min="4" max="4" width="17.42578125" customWidth="1"/>
    <col min="5" max="5" width="9.140625" customWidth="1"/>
    <col min="6" max="6" width="17.42578125" customWidth="1"/>
    <col min="7" max="7" width="9.140625" customWidth="1"/>
    <col min="8" max="8" width="45.7109375" customWidth="1"/>
  </cols>
  <sheetData>
    <row r="2" spans="2:8" x14ac:dyDescent="0.25">
      <c r="B2" s="4" t="s">
        <v>112</v>
      </c>
      <c r="C2" s="4"/>
      <c r="D2" s="4"/>
      <c r="E2" s="4"/>
      <c r="F2" s="4"/>
      <c r="G2" s="4"/>
      <c r="H2" s="4"/>
    </row>
    <row r="3" spans="2:8" x14ac:dyDescent="0.25">
      <c r="B3" s="4" t="s">
        <v>113</v>
      </c>
      <c r="C3" s="4" t="s">
        <v>114</v>
      </c>
      <c r="D3" s="4"/>
      <c r="E3" s="4"/>
      <c r="F3" s="4"/>
      <c r="G3" s="4"/>
      <c r="H3" s="4"/>
    </row>
    <row r="4" spans="2:8" x14ac:dyDescent="0.25">
      <c r="B4" s="4"/>
      <c r="C4" s="4"/>
      <c r="D4" s="4"/>
      <c r="E4" s="4"/>
      <c r="F4" s="4"/>
      <c r="G4" s="4"/>
      <c r="H4" s="4"/>
    </row>
    <row r="5" spans="2:8" x14ac:dyDescent="0.25">
      <c r="B5" s="4" t="s">
        <v>115</v>
      </c>
      <c r="C5" s="4" t="s">
        <v>116</v>
      </c>
      <c r="D5" s="4" t="s">
        <v>117</v>
      </c>
      <c r="E5" s="4"/>
      <c r="F5" s="4" t="s">
        <v>118</v>
      </c>
      <c r="G5" s="4"/>
      <c r="H5" s="4"/>
    </row>
    <row r="6" spans="2:8" x14ac:dyDescent="0.25">
      <c r="B6" s="4"/>
      <c r="C6" s="4"/>
      <c r="D6" s="4" t="s">
        <v>119</v>
      </c>
      <c r="E6" s="4" t="s">
        <v>120</v>
      </c>
      <c r="F6" s="4" t="s">
        <v>119</v>
      </c>
      <c r="G6" s="4" t="s">
        <v>8</v>
      </c>
      <c r="H6" s="4"/>
    </row>
    <row r="7" spans="2:8" x14ac:dyDescent="0.25">
      <c r="B7" s="4">
        <v>1</v>
      </c>
      <c r="C7" s="4" t="s">
        <v>121</v>
      </c>
      <c r="D7" s="4">
        <v>23.956</v>
      </c>
      <c r="E7" s="4"/>
      <c r="F7" s="4">
        <v>21562.594000000005</v>
      </c>
      <c r="G7" s="4"/>
      <c r="H7" s="4"/>
    </row>
    <row r="8" spans="2:8" x14ac:dyDescent="0.25">
      <c r="B8" s="4">
        <v>2</v>
      </c>
      <c r="C8" s="4" t="s">
        <v>122</v>
      </c>
      <c r="D8" s="4">
        <v>6.2290000000000001</v>
      </c>
      <c r="E8" s="4">
        <v>24</v>
      </c>
      <c r="F8" s="4">
        <v>9457.7014000000017</v>
      </c>
      <c r="G8" s="4">
        <v>0.43861612382999932</v>
      </c>
      <c r="H8" s="4"/>
    </row>
    <row r="9" spans="2:8" x14ac:dyDescent="0.25">
      <c r="B9" s="4">
        <v>3</v>
      </c>
      <c r="C9" s="4" t="s">
        <v>123</v>
      </c>
      <c r="D9" s="4">
        <v>17.449000000000002</v>
      </c>
      <c r="E9" s="4">
        <v>74</v>
      </c>
      <c r="F9" s="4">
        <v>3838.0479999999998</v>
      </c>
      <c r="G9" s="4">
        <v>0.17799565302764589</v>
      </c>
      <c r="H9" s="4"/>
    </row>
    <row r="11" spans="2:8" x14ac:dyDescent="0.25">
      <c r="B11" s="4" t="s">
        <v>112</v>
      </c>
      <c r="C11" s="4"/>
      <c r="D11" s="4"/>
      <c r="E11" s="4"/>
      <c r="F11" s="4"/>
      <c r="G11" s="4"/>
      <c r="H11" s="4"/>
    </row>
    <row r="12" spans="2:8" x14ac:dyDescent="0.25">
      <c r="B12" s="4" t="s">
        <v>113</v>
      </c>
      <c r="C12" s="4" t="s">
        <v>124</v>
      </c>
      <c r="D12" s="4"/>
      <c r="E12" s="4"/>
      <c r="F12" s="4"/>
      <c r="G12" s="4"/>
      <c r="H12" s="4"/>
    </row>
    <row r="13" spans="2:8" x14ac:dyDescent="0.25">
      <c r="B13" s="4"/>
      <c r="C13" s="4"/>
      <c r="D13" s="4"/>
      <c r="E13" s="4"/>
      <c r="F13" s="4"/>
      <c r="G13" s="4"/>
      <c r="H13" s="4"/>
    </row>
    <row r="14" spans="2:8" x14ac:dyDescent="0.25">
      <c r="B14" s="4" t="s">
        <v>115</v>
      </c>
      <c r="C14" s="4" t="s">
        <v>116</v>
      </c>
      <c r="D14" s="4" t="s">
        <v>117</v>
      </c>
      <c r="E14" s="4"/>
      <c r="F14" s="4" t="s">
        <v>118</v>
      </c>
      <c r="G14" s="4"/>
      <c r="H14" s="4"/>
    </row>
    <row r="15" spans="2:8" x14ac:dyDescent="0.25">
      <c r="B15" s="4"/>
      <c r="C15" s="4"/>
      <c r="D15" s="4" t="s">
        <v>119</v>
      </c>
      <c r="E15" s="4" t="s">
        <v>120</v>
      </c>
      <c r="F15" s="4" t="s">
        <v>119</v>
      </c>
      <c r="G15" s="4" t="s">
        <v>8</v>
      </c>
      <c r="H15" s="4"/>
    </row>
    <row r="16" spans="2:8" x14ac:dyDescent="0.25">
      <c r="B16" s="4">
        <v>1</v>
      </c>
      <c r="C16" s="4" t="s">
        <v>121</v>
      </c>
      <c r="D16" s="4">
        <v>23.956</v>
      </c>
      <c r="E16" s="4"/>
      <c r="F16" s="4">
        <v>21562.594000000005</v>
      </c>
      <c r="G16" s="4"/>
      <c r="H16" s="4"/>
    </row>
    <row r="17" spans="2:8" x14ac:dyDescent="0.25">
      <c r="B17" s="4">
        <v>2</v>
      </c>
      <c r="C17" s="4" t="s">
        <v>122</v>
      </c>
      <c r="D17" s="4">
        <v>6.2290000000000001</v>
      </c>
      <c r="E17" s="4">
        <v>22</v>
      </c>
      <c r="F17" s="4">
        <v>9457.7014000000017</v>
      </c>
      <c r="G17" s="4">
        <v>0.43861612382999932</v>
      </c>
      <c r="H17" s="4"/>
    </row>
    <row r="18" spans="2:8" x14ac:dyDescent="0.25">
      <c r="B18" s="4">
        <v>3</v>
      </c>
      <c r="C18" s="4" t="s">
        <v>123</v>
      </c>
      <c r="D18" s="4">
        <v>17.449000000000002</v>
      </c>
      <c r="E18" s="4">
        <v>75</v>
      </c>
      <c r="F18" s="4">
        <v>3838.0479999999998</v>
      </c>
      <c r="G18" s="4">
        <v>0.17799565302764589</v>
      </c>
      <c r="H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Komposisi dan Sumber</vt:lpstr>
      <vt:lpstr>Neraca</vt:lpstr>
      <vt:lpstr>Timbulan Sampah</vt:lpstr>
      <vt:lpstr>Sheet6</vt:lpstr>
      <vt:lpstr>Neraca!Print_Area</vt:lpstr>
      <vt:lpstr>'Timbulan Sampah'!Print_Area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2023-07-07T08:14:59Z</dcterms:created>
  <dcterms:modified xsi:type="dcterms:W3CDTF">2023-07-07T08:59:55Z</dcterms:modified>
</cp:coreProperties>
</file>