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DELL\OneDrive\Documents\My Project\"/>
    </mc:Choice>
  </mc:AlternateContent>
  <xr:revisionPtr revIDLastSave="0" documentId="13_ncr:1_{69A098F5-C0C4-422C-BAA4-D796705A202B}" xr6:coauthVersionLast="47" xr6:coauthVersionMax="47" xr10:uidLastSave="{00000000-0000-0000-0000-000000000000}"/>
  <bookViews>
    <workbookView xWindow="-110" yWindow="-110" windowWidth="19420" windowHeight="10300" activeTab="2" xr2:uid="{851B50E8-D2E1-4109-82CF-8BC87DFE1160}"/>
  </bookViews>
  <sheets>
    <sheet name="Data" sheetId="1" r:id="rId1"/>
    <sheet name="Summary" sheetId="2" r:id="rId2"/>
    <sheet name="Dashboard" sheetId="4" r:id="rId3"/>
  </sheets>
  <definedNames>
    <definedName name="_xlcn.WorksheetConnection_GDCuisinefirsthalfanalysisinexcel.xlsxData" hidden="1">Data[]</definedName>
    <definedName name="Slicer_Category">#N/A</definedName>
    <definedName name="Slicer_YearMonth">#N/A</definedName>
  </definedNames>
  <calcPr calcId="191029"/>
  <pivotCaches>
    <pivotCache cacheId="0" r:id="rId4"/>
    <pivotCache cacheId="1" r:id="rId5"/>
  </pivotCaches>
  <extLst>
    <ext xmlns:x14="http://schemas.microsoft.com/office/spreadsheetml/2009/9/main" uri="{876F7934-8845-4945-9796-88D515C7AA90}">
      <x14:pivotCaches>
        <pivotCache cacheId="2"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GD Cuisine first half analysis in excel.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3" i="4" l="1"/>
  <c r="B8" i="2"/>
  <c r="B5" i="2"/>
  <c r="F3" i="4"/>
  <c r="B7" i="2"/>
  <c r="C3" i="4" l="1"/>
  <c r="B4" i="2"/>
  <c r="D3" i="4"/>
  <c r="B3" i="4"/>
  <c r="A3" i="4"/>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B3" i="2"/>
  <c r="B2" i="2"/>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E3" i="4" l="1"/>
  <c r="B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EA034C-F515-45FF-974D-9CF9B298CA2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663EF41-8170-4E16-A4E9-947079369EDC}" name="WorksheetConnection_GD Cuisine first half analysis in excel.xlsx!Data" type="102" refreshedVersion="7" minRefreshableVersion="5">
    <extLst>
      <ext xmlns:x15="http://schemas.microsoft.com/office/spreadsheetml/2010/11/main" uri="{DE250136-89BD-433C-8126-D09CA5730AF9}">
        <x15:connection id="Data" autoDelete="1">
          <x15:rangePr sourceName="_xlcn.WorksheetConnection_GDCuisinefirsthalfanalysisinexcel.xlsxData"/>
        </x15:connection>
      </ext>
    </extLst>
  </connection>
</connections>
</file>

<file path=xl/sharedStrings.xml><?xml version="1.0" encoding="utf-8"?>
<sst xmlns="http://schemas.openxmlformats.org/spreadsheetml/2006/main" count="896" uniqueCount="152">
  <si>
    <t>Invoice Number</t>
  </si>
  <si>
    <t>Date</t>
  </si>
  <si>
    <t>Customer Name</t>
  </si>
  <si>
    <t>Product</t>
  </si>
  <si>
    <t>Quantity</t>
  </si>
  <si>
    <t>Unit Price</t>
  </si>
  <si>
    <t>Sales Price</t>
  </si>
  <si>
    <t>VAT</t>
  </si>
  <si>
    <t>Category</t>
  </si>
  <si>
    <t>Total Sales</t>
  </si>
  <si>
    <t>Total VAT</t>
  </si>
  <si>
    <t>Pastor Carol</t>
  </si>
  <si>
    <t>Mackerel Fish</t>
  </si>
  <si>
    <t>Fish</t>
  </si>
  <si>
    <t>Turkey Wings</t>
  </si>
  <si>
    <t>Frozen Items</t>
  </si>
  <si>
    <t>Mixed Soft shreds</t>
  </si>
  <si>
    <t>Shreds</t>
  </si>
  <si>
    <t>Mr. Seun Oshofisan</t>
  </si>
  <si>
    <t>Compact Plus Hamper</t>
  </si>
  <si>
    <t>Hamper</t>
  </si>
  <si>
    <t>Robust Hamper</t>
  </si>
  <si>
    <t>CMC Connect</t>
  </si>
  <si>
    <t>Grand hamper</t>
  </si>
  <si>
    <t>Mrs. Badejo Okusanya</t>
  </si>
  <si>
    <t>100.000.00</t>
  </si>
  <si>
    <t>Mrs. Biodun Carew</t>
  </si>
  <si>
    <t>Mrs. Titi Okunlola</t>
  </si>
  <si>
    <t>Mrs. Aridegbe</t>
  </si>
  <si>
    <t>Mrs. Adedokun</t>
  </si>
  <si>
    <t>Compact  Hamper</t>
  </si>
  <si>
    <t>Whole Chicken</t>
  </si>
  <si>
    <t>Peppered Chicken</t>
  </si>
  <si>
    <t>Mrs. Oyinkansola</t>
  </si>
  <si>
    <t>Soft Chicken Shreds</t>
  </si>
  <si>
    <t>Soft Turkey Shreds</t>
  </si>
  <si>
    <t>Classic Turkey Shreds</t>
  </si>
  <si>
    <t>Soft Bacon Shreds</t>
  </si>
  <si>
    <t>Miss Fatima Lawal</t>
  </si>
  <si>
    <t>Pick N Pay</t>
  </si>
  <si>
    <t>Pork spare Ribs</t>
  </si>
  <si>
    <t>Chicken wings</t>
  </si>
  <si>
    <t>Soft Beef Shreds</t>
  </si>
  <si>
    <t>Renee Ikoyi</t>
  </si>
  <si>
    <t>Renee Freedom Way</t>
  </si>
  <si>
    <t>Renee Lekki</t>
  </si>
  <si>
    <t>Mrs. Taiwo Alake</t>
  </si>
  <si>
    <t>Mixed Classic Shreds</t>
  </si>
  <si>
    <t>Buymore</t>
  </si>
  <si>
    <t>One Source Mart</t>
  </si>
  <si>
    <t>Mr. Wole Sebioba</t>
  </si>
  <si>
    <t>Mrs. O. Abinusawa</t>
  </si>
  <si>
    <t>Supersaver Supermarket</t>
  </si>
  <si>
    <t>Mrs. Delodun Soremekun</t>
  </si>
  <si>
    <t>Vetro Lounge</t>
  </si>
  <si>
    <t>Mr. David</t>
  </si>
  <si>
    <t>Mr. Tony</t>
  </si>
  <si>
    <t>Mr. Samson</t>
  </si>
  <si>
    <t>Mr. Ebi</t>
  </si>
  <si>
    <t>Mr. Segun Obebe</t>
  </si>
  <si>
    <t>Mr. Akinola</t>
  </si>
  <si>
    <t>Suya Sauce</t>
  </si>
  <si>
    <t>Sauces</t>
  </si>
  <si>
    <t>Economy Hamper</t>
  </si>
  <si>
    <t>Mr. Dipo Dirisu</t>
  </si>
  <si>
    <t>Mixed Shreds</t>
  </si>
  <si>
    <t>Classic Bacon Shreds</t>
  </si>
  <si>
    <t>Mrs. Michelle</t>
  </si>
  <si>
    <t>Compact Hamper</t>
  </si>
  <si>
    <t>Suya Pepper</t>
  </si>
  <si>
    <t>sauces</t>
  </si>
  <si>
    <t>BBQ Sauce</t>
  </si>
  <si>
    <t>Mr. Okiki Soremekun</t>
  </si>
  <si>
    <t>Premium Hamper</t>
  </si>
  <si>
    <t>Mini Shreds Combo</t>
  </si>
  <si>
    <t>Mrs. Deborah</t>
  </si>
  <si>
    <t>Midi Shreds Combo</t>
  </si>
  <si>
    <t>ICOBA 1980/82</t>
  </si>
  <si>
    <t>Mixed Box of Shreds</t>
  </si>
  <si>
    <t>Mrs. Ouzaa</t>
  </si>
  <si>
    <t>Mr. Tunde Oluwaleimu</t>
  </si>
  <si>
    <t>Mr. Femi shoremekun</t>
  </si>
  <si>
    <t>Old English Superstore</t>
  </si>
  <si>
    <t>Mr. Dapo</t>
  </si>
  <si>
    <t xml:space="preserve">BBQ Sauce </t>
  </si>
  <si>
    <t>Mrs. D. Olorunfemi</t>
  </si>
  <si>
    <t>Funmi Stores</t>
  </si>
  <si>
    <t>Spices</t>
  </si>
  <si>
    <t>Mr. Badejo-Okusanya</t>
  </si>
  <si>
    <t>Mr. Dipo Eso</t>
  </si>
  <si>
    <t>Mrs. Bukky Adewolu</t>
  </si>
  <si>
    <t xml:space="preserve">Mini Hamper </t>
  </si>
  <si>
    <t>Mr. Philip Oki</t>
  </si>
  <si>
    <t>Globus Supermarket</t>
  </si>
  <si>
    <t>Mr. Layi Olanrewaju</t>
  </si>
  <si>
    <t>Jendol Egbeda</t>
  </si>
  <si>
    <t>Mrs. Subair</t>
  </si>
  <si>
    <t>Classic Chicken Shreds</t>
  </si>
  <si>
    <t>Classic Beef Shreds</t>
  </si>
  <si>
    <t>Jendol Isolo</t>
  </si>
  <si>
    <t>Mr. Robinson</t>
  </si>
  <si>
    <t>Chicken Back</t>
  </si>
  <si>
    <t>Back</t>
  </si>
  <si>
    <t>Chilli Sauce</t>
  </si>
  <si>
    <t>Mr. Kole Olagbaye</t>
  </si>
  <si>
    <t>Mr. Timilehin</t>
  </si>
  <si>
    <t>Mrs. Charity Babatunde</t>
  </si>
  <si>
    <t>Mr. Ajibola Afolabi</t>
  </si>
  <si>
    <t>Mr. Phillip Oki</t>
  </si>
  <si>
    <t>Mrs. Kehinde Akintola</t>
  </si>
  <si>
    <t>Mrs. Oduleye</t>
  </si>
  <si>
    <t>Maxi Shreds Combo</t>
  </si>
  <si>
    <t>Mr. Dirisu</t>
  </si>
  <si>
    <t>Mrs. Ogunkoya</t>
  </si>
  <si>
    <t>Mr. Dipo Akinola</t>
  </si>
  <si>
    <t>Mr. Bidemi Mark-Modi</t>
  </si>
  <si>
    <t>Miss Iweriaha</t>
  </si>
  <si>
    <t>Mrs. Joe-Ezogbo</t>
  </si>
  <si>
    <t>Mrs. Funmi</t>
  </si>
  <si>
    <t>Mrs. Ebun</t>
  </si>
  <si>
    <t>Total Quantity</t>
  </si>
  <si>
    <t>Total Invoices</t>
  </si>
  <si>
    <t>Avg Sales Per Invoice</t>
  </si>
  <si>
    <t>Sales by Category</t>
  </si>
  <si>
    <t>YearMonth</t>
  </si>
  <si>
    <t>Sales by Sales Type</t>
  </si>
  <si>
    <t>Sales Type</t>
  </si>
  <si>
    <t>Row Labels</t>
  </si>
  <si>
    <t>Grand Total</t>
  </si>
  <si>
    <t>Sum of Sales Price</t>
  </si>
  <si>
    <t>Value</t>
  </si>
  <si>
    <t>Metrics</t>
  </si>
  <si>
    <t>Ave. Sales Per Invoice</t>
  </si>
  <si>
    <t>Delivery Fee</t>
  </si>
  <si>
    <t>Miss. Ama Ikate</t>
  </si>
  <si>
    <t>Miss. Fatima Lawal</t>
  </si>
  <si>
    <t>Miss. Oyindamola</t>
  </si>
  <si>
    <t>Miss. Iweriaha</t>
  </si>
  <si>
    <t>Delivery fee</t>
  </si>
  <si>
    <t>Total Delivery fee</t>
  </si>
  <si>
    <t>B2B</t>
  </si>
  <si>
    <t>B2C</t>
  </si>
  <si>
    <t>Top 10 Products</t>
  </si>
  <si>
    <t>2025-01</t>
  </si>
  <si>
    <t>2025-02</t>
  </si>
  <si>
    <t>2025-03</t>
  </si>
  <si>
    <t>2025-04</t>
  </si>
  <si>
    <t>2025-05</t>
  </si>
  <si>
    <t>2025-06</t>
  </si>
  <si>
    <t>Monthly Sales Revenue</t>
  </si>
  <si>
    <t>Total Unique Customer</t>
  </si>
  <si>
    <t>GD CUISINE HALF OF 2025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</si>
</sst>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46A]#,##0.00"/>
  </numFmts>
  <fonts count="8" x14ac:knownFonts="1">
    <font>
      <sz val="11"/>
      <color theme="1"/>
      <name val="Calibri"/>
      <family val="2"/>
      <scheme val="minor"/>
    </font>
    <font>
      <sz val="11"/>
      <color theme="1"/>
      <name val="Calibri"/>
      <family val="2"/>
      <scheme val="minor"/>
    </font>
    <font>
      <b/>
      <sz val="20"/>
      <color theme="1"/>
      <name val="Calibri"/>
      <family val="2"/>
      <scheme val="minor"/>
    </font>
    <font>
      <b/>
      <sz val="11"/>
      <color theme="0"/>
      <name val="Calibri"/>
      <family val="2"/>
      <scheme val="minor"/>
    </font>
    <font>
      <sz val="18"/>
      <color theme="3"/>
      <name val="Calibri Light"/>
      <family val="2"/>
      <scheme val="major"/>
    </font>
    <font>
      <i/>
      <sz val="11"/>
      <color rgb="FF7F7F7F"/>
      <name val="Calibri"/>
      <family val="2"/>
      <scheme val="minor"/>
    </font>
    <font>
      <b/>
      <sz val="18"/>
      <color theme="0"/>
      <name val="Calibri Light"/>
      <family val="2"/>
      <scheme val="major"/>
    </font>
    <font>
      <b/>
      <i/>
      <sz val="11"/>
      <color theme="1"/>
      <name val="Calibri"/>
      <family val="2"/>
      <scheme val="minor"/>
    </font>
  </fonts>
  <fills count="7">
    <fill>
      <patternFill patternType="none"/>
    </fill>
    <fill>
      <patternFill patternType="gray125"/>
    </fill>
    <fill>
      <patternFill patternType="solid">
        <fgColor theme="0"/>
        <bgColor theme="5" tint="0.79998168889431442"/>
      </patternFill>
    </fill>
    <fill>
      <patternFill patternType="solid">
        <fgColor theme="0"/>
        <bgColor indexed="64"/>
      </patternFill>
    </fill>
    <fill>
      <patternFill patternType="solid">
        <fgColor theme="4" tint="-0.249977111117893"/>
        <bgColor indexed="64"/>
      </patternFill>
    </fill>
    <fill>
      <patternFill patternType="solid">
        <fgColor theme="4"/>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14" fontId="0" fillId="0" borderId="0" xfId="0" applyNumberFormat="1"/>
    <xf numFmtId="4" fontId="0" fillId="0" borderId="0" xfId="0" applyNumberFormat="1"/>
    <xf numFmtId="3" fontId="0" fillId="0" borderId="0" xfId="0" applyNumberFormat="1"/>
    <xf numFmtId="12" fontId="0" fillId="0" borderId="0" xfId="0" applyNumberFormat="1"/>
    <xf numFmtId="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2" fillId="3" borderId="1" xfId="0" applyNumberFormat="1" applyFont="1" applyFill="1" applyBorder="1" applyAlignment="1">
      <alignment horizontal="center"/>
    </xf>
    <xf numFmtId="164" fontId="2" fillId="2" borderId="1" xfId="0" applyNumberFormat="1" applyFont="1" applyFill="1" applyBorder="1" applyAlignment="1">
      <alignment horizontal="center"/>
    </xf>
    <xf numFmtId="164" fontId="2" fillId="0" borderId="1" xfId="0" applyNumberFormat="1" applyFont="1" applyBorder="1" applyAlignment="1">
      <alignment horizontal="center"/>
    </xf>
    <xf numFmtId="0" fontId="0" fillId="0" borderId="0" xfId="0" applyFill="1"/>
    <xf numFmtId="164" fontId="0" fillId="0" borderId="0" xfId="1" applyNumberFormat="1" applyFont="1" applyFill="1"/>
    <xf numFmtId="0" fontId="0" fillId="4" borderId="0" xfId="0" applyFill="1"/>
    <xf numFmtId="0" fontId="2" fillId="0" borderId="1" xfId="0" applyNumberFormat="1" applyFont="1" applyBorder="1" applyAlignment="1">
      <alignment horizontal="center"/>
    </xf>
    <xf numFmtId="0" fontId="0" fillId="0" borderId="0" xfId="0" applyAlignment="1"/>
    <xf numFmtId="0" fontId="2" fillId="0" borderId="0" xfId="0" applyNumberFormat="1" applyFont="1" applyBorder="1"/>
    <xf numFmtId="164" fontId="2" fillId="0" borderId="2" xfId="0" applyNumberFormat="1" applyFont="1" applyBorder="1" applyAlignment="1">
      <alignment horizontal="center"/>
    </xf>
    <xf numFmtId="0" fontId="7" fillId="6" borderId="0" xfId="3" applyFont="1" applyFill="1" applyAlignment="1">
      <alignment horizontal="center"/>
    </xf>
    <xf numFmtId="1" fontId="2" fillId="0" borderId="1" xfId="0" applyNumberFormat="1" applyFont="1" applyBorder="1" applyAlignment="1">
      <alignment horizontal="center"/>
    </xf>
    <xf numFmtId="0" fontId="3" fillId="5" borderId="0" xfId="0" applyFont="1" applyFill="1" applyAlignment="1">
      <alignment horizontal="center"/>
    </xf>
    <xf numFmtId="0" fontId="3" fillId="4" borderId="0" xfId="0" applyFont="1" applyFill="1" applyAlignment="1">
      <alignment horizontal="center"/>
    </xf>
    <xf numFmtId="0" fontId="0" fillId="0" borderId="0" xfId="0" applyAlignment="1">
      <alignment horizontal="center"/>
    </xf>
    <xf numFmtId="0" fontId="6" fillId="4" borderId="0" xfId="2" applyFont="1" applyFill="1" applyAlignment="1">
      <alignment horizontal="center"/>
    </xf>
  </cellXfs>
  <cellStyles count="4">
    <cellStyle name="Currency" xfId="1" builtinId="4"/>
    <cellStyle name="Explanatory Text" xfId="3" builtinId="53"/>
    <cellStyle name="Normal" xfId="0" builtinId="0"/>
    <cellStyle name="Title" xfId="2" builtinId="15"/>
  </cellStyles>
  <dxfs count="9">
    <dxf>
      <numFmt numFmtId="164" formatCode="[$₦-46A]#,##0.00"/>
    </dxf>
    <dxf>
      <fill>
        <patternFill patternType="solid">
          <fgColor indexed="64"/>
          <bgColor theme="4" tint="-0.249977111117893"/>
        </patternFill>
      </fill>
    </dxf>
    <dxf>
      <numFmt numFmtId="164" formatCode="[$₦-46A]#,##0.00"/>
    </dxf>
    <dxf>
      <numFmt numFmtId="164" formatCode="[$₦-46A]#,##0.00"/>
    </dxf>
    <dxf>
      <numFmt numFmtId="0" formatCode="General"/>
    </dxf>
    <dxf>
      <numFmt numFmtId="4" formatCode="#,##0.00"/>
    </dxf>
    <dxf>
      <numFmt numFmtId="4" formatCode="#,##0.00"/>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 Cuisine first half analysis in excel.xlsx]Summary!PivotTable2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lumMod val="20000"/>
              <a:lumOff val="80000"/>
            </a:schemeClr>
          </a:solidFill>
          <a:ln>
            <a:noFill/>
          </a:ln>
          <a:effectLst>
            <a:outerShdw blurRad="254000" sx="102000" sy="102000" algn="ctr" rotWithShape="0">
              <a:prstClr val="black">
                <a:alpha val="20000"/>
              </a:prstClr>
            </a:outerShdw>
          </a:effectLst>
        </c:spPr>
      </c:pivotFmt>
      <c:pivotFmt>
        <c:idx val="12"/>
        <c:spPr>
          <a:solidFill>
            <a:schemeClr val="accent1">
              <a:lumMod val="60000"/>
              <a:lumOff val="40000"/>
            </a:schemeClr>
          </a:solidFill>
          <a:ln>
            <a:noFill/>
          </a:ln>
          <a:effectLst>
            <a:outerShdw blurRad="254000" sx="102000" sy="102000" algn="ctr" rotWithShape="0">
              <a:prstClr val="black">
                <a:alpha val="20000"/>
              </a:prstClr>
            </a:outerShdw>
          </a:effectLst>
        </c:spPr>
      </c:pivotFmt>
      <c:pivotFmt>
        <c:idx val="13"/>
        <c:spPr>
          <a:solidFill>
            <a:schemeClr val="accent1">
              <a:lumMod val="75000"/>
            </a:schemeClr>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Summary!$E$2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B27-4124-8FC7-F1C6739405EC}"/>
              </c:ext>
            </c:extLst>
          </c:dPt>
          <c:dPt>
            <c:idx val="1"/>
            <c:bubble3D val="0"/>
            <c:spPr>
              <a:solidFill>
                <a:schemeClr val="accent1">
                  <a:lumMod val="20000"/>
                  <a:lumOff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B27-4124-8FC7-F1C6739405EC}"/>
              </c:ext>
            </c:extLst>
          </c:dPt>
          <c:dPt>
            <c:idx val="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B27-4124-8FC7-F1C6739405EC}"/>
              </c:ext>
            </c:extLst>
          </c:dPt>
          <c:dPt>
            <c:idx val="3"/>
            <c:bubble3D val="0"/>
            <c:spPr>
              <a:solidFill>
                <a:schemeClr val="accent1">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B27-4124-8FC7-F1C6739405E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B27-4124-8FC7-F1C6739405E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B27-4124-8FC7-F1C6739405E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B27-4124-8FC7-F1C6739405E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Summary!$D$3:$D$10</c:f>
              <c:strCache>
                <c:ptCount val="7"/>
                <c:pt idx="0">
                  <c:v>Frozen Items</c:v>
                </c:pt>
                <c:pt idx="1">
                  <c:v>Shreds</c:v>
                </c:pt>
                <c:pt idx="2">
                  <c:v>Hamper</c:v>
                </c:pt>
                <c:pt idx="3">
                  <c:v>Fish</c:v>
                </c:pt>
                <c:pt idx="4">
                  <c:v>Spices</c:v>
                </c:pt>
                <c:pt idx="5">
                  <c:v>Sauces</c:v>
                </c:pt>
                <c:pt idx="6">
                  <c:v>Back</c:v>
                </c:pt>
              </c:strCache>
            </c:strRef>
          </c:cat>
          <c:val>
            <c:numRef>
              <c:f>Summary!$E$3:$E$10</c:f>
              <c:numCache>
                <c:formatCode>[$₦-46A]#,##0.00</c:formatCode>
                <c:ptCount val="7"/>
                <c:pt idx="0">
                  <c:v>6531209.7999999998</c:v>
                </c:pt>
                <c:pt idx="1">
                  <c:v>3444818</c:v>
                </c:pt>
                <c:pt idx="2">
                  <c:v>2935000</c:v>
                </c:pt>
                <c:pt idx="3">
                  <c:v>651930</c:v>
                </c:pt>
                <c:pt idx="4">
                  <c:v>525400</c:v>
                </c:pt>
                <c:pt idx="5">
                  <c:v>15600</c:v>
                </c:pt>
                <c:pt idx="6">
                  <c:v>5062</c:v>
                </c:pt>
              </c:numCache>
            </c:numRef>
          </c:val>
          <c:extLst>
            <c:ext xmlns:c16="http://schemas.microsoft.com/office/drawing/2014/chart" uri="{C3380CC4-5D6E-409C-BE32-E72D297353CC}">
              <c16:uniqueId val="{0000000E-DB27-4124-8FC7-F1C6739405EC}"/>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 Cuisine first half analysis in excel.xlsx]Summary!PivotTable5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Sales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Summary!$H$8</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Summary!$G$9:$G$15</c:f>
              <c:strCache>
                <c:ptCount val="6"/>
                <c:pt idx="0">
                  <c:v>2025-01</c:v>
                </c:pt>
                <c:pt idx="1">
                  <c:v>2025-02</c:v>
                </c:pt>
                <c:pt idx="2">
                  <c:v>2025-03</c:v>
                </c:pt>
                <c:pt idx="3">
                  <c:v>2025-04</c:v>
                </c:pt>
                <c:pt idx="4">
                  <c:v>2025-05</c:v>
                </c:pt>
                <c:pt idx="5">
                  <c:v>2025-06</c:v>
                </c:pt>
              </c:strCache>
            </c:strRef>
          </c:cat>
          <c:val>
            <c:numRef>
              <c:f>Summary!$H$9:$H$15</c:f>
              <c:numCache>
                <c:formatCode>[$₦-46A]#,##0.00</c:formatCode>
                <c:ptCount val="6"/>
                <c:pt idx="0">
                  <c:v>5265224.5</c:v>
                </c:pt>
                <c:pt idx="1">
                  <c:v>1312945.5</c:v>
                </c:pt>
                <c:pt idx="2">
                  <c:v>1371151</c:v>
                </c:pt>
                <c:pt idx="3">
                  <c:v>2012760.5</c:v>
                </c:pt>
                <c:pt idx="4">
                  <c:v>2703741.9</c:v>
                </c:pt>
                <c:pt idx="5">
                  <c:v>1443196.4</c:v>
                </c:pt>
              </c:numCache>
            </c:numRef>
          </c:val>
          <c:extLst>
            <c:ext xmlns:c16="http://schemas.microsoft.com/office/drawing/2014/chart" uri="{C3380CC4-5D6E-409C-BE32-E72D297353CC}">
              <c16:uniqueId val="{00000000-CC48-4BFD-AEA7-5772F68AC904}"/>
            </c:ext>
          </c:extLst>
        </c:ser>
        <c:dLbls>
          <c:showLegendKey val="0"/>
          <c:showVal val="0"/>
          <c:showCatName val="0"/>
          <c:showSerName val="0"/>
          <c:showPercent val="0"/>
          <c:showBubbleSize val="0"/>
        </c:dLbls>
        <c:gapWidth val="65"/>
        <c:shape val="box"/>
        <c:axId val="842482944"/>
        <c:axId val="842485856"/>
        <c:axId val="0"/>
      </c:bar3DChart>
      <c:catAx>
        <c:axId val="842482944"/>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2485856"/>
        <c:crosses val="autoZero"/>
        <c:auto val="1"/>
        <c:lblAlgn val="ctr"/>
        <c:lblOffset val="100"/>
        <c:noMultiLvlLbl val="0"/>
      </c:catAx>
      <c:valAx>
        <c:axId val="842485856"/>
        <c:scaling>
          <c:orientation val="minMax"/>
        </c:scaling>
        <c:delete val="0"/>
        <c:axPos val="l"/>
        <c:numFmt formatCode="[$₦-46A]#,##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42482944"/>
        <c:crosses val="autoZero"/>
        <c:crossBetween val="between"/>
      </c:valAx>
      <c:dTable>
        <c:showHorzBorder val="1"/>
        <c:showVertBorder val="1"/>
        <c:showOutline val="1"/>
        <c:showKeys val="0"/>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 Cuisine first half analysis in excel.xlsx]Summary!PivotTable8</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Product by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Summary!$K$2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Summary!$J$3:$J$13</c:f>
              <c:strCache>
                <c:ptCount val="10"/>
                <c:pt idx="0">
                  <c:v>Turkey Wings</c:v>
                </c:pt>
                <c:pt idx="1">
                  <c:v>Chicken wings</c:v>
                </c:pt>
                <c:pt idx="2">
                  <c:v>Pork spare Ribs</c:v>
                </c:pt>
                <c:pt idx="3">
                  <c:v>Grand hamper</c:v>
                </c:pt>
                <c:pt idx="4">
                  <c:v>Peppered Chicken</c:v>
                </c:pt>
                <c:pt idx="5">
                  <c:v>Classic Turkey Shreds</c:v>
                </c:pt>
                <c:pt idx="6">
                  <c:v>Mixed Classic Shreds</c:v>
                </c:pt>
                <c:pt idx="7">
                  <c:v>Mackerel Fish</c:v>
                </c:pt>
                <c:pt idx="8">
                  <c:v>Compact Plus Hamper</c:v>
                </c:pt>
                <c:pt idx="9">
                  <c:v>Suya Pepper</c:v>
                </c:pt>
              </c:strCache>
            </c:strRef>
          </c:cat>
          <c:val>
            <c:numRef>
              <c:f>Summary!$K$3:$K$13</c:f>
              <c:numCache>
                <c:formatCode>[$₦-46A]#,##0.00</c:formatCode>
                <c:ptCount val="10"/>
                <c:pt idx="0">
                  <c:v>1825135.5</c:v>
                </c:pt>
                <c:pt idx="1">
                  <c:v>1757978.5</c:v>
                </c:pt>
                <c:pt idx="2">
                  <c:v>1616600.5</c:v>
                </c:pt>
                <c:pt idx="3">
                  <c:v>1200000</c:v>
                </c:pt>
                <c:pt idx="4">
                  <c:v>922376.8</c:v>
                </c:pt>
                <c:pt idx="5">
                  <c:v>878000</c:v>
                </c:pt>
                <c:pt idx="6">
                  <c:v>784500</c:v>
                </c:pt>
                <c:pt idx="7">
                  <c:v>651930</c:v>
                </c:pt>
                <c:pt idx="8">
                  <c:v>560000</c:v>
                </c:pt>
                <c:pt idx="9">
                  <c:v>526700</c:v>
                </c:pt>
              </c:numCache>
            </c:numRef>
          </c:val>
          <c:extLst>
            <c:ext xmlns:c16="http://schemas.microsoft.com/office/drawing/2014/chart" uri="{C3380CC4-5D6E-409C-BE32-E72D297353CC}">
              <c16:uniqueId val="{00000000-88ED-4CAD-B0F4-004856812240}"/>
            </c:ext>
          </c:extLst>
        </c:ser>
        <c:dLbls>
          <c:dLblPos val="outEnd"/>
          <c:showLegendKey val="0"/>
          <c:showVal val="1"/>
          <c:showCatName val="0"/>
          <c:showSerName val="0"/>
          <c:showPercent val="0"/>
          <c:showBubbleSize val="0"/>
        </c:dLbls>
        <c:gapWidth val="65"/>
        <c:axId val="1535671024"/>
        <c:axId val="1535678096"/>
      </c:barChart>
      <c:catAx>
        <c:axId val="1535671024"/>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35678096"/>
        <c:crosses val="autoZero"/>
        <c:auto val="1"/>
        <c:lblAlgn val="ctr"/>
        <c:lblOffset val="100"/>
        <c:noMultiLvlLbl val="0"/>
      </c:catAx>
      <c:valAx>
        <c:axId val="1535678096"/>
        <c:scaling>
          <c:orientation val="minMax"/>
        </c:scaling>
        <c:delete val="0"/>
        <c:axPos val="l"/>
        <c:numFmt formatCode="[$₦-46A]#,##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3567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 Cuisine first half analysis in excel.xlsx]Summary!PivotTable4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by Sales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Summary!$H$2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Summary!$G$3:$G$5</c:f>
              <c:strCache>
                <c:ptCount val="2"/>
                <c:pt idx="0">
                  <c:v>B2B</c:v>
                </c:pt>
                <c:pt idx="1">
                  <c:v>B2C</c:v>
                </c:pt>
              </c:strCache>
            </c:strRef>
          </c:cat>
          <c:val>
            <c:numRef>
              <c:f>Summary!$H$3:$H$5</c:f>
              <c:numCache>
                <c:formatCode>[$₦-46A]#,##0.00</c:formatCode>
                <c:ptCount val="2"/>
                <c:pt idx="0">
                  <c:v>5907980.5</c:v>
                </c:pt>
                <c:pt idx="1">
                  <c:v>8201039.2999999998</c:v>
                </c:pt>
              </c:numCache>
            </c:numRef>
          </c:val>
          <c:extLst>
            <c:ext xmlns:c16="http://schemas.microsoft.com/office/drawing/2014/chart" uri="{C3380CC4-5D6E-409C-BE32-E72D297353CC}">
              <c16:uniqueId val="{00000000-DF75-4F38-99AD-6068B04940DD}"/>
            </c:ext>
          </c:extLst>
        </c:ser>
        <c:dLbls>
          <c:dLblPos val="inEnd"/>
          <c:showLegendKey val="0"/>
          <c:showVal val="1"/>
          <c:showCatName val="0"/>
          <c:showSerName val="0"/>
          <c:showPercent val="0"/>
          <c:showBubbleSize val="0"/>
        </c:dLbls>
        <c:gapWidth val="65"/>
        <c:axId val="1535686416"/>
        <c:axId val="1535668112"/>
      </c:barChart>
      <c:catAx>
        <c:axId val="153568641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35668112"/>
        <c:crosses val="autoZero"/>
        <c:auto val="1"/>
        <c:lblAlgn val="ctr"/>
        <c:lblOffset val="100"/>
        <c:noMultiLvlLbl val="0"/>
      </c:catAx>
      <c:valAx>
        <c:axId val="1535668112"/>
        <c:scaling>
          <c:orientation val="minMax"/>
        </c:scaling>
        <c:delete val="0"/>
        <c:axPos val="l"/>
        <c:numFmt formatCode="[$₦-46A]#,##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356864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90717</xdr:colOff>
      <xdr:row>3</xdr:row>
      <xdr:rowOff>41235</xdr:rowOff>
    </xdr:from>
    <xdr:to>
      <xdr:col>3</xdr:col>
      <xdr:colOff>115454</xdr:colOff>
      <xdr:row>17</xdr:row>
      <xdr:rowOff>98961</xdr:rowOff>
    </xdr:to>
    <xdr:graphicFrame macro="">
      <xdr:nvGraphicFramePr>
        <xdr:cNvPr id="6" name="Chart 5">
          <a:extLst>
            <a:ext uri="{FF2B5EF4-FFF2-40B4-BE49-F238E27FC236}">
              <a16:creationId xmlns:a16="http://schemas.microsoft.com/office/drawing/2014/main" id="{5E06170A-AA1D-45EA-8FE4-FD12C8121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173173</xdr:colOff>
      <xdr:row>3</xdr:row>
      <xdr:rowOff>57728</xdr:rowOff>
    </xdr:from>
    <xdr:to>
      <xdr:col>6</xdr:col>
      <xdr:colOff>321623</xdr:colOff>
      <xdr:row>17</xdr:row>
      <xdr:rowOff>115454</xdr:rowOff>
    </xdr:to>
    <xdr:graphicFrame macro="">
      <xdr:nvGraphicFramePr>
        <xdr:cNvPr id="7" name="Chart 6">
          <a:extLst>
            <a:ext uri="{FF2B5EF4-FFF2-40B4-BE49-F238E27FC236}">
              <a16:creationId xmlns:a16="http://schemas.microsoft.com/office/drawing/2014/main" id="{5B8B5B52-DB2E-4B67-9C9D-46AF9C035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90713</xdr:colOff>
      <xdr:row>17</xdr:row>
      <xdr:rowOff>164934</xdr:rowOff>
    </xdr:from>
    <xdr:to>
      <xdr:col>3</xdr:col>
      <xdr:colOff>107207</xdr:colOff>
      <xdr:row>31</xdr:row>
      <xdr:rowOff>173177</xdr:rowOff>
    </xdr:to>
    <xdr:graphicFrame macro="">
      <xdr:nvGraphicFramePr>
        <xdr:cNvPr id="8" name="Chart 7">
          <a:extLst>
            <a:ext uri="{FF2B5EF4-FFF2-40B4-BE49-F238E27FC236}">
              <a16:creationId xmlns:a16="http://schemas.microsoft.com/office/drawing/2014/main" id="{E73A5D76-F966-4301-A76B-93390286B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173181</xdr:colOff>
      <xdr:row>18</xdr:row>
      <xdr:rowOff>3</xdr:rowOff>
    </xdr:from>
    <xdr:to>
      <xdr:col>6</xdr:col>
      <xdr:colOff>321624</xdr:colOff>
      <xdr:row>32</xdr:row>
      <xdr:rowOff>24743</xdr:rowOff>
    </xdr:to>
    <xdr:graphicFrame macro="">
      <xdr:nvGraphicFramePr>
        <xdr:cNvPr id="9" name="Chart 8">
          <a:extLst>
            <a:ext uri="{FF2B5EF4-FFF2-40B4-BE49-F238E27FC236}">
              <a16:creationId xmlns:a16="http://schemas.microsoft.com/office/drawing/2014/main" id="{7A19BF6D-7444-4AD5-A2E4-C16915817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388747</xdr:colOff>
      <xdr:row>17</xdr:row>
      <xdr:rowOff>176978</xdr:rowOff>
    </xdr:from>
    <xdr:to>
      <xdr:col>7</xdr:col>
      <xdr:colOff>362857</xdr:colOff>
      <xdr:row>30</xdr:row>
      <xdr:rowOff>41237</xdr:rowOff>
    </xdr:to>
    <mc:AlternateContent xmlns:mc="http://schemas.openxmlformats.org/markup-compatibility/2006" xmlns:a14="http://schemas.microsoft.com/office/drawing/2010/main">
      <mc:Choice Requires="a14">
        <xdr:graphicFrame macro="">
          <xdr:nvGraphicFramePr>
            <xdr:cNvPr id="11" name="YearMonth">
              <a:extLst>
                <a:ext uri="{FF2B5EF4-FFF2-40B4-BE49-F238E27FC236}">
                  <a16:creationId xmlns:a16="http://schemas.microsoft.com/office/drawing/2014/main" id="{732998D6-6E8A-49D2-928D-E4732E33EBB1}"/>
                </a:ext>
              </a:extLst>
            </xdr:cNvPr>
            <xdr:cNvGraphicFramePr/>
          </xdr:nvGraphicFramePr>
          <xdr:xfrm>
            <a:off x="0" y="0"/>
            <a:ext cx="0" cy="0"/>
          </xdr:xfrm>
          <a:graphic>
            <a:graphicData uri="http://schemas.microsoft.com/office/drawing/2010/slicer">
              <sle:slicer xmlns:sle="http://schemas.microsoft.com/office/drawing/2010/slicer" name="YearMonth"/>
            </a:graphicData>
          </a:graphic>
        </xdr:graphicFrame>
      </mc:Choice>
      <mc:Fallback xmlns="">
        <xdr:sp macro="" textlink="">
          <xdr:nvSpPr>
            <xdr:cNvPr id="0" name=""/>
            <xdr:cNvSpPr>
              <a:spLocks noTextEdit="1"/>
            </xdr:cNvSpPr>
          </xdr:nvSpPr>
          <xdr:spPr>
            <a:xfrm>
              <a:off x="9872513" y="3558147"/>
              <a:ext cx="1392552" cy="2222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388753</xdr:colOff>
      <xdr:row>3</xdr:row>
      <xdr:rowOff>86261</xdr:rowOff>
    </xdr:from>
    <xdr:to>
      <xdr:col>7</xdr:col>
      <xdr:colOff>354611</xdr:colOff>
      <xdr:row>17</xdr:row>
      <xdr:rowOff>98960</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8B9E3D95-40F9-418F-88D3-5085A419E5E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872519" y="927430"/>
              <a:ext cx="1384300" cy="2552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87.499188078706" backgroundQuery="1" createdVersion="7" refreshedVersion="7" minRefreshableVersion="3" recordCount="0" supportSubquery="1" supportAdvancedDrill="1" xr:uid="{944AAD3E-92BC-46F0-89DE-C23EDD13BB26}">
  <cacheSource type="external" connectionId="1"/>
  <cacheFields count="2">
    <cacheField name="[Data].[YearMonth].[YearMonth]" caption="YearMonth" numFmtId="0" hierarchy="2" level="1">
      <sharedItems count="6">
        <s v="2025-01"/>
        <s v="2025-02"/>
        <s v="2025-03"/>
        <s v="2025-04"/>
        <s v="2025-05"/>
        <s v="2025-06"/>
      </sharedItems>
    </cacheField>
    <cacheField name="[Measures].[Sum of Sales Price]" caption="Sum of Sales Price" numFmtId="0" hierarchy="14" level="32767"/>
  </cacheFields>
  <cacheHierarchies count="15">
    <cacheHierarchy uniqueName="[Data].[Invoice Number]" caption="Invoice Number" attribute="1" defaultMemberUniqueName="[Data].[Invoice Number].[All]" allUniqueName="[Data].[Invoice Number].[All]" dimensionUniqueName="[Data]" displayFolder="" count="0" memberValueDatatype="20" unbalanced="0"/>
    <cacheHierarchy uniqueName="[Data].[Date]" caption="Date" attribute="1" time="1" defaultMemberUniqueName="[Data].[Date].[All]" allUniqueName="[Data].[Date].[All]" dimensionUniqueName="[Data]" displayFolder="" count="0" memberValueDatatype="7" unbalanced="0"/>
    <cacheHierarchy uniqueName="[Data].[YearMonth]" caption="YearMonth" attribute="1" defaultMemberUniqueName="[Data].[YearMonth].[All]" allUniqueName="[Data].[YearMonth].[All]" dimensionUniqueName="[Data]" displayFolder="" count="2" memberValueDatatype="130" unbalanced="0">
      <fieldsUsage count="2">
        <fieldUsage x="-1"/>
        <fieldUsage x="0"/>
      </fieldsUsage>
    </cacheHierarchy>
    <cacheHierarchy uniqueName="[Data].[Customer Name]" caption="Customer Name" attribute="1" defaultMemberUniqueName="[Data].[Customer Name].[All]" allUniqueName="[Data].[Customer Name].[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Quantity]" caption="Quantity" attribute="1" defaultMemberUniqueName="[Data].[Quantity].[All]" allUniqueName="[Data].[Quantity].[All]" dimensionUniqueName="[Data]" displayFolder="" count="0" memberValueDatatype="5" unbalanced="0"/>
    <cacheHierarchy uniqueName="[Data].[Unit Price]" caption="Unit Price" attribute="1" defaultMemberUniqueName="[Data].[Unit Price].[All]" allUniqueName="[Data].[Unit Price].[All]" dimensionUniqueName="[Data]" displayFolder="" count="0" memberValueDatatype="130" unbalanced="0"/>
    <cacheHierarchy uniqueName="[Data].[Sales Price]" caption="Sales Price" attribute="1" defaultMemberUniqueName="[Data].[Sales Price].[All]" allUniqueName="[Data].[Sales Price].[All]" dimensionUniqueName="[Data]" displayFolder="" count="0" memberValueDatatype="5" unbalanced="0"/>
    <cacheHierarchy uniqueName="[Data].[VAT]" caption="VAT" attribute="1" defaultMemberUniqueName="[Data].[VAT].[All]" allUniqueName="[Data].[VAT].[All]" dimensionUniqueName="[Data]" displayFolder="" count="0" memberValueDatatype="5" unbalanced="0"/>
    <cacheHierarchy uniqueName="[Data].[Delivery Fee]" caption="Delivery Fee" attribute="1" defaultMemberUniqueName="[Data].[Delivery Fee].[All]" allUniqueName="[Data].[Delivery Fee].[All]" dimensionUniqueName="[Data]" displayFolder="" count="0" memberValueDatatype="20" unbalanced="0"/>
    <cacheHierarchy uniqueName="[Data].[Sales Type]" caption="Sales Type" attribute="1" defaultMemberUniqueName="[Data].[Sales Type].[All]" allUniqueName="[Data].[Sales Type].[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Price]" caption="Sum of Sales Price" measure="1" displayFolder="" measureGroup="Data"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87.499189236114" createdVersion="7" refreshedVersion="7" minRefreshableVersion="3" recordCount="275" xr:uid="{1E65F5A1-615F-494B-9FC9-96ABB8F4E12C}">
  <cacheSource type="worksheet">
    <worksheetSource name="Data"/>
  </cacheSource>
  <cacheFields count="12">
    <cacheField name="Invoice Number" numFmtId="0">
      <sharedItems containsSemiMixedTypes="0" containsString="0" containsNumber="1" containsInteger="1" minValue="692" maxValue="800"/>
    </cacheField>
    <cacheField name="Date" numFmtId="14">
      <sharedItems containsSemiMixedTypes="0" containsNonDate="0" containsDate="1" containsString="0" minDate="2025-01-07T00:00:00" maxDate="2025-07-01T00:00:00"/>
    </cacheField>
    <cacheField name="YearMonth" numFmtId="14">
      <sharedItems/>
    </cacheField>
    <cacheField name="Customer Name" numFmtId="0">
      <sharedItems/>
    </cacheField>
    <cacheField name="Product" numFmtId="0">
      <sharedItems count="35">
        <s v="Mackerel Fish"/>
        <s v="Turkey Wings"/>
        <s v="Mixed Soft shreds"/>
        <s v="Compact Plus Hamper"/>
        <s v="Robust Hamper"/>
        <s v="Grand hamper"/>
        <s v="Compact  Hamper"/>
        <s v="Whole Chicken"/>
        <s v="Peppered Chicken"/>
        <s v="Soft Chicken Shreds"/>
        <s v="Soft Turkey Shreds"/>
        <s v="Classic Turkey Shreds"/>
        <s v="Soft Bacon Shreds"/>
        <s v="Pork spare Ribs"/>
        <s v="Chicken wings"/>
        <s v="Soft Beef Shreds"/>
        <s v="Mixed Classic Shreds"/>
        <s v="Suya Sauce"/>
        <s v="Economy Hamper"/>
        <s v="Mixed Shreds"/>
        <s v="Classic Bacon Shreds"/>
        <s v="Compact Hamper"/>
        <s v="Suya Pepper"/>
        <s v="BBQ Sauce"/>
        <s v="Premium Hamper"/>
        <s v="Mini Shreds Combo"/>
        <s v="Midi Shreds Combo"/>
        <s v="Mixed Box of Shreds"/>
        <s v="BBQ Sauce "/>
        <s v="Mini Hamper "/>
        <s v="Classic Chicken Shreds"/>
        <s v="Classic Beef Shreds"/>
        <s v="Chicken Back"/>
        <s v="Chilli Sauce"/>
        <s v="Maxi Shreds Combo"/>
      </sharedItems>
    </cacheField>
    <cacheField name="Quantity" numFmtId="0">
      <sharedItems containsSemiMixedTypes="0" containsString="0" containsNumber="1" minValue="1" maxValue="24"/>
    </cacheField>
    <cacheField name="Unit Price" numFmtId="0">
      <sharedItems containsMixedTypes="1" containsNumber="1" containsInteger="1" minValue="1300" maxValue="200000"/>
    </cacheField>
    <cacheField name="Sales Price" numFmtId="0">
      <sharedItems containsSemiMixedTypes="0" containsString="0" containsNumber="1" minValue="1300" maxValue="800000"/>
    </cacheField>
    <cacheField name="VAT" numFmtId="0">
      <sharedItems containsString="0" containsBlank="1" containsNumber="1" minValue="97.5" maxValue="25920"/>
    </cacheField>
    <cacheField name="Delivery Fee" numFmtId="0">
      <sharedItems containsString="0" containsBlank="1" containsNumber="1" containsInteger="1" minValue="3000" maxValue="45000"/>
    </cacheField>
    <cacheField name="Sales Type" numFmtId="0">
      <sharedItems count="2">
        <s v="B2C"/>
        <s v="B2B"/>
      </sharedItems>
    </cacheField>
    <cacheField name="Category" numFmtId="0">
      <sharedItems count="8">
        <s v="Fish"/>
        <s v="Frozen Items"/>
        <s v="Shreds"/>
        <s v="Hamper"/>
        <s v="Sauces"/>
        <s v="Spices"/>
        <s v="Back"/>
        <s v="Combo Shreds" u="1"/>
      </sharedItems>
    </cacheField>
  </cacheFields>
  <extLst>
    <ext xmlns:x14="http://schemas.microsoft.com/office/spreadsheetml/2009/9/main" uri="{725AE2AE-9491-48be-B2B4-4EB974FC3084}">
      <x14:pivotCacheDefinition pivotCacheId="106857501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87.499187037036" backgroundQuery="1" createdVersion="3" refreshedVersion="7" minRefreshableVersion="3" recordCount="0" supportSubquery="1" supportAdvancedDrill="1" xr:uid="{21750E9A-1014-440E-82DC-4E1450F303EF}">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Invoice Number]" caption="Invoice Number" attribute="1" defaultMemberUniqueName="[Data].[Invoice Number].[All]" allUniqueName="[Data].[Invoice Number].[All]" dimensionUniqueName="[Data]" displayFolder="" count="0" memberValueDatatype="20" unbalanced="0"/>
    <cacheHierarchy uniqueName="[Data].[Date]" caption="Date" attribute="1" time="1" defaultMemberUniqueName="[Data].[Date].[All]" allUniqueName="[Data].[Date].[All]" dimensionUniqueName="[Data]" displayFolder="" count="0" memberValueDatatype="7" unbalanced="0"/>
    <cacheHierarchy uniqueName="[Data].[YearMonth]" caption="YearMonth" attribute="1" defaultMemberUniqueName="[Data].[YearMonth].[All]" allUniqueName="[Data].[YearMonth].[All]" dimensionUniqueName="[Data]" displayFolder="" count="2" memberValueDatatype="130" unbalanced="0"/>
    <cacheHierarchy uniqueName="[Data].[Customer Name]" caption="Customer Name" attribute="1" defaultMemberUniqueName="[Data].[Customer Name].[All]" allUniqueName="[Data].[Customer Name].[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Quantity]" caption="Quantity" attribute="1" defaultMemberUniqueName="[Data].[Quantity].[All]" allUniqueName="[Data].[Quantity].[All]" dimensionUniqueName="[Data]" displayFolder="" count="0" memberValueDatatype="5" unbalanced="0"/>
    <cacheHierarchy uniqueName="[Data].[Unit Price]" caption="Unit Price" attribute="1" defaultMemberUniqueName="[Data].[Unit Price].[All]" allUniqueName="[Data].[Unit Price].[All]" dimensionUniqueName="[Data]" displayFolder="" count="0" memberValueDatatype="130" unbalanced="0"/>
    <cacheHierarchy uniqueName="[Data].[Sales Price]" caption="Sales Price" attribute="1" defaultMemberUniqueName="[Data].[Sales Price].[All]" allUniqueName="[Data].[Sales Price].[All]" dimensionUniqueName="[Data]" displayFolder="" count="0" memberValueDatatype="5" unbalanced="0"/>
    <cacheHierarchy uniqueName="[Data].[VAT]" caption="VAT" attribute="1" defaultMemberUniqueName="[Data].[VAT].[All]" allUniqueName="[Data].[VAT].[All]" dimensionUniqueName="[Data]" displayFolder="" count="0" memberValueDatatype="5" unbalanced="0"/>
    <cacheHierarchy uniqueName="[Data].[Delivery Fee]" caption="Delivery Fee" attribute="1" defaultMemberUniqueName="[Data].[Delivery Fee].[All]" allUniqueName="[Data].[Delivery Fee].[All]" dimensionUniqueName="[Data]" displayFolder="" count="0" memberValueDatatype="20" unbalanced="0"/>
    <cacheHierarchy uniqueName="[Data].[Sales Type]" caption="Sales Type" attribute="1" defaultMemberUniqueName="[Data].[Sales Type].[All]" allUniqueName="[Data].[Sales Type].[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Price]" caption="Sum of Sales Price" measure="1" displayFolder="" measureGroup="Data"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57174556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n v="692"/>
    <d v="2025-01-07T00:00:00"/>
    <s v="2025-01"/>
    <s v="Pastor Carol"/>
    <x v="0"/>
    <n v="1"/>
    <n v="15000"/>
    <n v="15000"/>
    <m/>
    <m/>
    <x v="0"/>
    <x v="0"/>
  </r>
  <r>
    <n v="692"/>
    <d v="2025-01-07T00:00:00"/>
    <s v="2025-01"/>
    <s v="Pastor Carol"/>
    <x v="1"/>
    <n v="2"/>
    <n v="12500"/>
    <n v="25000"/>
    <m/>
    <m/>
    <x v="0"/>
    <x v="1"/>
  </r>
  <r>
    <n v="692"/>
    <d v="2025-01-07T00:00:00"/>
    <s v="2025-01"/>
    <s v="Pastor Carol"/>
    <x v="2"/>
    <n v="1"/>
    <n v="42000"/>
    <n v="42000"/>
    <n v="3150"/>
    <m/>
    <x v="0"/>
    <x v="2"/>
  </r>
  <r>
    <n v="693"/>
    <d v="2025-01-14T00:00:00"/>
    <s v="2025-01"/>
    <s v="Mr. Seun Oshofisan"/>
    <x v="3"/>
    <n v="6"/>
    <n v="70000"/>
    <n v="420000"/>
    <m/>
    <m/>
    <x v="0"/>
    <x v="3"/>
  </r>
  <r>
    <n v="693"/>
    <d v="2025-01-14T00:00:00"/>
    <s v="2025-01"/>
    <s v="Mr. Seun Oshofisan"/>
    <x v="4"/>
    <n v="1"/>
    <n v="100000"/>
    <n v="100000"/>
    <m/>
    <n v="45000"/>
    <x v="0"/>
    <x v="3"/>
  </r>
  <r>
    <n v="694"/>
    <d v="2025-01-07T00:00:00"/>
    <s v="2025-01"/>
    <s v="CMC Connect"/>
    <x v="5"/>
    <n v="1"/>
    <n v="200000"/>
    <n v="200000"/>
    <m/>
    <m/>
    <x v="1"/>
    <x v="3"/>
  </r>
  <r>
    <n v="695"/>
    <d v="2025-01-14T00:00:00"/>
    <s v="2025-01"/>
    <s v="Mrs. Badejo Okusanya"/>
    <x v="5"/>
    <n v="4"/>
    <n v="200000"/>
    <n v="800000"/>
    <m/>
    <n v="40000"/>
    <x v="0"/>
    <x v="3"/>
  </r>
  <r>
    <n v="695"/>
    <d v="2025-01-14T00:00:00"/>
    <s v="2025-01"/>
    <s v="Mrs. Badejo Okusanya"/>
    <x v="4"/>
    <n v="4"/>
    <s v="100.000.00"/>
    <n v="400000"/>
    <m/>
    <m/>
    <x v="0"/>
    <x v="3"/>
  </r>
  <r>
    <n v="696"/>
    <d v="2025-01-07T00:00:00"/>
    <s v="2025-01"/>
    <s v="Mrs. Biodun Carew"/>
    <x v="3"/>
    <n v="1"/>
    <n v="70000"/>
    <n v="70000"/>
    <m/>
    <m/>
    <x v="0"/>
    <x v="3"/>
  </r>
  <r>
    <n v="697"/>
    <d v="2025-01-07T00:00:00"/>
    <s v="2025-01"/>
    <s v="Mrs. Titi Okunlola"/>
    <x v="3"/>
    <n v="1"/>
    <n v="70000"/>
    <n v="70000"/>
    <m/>
    <n v="9000"/>
    <x v="0"/>
    <x v="3"/>
  </r>
  <r>
    <n v="698"/>
    <d v="2025-01-08T00:00:00"/>
    <s v="2025-01"/>
    <s v="Mrs. Aridegbe"/>
    <x v="5"/>
    <n v="2"/>
    <n v="200000"/>
    <n v="200000"/>
    <m/>
    <n v="16000"/>
    <x v="0"/>
    <x v="3"/>
  </r>
  <r>
    <n v="699"/>
    <d v="2025-01-07T00:00:00"/>
    <s v="2025-01"/>
    <s v="Mrs. Adedokun"/>
    <x v="6"/>
    <n v="1"/>
    <n v="55000"/>
    <n v="55000"/>
    <m/>
    <n v="5000"/>
    <x v="0"/>
    <x v="3"/>
  </r>
  <r>
    <n v="699"/>
    <d v="2025-01-07T00:00:00"/>
    <s v="2025-01"/>
    <s v="Mrs. Adedokun"/>
    <x v="7"/>
    <n v="1"/>
    <n v="7000"/>
    <n v="7000"/>
    <m/>
    <m/>
    <x v="0"/>
    <x v="1"/>
  </r>
  <r>
    <n v="699"/>
    <d v="2025-01-07T00:00:00"/>
    <s v="2025-01"/>
    <s v="Mrs. Adedokun"/>
    <x v="8"/>
    <n v="1"/>
    <n v="7600"/>
    <n v="7600"/>
    <m/>
    <m/>
    <x v="0"/>
    <x v="1"/>
  </r>
  <r>
    <n v="700"/>
    <d v="2025-01-08T00:00:00"/>
    <s v="2025-01"/>
    <s v="Mrs. Oyinkansola"/>
    <x v="0"/>
    <n v="1"/>
    <n v="15000"/>
    <n v="15000"/>
    <m/>
    <n v="7000"/>
    <x v="0"/>
    <x v="0"/>
  </r>
  <r>
    <n v="700"/>
    <d v="2025-01-08T00:00:00"/>
    <s v="2025-01"/>
    <s v="Mrs. Oyinkansola"/>
    <x v="2"/>
    <n v="1"/>
    <n v="42000"/>
    <n v="42000"/>
    <n v="3150"/>
    <m/>
    <x v="0"/>
    <x v="2"/>
  </r>
  <r>
    <n v="700"/>
    <d v="2025-01-08T00:00:00"/>
    <s v="2025-01"/>
    <s v="Mrs. Oyinkansola"/>
    <x v="9"/>
    <n v="1"/>
    <n v="39000"/>
    <n v="39000"/>
    <n v="2925"/>
    <m/>
    <x v="0"/>
    <x v="2"/>
  </r>
  <r>
    <n v="700"/>
    <d v="2025-01-08T00:00:00"/>
    <s v="2025-01"/>
    <s v="Mrs. Oyinkansola"/>
    <x v="10"/>
    <n v="1"/>
    <n v="48000"/>
    <n v="48000"/>
    <n v="3600"/>
    <m/>
    <x v="0"/>
    <x v="2"/>
  </r>
  <r>
    <n v="701"/>
    <d v="2025-01-08T00:00:00"/>
    <s v="2025-01"/>
    <s v="Mrs. Aridegbe"/>
    <x v="11"/>
    <n v="2"/>
    <n v="48000"/>
    <n v="96000"/>
    <n v="7200"/>
    <m/>
    <x v="0"/>
    <x v="2"/>
  </r>
  <r>
    <n v="701"/>
    <d v="2025-01-09T00:00:00"/>
    <s v="2025-01"/>
    <s v="Mrs. Aridegbe"/>
    <x v="9"/>
    <n v="1"/>
    <n v="39000"/>
    <n v="39000"/>
    <n v="2925"/>
    <m/>
    <x v="0"/>
    <x v="2"/>
  </r>
  <r>
    <n v="701"/>
    <d v="2025-01-10T00:00:00"/>
    <s v="2025-01"/>
    <s v="Mrs. Aridegbe"/>
    <x v="12"/>
    <n v="1"/>
    <n v="42000"/>
    <n v="42000"/>
    <n v="3150"/>
    <m/>
    <x v="0"/>
    <x v="2"/>
  </r>
  <r>
    <n v="702"/>
    <d v="2025-01-10T00:00:00"/>
    <s v="2025-01"/>
    <s v="Miss Fatima Lawal"/>
    <x v="1"/>
    <n v="2"/>
    <n v="12500"/>
    <n v="23437.5"/>
    <m/>
    <m/>
    <x v="0"/>
    <x v="1"/>
  </r>
  <r>
    <n v="703"/>
    <d v="2025-01-09T00:00:00"/>
    <s v="2025-01"/>
    <s v="Pick N Pay"/>
    <x v="13"/>
    <n v="8"/>
    <n v="10200"/>
    <n v="81090"/>
    <m/>
    <m/>
    <x v="1"/>
    <x v="1"/>
  </r>
  <r>
    <n v="703"/>
    <d v="2025-01-09T00:00:00"/>
    <s v="2025-01"/>
    <s v="Pick N Pay"/>
    <x v="8"/>
    <n v="8"/>
    <n v="7400"/>
    <n v="50098"/>
    <m/>
    <m/>
    <x v="1"/>
    <x v="1"/>
  </r>
  <r>
    <n v="703"/>
    <d v="2025-01-09T00:00:00"/>
    <s v="2025-01"/>
    <s v="Pick N Pay"/>
    <x v="14"/>
    <n v="8"/>
    <n v="9500"/>
    <n v="75050"/>
    <m/>
    <m/>
    <x v="1"/>
    <x v="1"/>
  </r>
  <r>
    <n v="703"/>
    <d v="2025-01-09T00:00:00"/>
    <s v="2025-01"/>
    <s v="Pick N Pay"/>
    <x v="1"/>
    <n v="8"/>
    <n v="12200"/>
    <n v="95526"/>
    <m/>
    <m/>
    <x v="1"/>
    <x v="1"/>
  </r>
  <r>
    <n v="703"/>
    <d v="2025-01-09T00:00:00"/>
    <s v="2025-01"/>
    <s v="Pick N Pay"/>
    <x v="10"/>
    <n v="1"/>
    <n v="48000"/>
    <n v="48000"/>
    <n v="3600"/>
    <m/>
    <x v="1"/>
    <x v="2"/>
  </r>
  <r>
    <n v="703"/>
    <d v="2025-01-09T00:00:00"/>
    <s v="2025-01"/>
    <s v="Pick N Pay"/>
    <x v="15"/>
    <n v="1"/>
    <n v="45000"/>
    <n v="45000"/>
    <n v="3375"/>
    <m/>
    <x v="1"/>
    <x v="2"/>
  </r>
  <r>
    <n v="703"/>
    <d v="2025-01-09T00:00:00"/>
    <s v="2025-01"/>
    <s v="Pick N Pay"/>
    <x v="9"/>
    <n v="1"/>
    <n v="39000"/>
    <n v="39000"/>
    <n v="2925"/>
    <m/>
    <x v="1"/>
    <x v="2"/>
  </r>
  <r>
    <n v="704"/>
    <d v="2025-01-09T00:00:00"/>
    <s v="2025-01"/>
    <s v="Pick N Pay"/>
    <x v="13"/>
    <n v="8"/>
    <n v="10200"/>
    <n v="79968"/>
    <m/>
    <m/>
    <x v="1"/>
    <x v="2"/>
  </r>
  <r>
    <n v="704"/>
    <d v="2025-01-09T00:00:00"/>
    <s v="2025-01"/>
    <s v="Pick N Pay"/>
    <x v="8"/>
    <n v="8"/>
    <n v="7400"/>
    <n v="48581"/>
    <m/>
    <m/>
    <x v="1"/>
    <x v="1"/>
  </r>
  <r>
    <n v="704"/>
    <d v="2025-01-09T00:00:00"/>
    <s v="2025-01"/>
    <s v="Pick N Pay"/>
    <x v="14"/>
    <n v="8"/>
    <n v="9500"/>
    <n v="74435.5"/>
    <m/>
    <m/>
    <x v="1"/>
    <x v="1"/>
  </r>
  <r>
    <n v="704"/>
    <d v="2025-01-09T00:00:00"/>
    <s v="2025-01"/>
    <s v="Pick N Pay"/>
    <x v="1"/>
    <n v="8"/>
    <n v="12200"/>
    <n v="95221"/>
    <m/>
    <m/>
    <x v="1"/>
    <x v="1"/>
  </r>
  <r>
    <n v="704"/>
    <d v="2025-01-09T00:00:00"/>
    <s v="2025-01"/>
    <s v="Pick N Pay"/>
    <x v="10"/>
    <n v="1"/>
    <n v="48000"/>
    <n v="48000"/>
    <n v="3600"/>
    <m/>
    <x v="1"/>
    <x v="2"/>
  </r>
  <r>
    <n v="704"/>
    <d v="2025-01-09T00:00:00"/>
    <s v="2025-01"/>
    <s v="Pick N Pay"/>
    <x v="9"/>
    <n v="1"/>
    <n v="39000"/>
    <n v="39000"/>
    <n v="2925"/>
    <m/>
    <x v="1"/>
    <x v="2"/>
  </r>
  <r>
    <n v="704"/>
    <d v="2025-01-09T00:00:00"/>
    <s v="2025-01"/>
    <s v="Pick N Pay"/>
    <x v="15"/>
    <n v="1"/>
    <n v="45000"/>
    <n v="45000"/>
    <n v="3375"/>
    <m/>
    <x v="1"/>
    <x v="2"/>
  </r>
  <r>
    <n v="705"/>
    <d v="2025-01-17T00:00:00"/>
    <s v="2025-01"/>
    <s v="Renee Ikoyi"/>
    <x v="13"/>
    <n v="8"/>
    <n v="10200"/>
    <n v="80427"/>
    <m/>
    <m/>
    <x v="1"/>
    <x v="1"/>
  </r>
  <r>
    <n v="705"/>
    <d v="2025-01-17T00:00:00"/>
    <s v="2025-01"/>
    <s v="Renee Ikoyi"/>
    <x v="8"/>
    <n v="8"/>
    <n v="7400"/>
    <n v="50172"/>
    <m/>
    <m/>
    <x v="1"/>
    <x v="1"/>
  </r>
  <r>
    <n v="705"/>
    <d v="2025-01-17T00:00:00"/>
    <s v="2025-01"/>
    <s v="Renee Ikoyi"/>
    <x v="14"/>
    <n v="8"/>
    <n v="9500"/>
    <n v="75525"/>
    <m/>
    <m/>
    <x v="1"/>
    <x v="1"/>
  </r>
  <r>
    <n v="705"/>
    <d v="2025-01-17T00:00:00"/>
    <s v="2025-01"/>
    <s v="Renee Ikoyi"/>
    <x v="1"/>
    <n v="8"/>
    <n v="12200"/>
    <n v="95221"/>
    <m/>
    <m/>
    <x v="1"/>
    <x v="1"/>
  </r>
  <r>
    <n v="705"/>
    <d v="2025-01-17T00:00:00"/>
    <s v="2025-01"/>
    <s v="Renee Ikoyi"/>
    <x v="7"/>
    <n v="8"/>
    <n v="6700"/>
    <n v="45928.5"/>
    <m/>
    <m/>
    <x v="1"/>
    <x v="1"/>
  </r>
  <r>
    <n v="706"/>
    <d v="2025-01-17T00:00:00"/>
    <s v="2025-01"/>
    <s v="Renee Freedom Way"/>
    <x v="13"/>
    <n v="8"/>
    <n v="10200"/>
    <n v="80019"/>
    <m/>
    <m/>
    <x v="1"/>
    <x v="1"/>
  </r>
  <r>
    <n v="706"/>
    <d v="2025-01-17T00:00:00"/>
    <s v="2025-01"/>
    <s v="Renee Freedom Way"/>
    <x v="14"/>
    <n v="8"/>
    <n v="9500"/>
    <n v="76570"/>
    <m/>
    <m/>
    <x v="1"/>
    <x v="1"/>
  </r>
  <r>
    <n v="706"/>
    <d v="2025-01-17T00:00:00"/>
    <s v="2025-01"/>
    <s v="Renee Freedom Way"/>
    <x v="1"/>
    <n v="8"/>
    <n v="12200"/>
    <n v="93879"/>
    <m/>
    <m/>
    <x v="1"/>
    <x v="1"/>
  </r>
  <r>
    <n v="706"/>
    <d v="2025-01-17T00:00:00"/>
    <s v="2025-01"/>
    <s v="Renee Freedom Way"/>
    <x v="8"/>
    <n v="8"/>
    <n v="7400"/>
    <n v="48988"/>
    <m/>
    <m/>
    <x v="1"/>
    <x v="1"/>
  </r>
  <r>
    <n v="706"/>
    <d v="2025-01-17T00:00:00"/>
    <s v="2025-01"/>
    <s v="Renee Freedom Way"/>
    <x v="7"/>
    <n v="8"/>
    <n v="6700"/>
    <n v="47268.5"/>
    <m/>
    <m/>
    <x v="1"/>
    <x v="1"/>
  </r>
  <r>
    <n v="707"/>
    <d v="2025-01-17T00:00:00"/>
    <s v="2025-01"/>
    <s v="Renee Lekki"/>
    <x v="13"/>
    <n v="8"/>
    <n v="10200"/>
    <n v="77010"/>
    <m/>
    <m/>
    <x v="1"/>
    <x v="1"/>
  </r>
  <r>
    <n v="707"/>
    <d v="2025-01-17T00:00:00"/>
    <s v="2025-01"/>
    <s v="Renee Lekki"/>
    <x v="14"/>
    <n v="4"/>
    <n v="9500"/>
    <n v="38095"/>
    <m/>
    <m/>
    <x v="1"/>
    <x v="1"/>
  </r>
  <r>
    <n v="707"/>
    <d v="2025-01-17T00:00:00"/>
    <s v="2025-01"/>
    <s v="Renee Lekki"/>
    <x v="1"/>
    <n v="4"/>
    <n v="12200"/>
    <n v="47336"/>
    <m/>
    <m/>
    <x v="1"/>
    <x v="1"/>
  </r>
  <r>
    <n v="707"/>
    <d v="2025-01-17T00:00:00"/>
    <s v="2025-01"/>
    <s v="Renee Lekki"/>
    <x v="8"/>
    <n v="4"/>
    <n v="7400"/>
    <n v="25456"/>
    <m/>
    <m/>
    <x v="1"/>
    <x v="1"/>
  </r>
  <r>
    <n v="708"/>
    <d v="2025-01-28T00:00:00"/>
    <s v="2025-01"/>
    <s v="Mrs. Taiwo Alake"/>
    <x v="1"/>
    <n v="3"/>
    <n v="12500"/>
    <n v="35375"/>
    <m/>
    <n v="7000"/>
    <x v="0"/>
    <x v="1"/>
  </r>
  <r>
    <n v="708"/>
    <d v="2025-01-28T00:00:00"/>
    <s v="2025-01"/>
    <s v="Mrs. Taiwo Alake"/>
    <x v="0"/>
    <n v="1"/>
    <n v="15000"/>
    <n v="15000"/>
    <m/>
    <m/>
    <x v="0"/>
    <x v="0"/>
  </r>
  <r>
    <n v="708"/>
    <d v="2025-01-28T00:00:00"/>
    <s v="2025-01"/>
    <s v="Mrs. Taiwo Alake"/>
    <x v="16"/>
    <n v="1"/>
    <n v="42000"/>
    <n v="42000"/>
    <n v="3150"/>
    <m/>
    <x v="0"/>
    <x v="2"/>
  </r>
  <r>
    <n v="709"/>
    <d v="2025-01-29T00:00:00"/>
    <s v="2025-01"/>
    <s v="Buymore"/>
    <x v="7"/>
    <n v="8"/>
    <n v="6700"/>
    <n v="46498"/>
    <m/>
    <m/>
    <x v="1"/>
    <x v="1"/>
  </r>
  <r>
    <n v="709"/>
    <d v="2025-01-29T00:00:00"/>
    <s v="2025-01"/>
    <s v="Buymore"/>
    <x v="14"/>
    <n v="8"/>
    <n v="9500"/>
    <n v="74717.5"/>
    <m/>
    <m/>
    <x v="1"/>
    <x v="1"/>
  </r>
  <r>
    <n v="709"/>
    <d v="2025-01-29T00:00:00"/>
    <s v="2025-01"/>
    <s v="Buymore"/>
    <x v="1"/>
    <n v="8"/>
    <n v="12200"/>
    <n v="95038"/>
    <m/>
    <m/>
    <x v="1"/>
    <x v="1"/>
  </r>
  <r>
    <n v="709"/>
    <d v="2025-01-29T00:00:00"/>
    <s v="2025-01"/>
    <s v="Buymore"/>
    <x v="8"/>
    <n v="8"/>
    <n v="7400"/>
    <n v="49321"/>
    <m/>
    <m/>
    <x v="1"/>
    <x v="1"/>
  </r>
  <r>
    <n v="710"/>
    <d v="2025-01-29T00:00:00"/>
    <s v="2025-01"/>
    <s v="One Source Mart"/>
    <x v="7"/>
    <n v="4"/>
    <n v="6700"/>
    <n v="25326"/>
    <m/>
    <m/>
    <x v="1"/>
    <x v="1"/>
  </r>
  <r>
    <n v="710"/>
    <d v="2025-01-29T00:00:00"/>
    <s v="2025-01"/>
    <s v="One Source Mart"/>
    <x v="1"/>
    <n v="4"/>
    <n v="12200"/>
    <n v="48434"/>
    <m/>
    <m/>
    <x v="1"/>
    <x v="1"/>
  </r>
  <r>
    <n v="710"/>
    <d v="2025-01-29T00:00:00"/>
    <s v="2025-01"/>
    <s v="One Source Mart"/>
    <x v="14"/>
    <n v="4"/>
    <n v="9500"/>
    <n v="37715"/>
    <m/>
    <m/>
    <x v="1"/>
    <x v="1"/>
  </r>
  <r>
    <n v="710"/>
    <d v="2025-01-29T00:00:00"/>
    <s v="2025-01"/>
    <s v="One Source Mart"/>
    <x v="8"/>
    <n v="4"/>
    <n v="7400"/>
    <n v="24309"/>
    <m/>
    <m/>
    <x v="1"/>
    <x v="1"/>
  </r>
  <r>
    <n v="710"/>
    <d v="2025-01-29T00:00:00"/>
    <s v="2025-01"/>
    <s v="One Source Mart"/>
    <x v="13"/>
    <n v="4"/>
    <n v="10200"/>
    <n v="40239"/>
    <m/>
    <m/>
    <x v="1"/>
    <x v="1"/>
  </r>
  <r>
    <n v="711"/>
    <d v="2025-01-29T00:00:00"/>
    <s v="2025-01"/>
    <s v="Mr. Wole Sebioba"/>
    <x v="0"/>
    <n v="2"/>
    <n v="18000"/>
    <n v="37350"/>
    <m/>
    <n v="4000"/>
    <x v="0"/>
    <x v="0"/>
  </r>
  <r>
    <n v="712"/>
    <d v="2025-01-31T00:00:00"/>
    <s v="2025-01"/>
    <s v="Mrs. O. Abinusawa"/>
    <x v="11"/>
    <n v="4"/>
    <n v="48000"/>
    <n v="192000"/>
    <n v="14400"/>
    <n v="4000"/>
    <x v="0"/>
    <x v="2"/>
  </r>
  <r>
    <n v="713"/>
    <d v="2025-02-03T00:00:00"/>
    <s v="2025-02"/>
    <s v="Miss Fatima Lawal"/>
    <x v="1"/>
    <n v="1"/>
    <n v="12500"/>
    <n v="11750"/>
    <m/>
    <m/>
    <x v="0"/>
    <x v="1"/>
  </r>
  <r>
    <n v="713"/>
    <d v="2025-02-03T00:00:00"/>
    <s v="2025-02"/>
    <s v="Miss Fatima Lawal"/>
    <x v="8"/>
    <n v="1"/>
    <n v="7600"/>
    <n v="6954"/>
    <m/>
    <m/>
    <x v="0"/>
    <x v="1"/>
  </r>
  <r>
    <n v="714"/>
    <d v="2025-02-03T00:00:00"/>
    <s v="2025-02"/>
    <s v="Supersaver Supermarket"/>
    <x v="14"/>
    <n v="8"/>
    <n v="9500"/>
    <n v="75715"/>
    <m/>
    <m/>
    <x v="1"/>
    <x v="1"/>
  </r>
  <r>
    <n v="714"/>
    <d v="2025-02-03T00:00:00"/>
    <s v="2025-02"/>
    <s v="Supersaver Supermarket"/>
    <x v="1"/>
    <n v="8"/>
    <n v="12200"/>
    <n v="97709"/>
    <m/>
    <m/>
    <x v="1"/>
    <x v="1"/>
  </r>
  <r>
    <n v="714"/>
    <d v="2025-02-03T00:00:00"/>
    <s v="2025-02"/>
    <s v="Supersaver Supermarket"/>
    <x v="13"/>
    <n v="8"/>
    <n v="10200"/>
    <n v="80988"/>
    <m/>
    <m/>
    <x v="1"/>
    <x v="1"/>
  </r>
  <r>
    <n v="715"/>
    <d v="2025-02-04T00:00:00"/>
    <s v="2025-02"/>
    <s v="Mrs. Oyinkansola"/>
    <x v="16"/>
    <n v="1"/>
    <n v="42000"/>
    <n v="42000"/>
    <n v="3150"/>
    <n v="7000"/>
    <x v="0"/>
    <x v="2"/>
  </r>
  <r>
    <n v="715"/>
    <d v="2025-02-04T00:00:00"/>
    <s v="2025-02"/>
    <s v="Mrs. Oyinkansola"/>
    <x v="10"/>
    <n v="1"/>
    <n v="48000"/>
    <n v="48000"/>
    <n v="3600"/>
    <m/>
    <x v="0"/>
    <x v="2"/>
  </r>
  <r>
    <n v="715"/>
    <d v="2025-02-04T00:00:00"/>
    <s v="2025-02"/>
    <s v="Mrs. Oyinkansola"/>
    <x v="9"/>
    <n v="1"/>
    <n v="39000"/>
    <n v="39000"/>
    <n v="2925"/>
    <m/>
    <x v="0"/>
    <x v="2"/>
  </r>
  <r>
    <n v="715"/>
    <d v="2025-02-04T00:00:00"/>
    <s v="2025-02"/>
    <s v="Mrs. Oyinkansola"/>
    <x v="12"/>
    <n v="1"/>
    <n v="42000"/>
    <n v="42000"/>
    <n v="3150"/>
    <m/>
    <x v="0"/>
    <x v="2"/>
  </r>
  <r>
    <n v="715"/>
    <d v="2025-02-04T00:00:00"/>
    <s v="2025-02"/>
    <s v="Mrs. Oyinkansola"/>
    <x v="15"/>
    <n v="1"/>
    <n v="45000"/>
    <n v="45000"/>
    <n v="3375"/>
    <m/>
    <x v="0"/>
    <x v="2"/>
  </r>
  <r>
    <n v="715"/>
    <d v="2025-02-04T00:00:00"/>
    <s v="2025-02"/>
    <s v="Mrs. Oyinkansola"/>
    <x v="1"/>
    <n v="1"/>
    <n v="12500"/>
    <n v="11812"/>
    <m/>
    <m/>
    <x v="0"/>
    <x v="1"/>
  </r>
  <r>
    <n v="715"/>
    <d v="2025-02-04T00:00:00"/>
    <s v="2025-02"/>
    <s v="Mrs. Oyinkansola"/>
    <x v="14"/>
    <n v="1"/>
    <n v="9900"/>
    <n v="9702"/>
    <m/>
    <m/>
    <x v="0"/>
    <x v="1"/>
  </r>
  <r>
    <n v="715"/>
    <d v="2025-02-04T00:00:00"/>
    <s v="2025-02"/>
    <s v="Mrs. Oyinkansola"/>
    <x v="13"/>
    <n v="1"/>
    <n v="10500"/>
    <n v="10290"/>
    <m/>
    <m/>
    <x v="0"/>
    <x v="1"/>
  </r>
  <r>
    <n v="716"/>
    <d v="2025-02-07T00:00:00"/>
    <s v="2025-02"/>
    <s v="Mrs. Delodun Soremekun"/>
    <x v="7"/>
    <n v="5"/>
    <n v="7000"/>
    <n v="30625"/>
    <m/>
    <n v="4000"/>
    <x v="0"/>
    <x v="1"/>
  </r>
  <r>
    <n v="716"/>
    <d v="2025-02-07T00:00:00"/>
    <s v="2025-02"/>
    <s v="Mrs. Delodun Soremekun"/>
    <x v="8"/>
    <n v="2"/>
    <n v="7600"/>
    <n v="13224"/>
    <m/>
    <m/>
    <x v="0"/>
    <x v="1"/>
  </r>
  <r>
    <n v="717"/>
    <d v="2025-02-07T00:00:00"/>
    <s v="2025-02"/>
    <s v="Vetro Lounge"/>
    <x v="14"/>
    <n v="3"/>
    <n v="9900"/>
    <n v="28759"/>
    <m/>
    <n v="4000"/>
    <x v="1"/>
    <x v="1"/>
  </r>
  <r>
    <n v="717"/>
    <d v="2025-02-07T00:00:00"/>
    <s v="2025-02"/>
    <s v="Vetro Lounge"/>
    <x v="1"/>
    <n v="2"/>
    <n v="12500"/>
    <n v="24500"/>
    <m/>
    <m/>
    <x v="1"/>
    <x v="1"/>
  </r>
  <r>
    <n v="718"/>
    <d v="2025-02-13T00:00:00"/>
    <s v="2025-02"/>
    <s v="Mr. David"/>
    <x v="16"/>
    <n v="1"/>
    <n v="42000"/>
    <n v="42000"/>
    <n v="3150"/>
    <m/>
    <x v="0"/>
    <x v="2"/>
  </r>
  <r>
    <n v="719"/>
    <d v="2025-02-13T00:00:00"/>
    <s v="2025-02"/>
    <s v="Mr. Tony"/>
    <x v="16"/>
    <n v="3"/>
    <n v="42000"/>
    <n v="126000"/>
    <n v="9450"/>
    <m/>
    <x v="0"/>
    <x v="2"/>
  </r>
  <r>
    <n v="719"/>
    <d v="2025-02-13T00:00:00"/>
    <s v="2025-02"/>
    <s v="Mr. Tony"/>
    <x v="0"/>
    <n v="1"/>
    <n v="18000"/>
    <n v="18000"/>
    <m/>
    <m/>
    <x v="0"/>
    <x v="0"/>
  </r>
  <r>
    <n v="720"/>
    <d v="2025-02-13T00:00:00"/>
    <s v="2025-02"/>
    <s v="Mr. Samson"/>
    <x v="16"/>
    <n v="2"/>
    <n v="42000"/>
    <n v="42000"/>
    <n v="3150"/>
    <m/>
    <x v="0"/>
    <x v="2"/>
  </r>
  <r>
    <n v="720"/>
    <d v="2025-02-13T00:00:00"/>
    <s v="2025-02"/>
    <s v="Mr. Samson"/>
    <x v="0"/>
    <n v="1"/>
    <n v="18000"/>
    <n v="18270"/>
    <m/>
    <m/>
    <x v="0"/>
    <x v="0"/>
  </r>
  <r>
    <n v="721"/>
    <d v="2025-02-13T00:00:00"/>
    <s v="2025-02"/>
    <s v="Mr. Ebi"/>
    <x v="0"/>
    <n v="1"/>
    <n v="18000"/>
    <n v="18450"/>
    <m/>
    <m/>
    <x v="0"/>
    <x v="0"/>
  </r>
  <r>
    <n v="722"/>
    <d v="2025-02-18T00:00:00"/>
    <s v="2025-02"/>
    <s v="Vetro Lounge"/>
    <x v="14"/>
    <n v="3"/>
    <n v="9900"/>
    <n v="28759"/>
    <m/>
    <n v="4000"/>
    <x v="1"/>
    <x v="1"/>
  </r>
  <r>
    <n v="722"/>
    <d v="2025-02-18T00:00:00"/>
    <s v="2025-02"/>
    <s v="Vetro Lounge"/>
    <x v="1"/>
    <n v="2"/>
    <n v="12500"/>
    <n v="24500"/>
    <m/>
    <m/>
    <x v="1"/>
    <x v="1"/>
  </r>
  <r>
    <n v="723"/>
    <d v="2025-02-20T00:00:00"/>
    <s v="2025-02"/>
    <s v="Mr. Segun Obebe"/>
    <x v="13"/>
    <n v="1"/>
    <n v="10500"/>
    <n v="10500"/>
    <m/>
    <n v="4000"/>
    <x v="0"/>
    <x v="1"/>
  </r>
  <r>
    <n v="724"/>
    <d v="2025-02-21T00:00:00"/>
    <s v="2025-02"/>
    <s v="Vetro Lounge"/>
    <x v="14"/>
    <n v="4"/>
    <n v="9900"/>
    <n v="40342.5"/>
    <m/>
    <m/>
    <x v="1"/>
    <x v="1"/>
  </r>
  <r>
    <n v="725"/>
    <d v="2025-02-21T00:00:00"/>
    <s v="2025-02"/>
    <s v="Mr. Akinola"/>
    <x v="1"/>
    <n v="2"/>
    <n v="12500"/>
    <n v="24437"/>
    <m/>
    <m/>
    <x v="0"/>
    <x v="1"/>
  </r>
  <r>
    <n v="725"/>
    <d v="2025-02-21T00:00:00"/>
    <s v="2025-02"/>
    <s v="Mr. Akinola"/>
    <x v="13"/>
    <n v="2"/>
    <n v="10500"/>
    <n v="21000"/>
    <m/>
    <m/>
    <x v="0"/>
    <x v="1"/>
  </r>
  <r>
    <n v="725"/>
    <d v="2025-02-21T00:00:00"/>
    <s v="2025-02"/>
    <s v="Mr. Akinola"/>
    <x v="8"/>
    <n v="2"/>
    <n v="7600"/>
    <n v="14630"/>
    <m/>
    <m/>
    <x v="0"/>
    <x v="1"/>
  </r>
  <r>
    <n v="725"/>
    <d v="2025-02-21T00:00:00"/>
    <s v="2025-02"/>
    <s v="Mr. Akinola"/>
    <x v="14"/>
    <n v="3"/>
    <n v="9900"/>
    <n v="29650.5"/>
    <m/>
    <m/>
    <x v="0"/>
    <x v="1"/>
  </r>
  <r>
    <n v="725"/>
    <d v="2025-02-21T00:00:00"/>
    <s v="2025-02"/>
    <s v="Mr. Akinola"/>
    <x v="7"/>
    <n v="1"/>
    <n v="7000"/>
    <n v="6265"/>
    <m/>
    <m/>
    <x v="0"/>
    <x v="1"/>
  </r>
  <r>
    <n v="725"/>
    <d v="2025-02-21T00:00:00"/>
    <s v="2025-02"/>
    <s v="Mr. Akinola"/>
    <x v="0"/>
    <n v="1"/>
    <n v="18000"/>
    <n v="16920"/>
    <m/>
    <m/>
    <x v="0"/>
    <x v="0"/>
  </r>
  <r>
    <n v="726"/>
    <d v="2025-02-22T00:00:00"/>
    <s v="2025-02"/>
    <s v="Vetro Lounge"/>
    <x v="14"/>
    <n v="5"/>
    <n v="9500"/>
    <n v="49005"/>
    <m/>
    <n v="4000"/>
    <x v="1"/>
    <x v="1"/>
  </r>
  <r>
    <n v="727"/>
    <d v="2025-02-25T00:00:00"/>
    <s v="2025-02"/>
    <s v="Miss. Ama Ikate"/>
    <x v="8"/>
    <n v="1"/>
    <n v="7600"/>
    <n v="7600"/>
    <m/>
    <m/>
    <x v="0"/>
    <x v="1"/>
  </r>
  <r>
    <n v="727"/>
    <d v="2025-02-25T00:00:00"/>
    <s v="2025-02"/>
    <s v="Miss. Ama Ikate"/>
    <x v="1"/>
    <n v="1"/>
    <n v="12500"/>
    <n v="12500"/>
    <m/>
    <m/>
    <x v="0"/>
    <x v="1"/>
  </r>
  <r>
    <n v="727"/>
    <d v="2025-02-25T00:00:00"/>
    <s v="2025-02"/>
    <s v="Miss. Ama Ikate"/>
    <x v="17"/>
    <n v="1"/>
    <n v="1300"/>
    <n v="1300"/>
    <n v="97.5"/>
    <m/>
    <x v="0"/>
    <x v="4"/>
  </r>
  <r>
    <n v="728"/>
    <d v="2025-02-27T00:00:00"/>
    <s v="2025-02"/>
    <s v="Mrs. Oyinkansola"/>
    <x v="18"/>
    <n v="1"/>
    <n v="65000"/>
    <n v="65000"/>
    <m/>
    <n v="8000"/>
    <x v="0"/>
    <x v="3"/>
  </r>
  <r>
    <n v="729"/>
    <d v="2025-02-28T00:00:00"/>
    <s v="2025-02"/>
    <s v="Vetro Lounge"/>
    <x v="14"/>
    <n v="3"/>
    <n v="9900"/>
    <n v="25888.5"/>
    <m/>
    <n v="5000"/>
    <x v="1"/>
    <x v="1"/>
  </r>
  <r>
    <n v="730"/>
    <d v="2025-02-28T00:00:00"/>
    <s v="2025-02"/>
    <s v="Mr. Dipo Dirisu"/>
    <x v="19"/>
    <n v="1"/>
    <n v="42000"/>
    <n v="42000"/>
    <n v="3150"/>
    <m/>
    <x v="0"/>
    <x v="2"/>
  </r>
  <r>
    <n v="730"/>
    <d v="2025-02-28T00:00:00"/>
    <s v="2025-02"/>
    <s v="Mr. Dipo Dirisu"/>
    <x v="14"/>
    <n v="1"/>
    <n v="9900"/>
    <n v="9900"/>
    <m/>
    <m/>
    <x v="0"/>
    <x v="1"/>
  </r>
  <r>
    <n v="731"/>
    <d v="2025-03-03T00:00:00"/>
    <s v="2025-03"/>
    <s v="Miss. Fatima Lawal"/>
    <x v="1"/>
    <n v="2"/>
    <n v="12500"/>
    <n v="25000"/>
    <m/>
    <m/>
    <x v="0"/>
    <x v="1"/>
  </r>
  <r>
    <n v="732"/>
    <d v="2025-03-05T00:00:00"/>
    <s v="2025-03"/>
    <s v="Pick N Pay"/>
    <x v="1"/>
    <n v="8"/>
    <n v="12200"/>
    <n v="97051"/>
    <m/>
    <m/>
    <x v="1"/>
    <x v="1"/>
  </r>
  <r>
    <n v="732"/>
    <d v="2025-03-05T00:00:00"/>
    <s v="2025-03"/>
    <s v="Pick N Pay"/>
    <x v="13"/>
    <n v="3"/>
    <n v="10200"/>
    <n v="30600"/>
    <m/>
    <m/>
    <x v="1"/>
    <x v="1"/>
  </r>
  <r>
    <n v="732"/>
    <d v="2025-03-05T00:00:00"/>
    <s v="2025-03"/>
    <s v="Pick N Pay"/>
    <x v="12"/>
    <n v="1"/>
    <n v="42000"/>
    <n v="42000"/>
    <n v="3150"/>
    <m/>
    <x v="1"/>
    <x v="2"/>
  </r>
  <r>
    <n v="732"/>
    <d v="2025-03-05T00:00:00"/>
    <s v="2025-03"/>
    <s v="Pick N Pay"/>
    <x v="20"/>
    <n v="1"/>
    <n v="42000"/>
    <n v="42000"/>
    <n v="3150"/>
    <m/>
    <x v="1"/>
    <x v="2"/>
  </r>
  <r>
    <n v="732"/>
    <d v="2025-03-05T00:00:00"/>
    <s v="2025-03"/>
    <s v="Pick N Pay"/>
    <x v="11"/>
    <n v="1"/>
    <n v="48000"/>
    <n v="48000"/>
    <n v="3600"/>
    <m/>
    <x v="1"/>
    <x v="2"/>
  </r>
  <r>
    <n v="733"/>
    <d v="2025-03-06T00:00:00"/>
    <s v="2025-03"/>
    <s v="Mrs. Oyinkansola"/>
    <x v="9"/>
    <n v="2"/>
    <n v="39000"/>
    <n v="78000"/>
    <n v="5850"/>
    <n v="8000"/>
    <x v="0"/>
    <x v="2"/>
  </r>
  <r>
    <n v="733"/>
    <d v="2025-03-06T00:00:00"/>
    <s v="2025-03"/>
    <s v="Mrs. Oyinkansola"/>
    <x v="10"/>
    <n v="2"/>
    <n v="54000"/>
    <n v="108000"/>
    <n v="8100"/>
    <m/>
    <x v="0"/>
    <x v="2"/>
  </r>
  <r>
    <n v="734"/>
    <d v="2025-03-07T00:00:00"/>
    <s v="2025-03"/>
    <s v="Mrs. Michelle"/>
    <x v="1"/>
    <n v="1"/>
    <n v="13500"/>
    <n v="13500"/>
    <m/>
    <n v="5000"/>
    <x v="0"/>
    <x v="1"/>
  </r>
  <r>
    <n v="734"/>
    <d v="2025-03-07T00:00:00"/>
    <s v="2025-03"/>
    <s v="Mrs. Michelle"/>
    <x v="14"/>
    <n v="1"/>
    <n v="9900"/>
    <n v="9900"/>
    <m/>
    <m/>
    <x v="0"/>
    <x v="1"/>
  </r>
  <r>
    <n v="734"/>
    <d v="2025-03-07T00:00:00"/>
    <s v="2025-03"/>
    <s v="Mrs. Michelle"/>
    <x v="13"/>
    <n v="1"/>
    <n v="10500"/>
    <n v="10500"/>
    <m/>
    <m/>
    <x v="0"/>
    <x v="1"/>
  </r>
  <r>
    <n v="734"/>
    <d v="2025-03-07T00:00:00"/>
    <s v="2025-03"/>
    <s v="Mrs. Michelle"/>
    <x v="0"/>
    <n v="1"/>
    <n v="22000"/>
    <n v="22000"/>
    <m/>
    <m/>
    <x v="0"/>
    <x v="0"/>
  </r>
  <r>
    <n v="734"/>
    <d v="2025-03-07T00:00:00"/>
    <s v="2025-03"/>
    <s v="Mrs. Michelle"/>
    <x v="21"/>
    <n v="1"/>
    <n v="55000"/>
    <n v="55000"/>
    <m/>
    <m/>
    <x v="0"/>
    <x v="3"/>
  </r>
  <r>
    <n v="734"/>
    <d v="2025-03-07T00:00:00"/>
    <s v="2025-03"/>
    <s v="Mrs. Michelle"/>
    <x v="17"/>
    <n v="1"/>
    <n v="1300"/>
    <n v="1300"/>
    <n v="97.5"/>
    <m/>
    <x v="0"/>
    <x v="4"/>
  </r>
  <r>
    <n v="734"/>
    <d v="2025-03-07T00:00:00"/>
    <s v="2025-03"/>
    <s v="Mrs. Michelle"/>
    <x v="22"/>
    <n v="1"/>
    <n v="1300"/>
    <n v="1300"/>
    <n v="97.5"/>
    <m/>
    <x v="0"/>
    <x v="4"/>
  </r>
  <r>
    <n v="734"/>
    <d v="2025-03-07T00:00:00"/>
    <s v="2025-03"/>
    <s v="Mrs. Michelle"/>
    <x v="23"/>
    <n v="1"/>
    <n v="1300"/>
    <n v="1300"/>
    <n v="97.5"/>
    <m/>
    <x v="0"/>
    <x v="4"/>
  </r>
  <r>
    <n v="734"/>
    <d v="2025-03-07T00:00:00"/>
    <s v="2025-03"/>
    <s v="Mrs. Michelle"/>
    <x v="9"/>
    <n v="1"/>
    <n v="3250"/>
    <n v="3250"/>
    <n v="176.25"/>
    <m/>
    <x v="0"/>
    <x v="2"/>
  </r>
  <r>
    <n v="735"/>
    <d v="2025-03-10T00:00:00"/>
    <s v="2025-03"/>
    <s v="Mr. Okiki Soremekun"/>
    <x v="0"/>
    <n v="1"/>
    <n v="22000"/>
    <n v="22000"/>
    <m/>
    <n v="4000"/>
    <x v="0"/>
    <x v="0"/>
  </r>
  <r>
    <n v="736"/>
    <d v="2025-03-11T00:00:00"/>
    <s v="2025-03"/>
    <s v="Mrs. Adedokun"/>
    <x v="24"/>
    <n v="1"/>
    <n v="105000"/>
    <n v="105000"/>
    <m/>
    <n v="6000"/>
    <x v="0"/>
    <x v="3"/>
  </r>
  <r>
    <n v="737"/>
    <d v="2025-03-11T00:00:00"/>
    <s v="2025-03"/>
    <s v="Vetro Lounge"/>
    <x v="14"/>
    <n v="3"/>
    <n v="9900"/>
    <n v="29403"/>
    <m/>
    <n v="4000"/>
    <x v="1"/>
    <x v="1"/>
  </r>
  <r>
    <n v="738"/>
    <d v="2025-03-13T00:00:00"/>
    <s v="2025-03"/>
    <s v="Mrs. Michelle"/>
    <x v="25"/>
    <n v="1"/>
    <n v="20000"/>
    <n v="20000"/>
    <m/>
    <n v="4000"/>
    <x v="0"/>
    <x v="2"/>
  </r>
  <r>
    <n v="739"/>
    <d v="2025-03-13T00:00:00"/>
    <s v="2025-03"/>
    <s v="Mrs. Deborah"/>
    <x v="26"/>
    <n v="2"/>
    <n v="24000"/>
    <n v="48000"/>
    <m/>
    <n v="4000"/>
    <x v="0"/>
    <x v="2"/>
  </r>
  <r>
    <n v="740"/>
    <d v="2025-03-13T00:00:00"/>
    <s v="2025-03"/>
    <s v="ICOBA 1980/82"/>
    <x v="27"/>
    <n v="2.5"/>
    <n v="42000"/>
    <n v="108000"/>
    <n v="8100"/>
    <n v="5000"/>
    <x v="1"/>
    <x v="2"/>
  </r>
  <r>
    <n v="741"/>
    <d v="2025-03-14T00:00:00"/>
    <s v="2025-03"/>
    <s v="Mrs. Ouzaa"/>
    <x v="13"/>
    <n v="10"/>
    <n v="10500"/>
    <n v="105000"/>
    <m/>
    <n v="5000"/>
    <x v="0"/>
    <x v="1"/>
  </r>
  <r>
    <n v="742"/>
    <d v="2025-03-15T00:00:00"/>
    <s v="2025-03"/>
    <s v="Vetro Lounge"/>
    <x v="14"/>
    <n v="3"/>
    <n v="9900"/>
    <n v="29700"/>
    <m/>
    <n v="4000"/>
    <x v="1"/>
    <x v="1"/>
  </r>
  <r>
    <n v="743"/>
    <d v="2025-03-16T00:00:00"/>
    <s v="2025-03"/>
    <s v="Mr. Tunde Oluwaleimu"/>
    <x v="16"/>
    <n v="1"/>
    <n v="45000"/>
    <n v="40500"/>
    <n v="3037"/>
    <m/>
    <x v="0"/>
    <x v="2"/>
  </r>
  <r>
    <n v="744"/>
    <d v="2025-03-19T00:00:00"/>
    <s v="2025-03"/>
    <s v="Mr. Femi shoremekun"/>
    <x v="16"/>
    <n v="1"/>
    <n v="45000"/>
    <n v="45000"/>
    <n v="3375"/>
    <m/>
    <x v="0"/>
    <x v="2"/>
  </r>
  <r>
    <n v="745"/>
    <d v="2025-03-27T00:00:00"/>
    <s v="2025-03"/>
    <s v="Old English Superstore"/>
    <x v="7"/>
    <n v="6"/>
    <n v="6700"/>
    <n v="35376"/>
    <m/>
    <m/>
    <x v="1"/>
    <x v="1"/>
  </r>
  <r>
    <n v="745"/>
    <d v="2025-03-27T00:00:00"/>
    <s v="2025-03"/>
    <s v="Old English Superstore"/>
    <x v="8"/>
    <n v="6"/>
    <n v="7400"/>
    <n v="37999"/>
    <m/>
    <m/>
    <x v="1"/>
    <x v="1"/>
  </r>
  <r>
    <n v="745"/>
    <d v="2025-03-27T00:00:00"/>
    <s v="2025-03"/>
    <s v="Old English Superstore"/>
    <x v="14"/>
    <n v="6"/>
    <n v="9500"/>
    <n v="56525"/>
    <m/>
    <m/>
    <x v="1"/>
    <x v="1"/>
  </r>
  <r>
    <n v="746"/>
    <d v="2025-03-27T00:00:00"/>
    <s v="2025-03"/>
    <s v="Mr. Dapo"/>
    <x v="16"/>
    <n v="1"/>
    <n v="45000"/>
    <n v="45000"/>
    <n v="3375"/>
    <n v="5000"/>
    <x v="0"/>
    <x v="2"/>
  </r>
  <r>
    <n v="746"/>
    <d v="2025-03-27T00:00:00"/>
    <s v="2025-03"/>
    <s v="Mr. Dapo"/>
    <x v="28"/>
    <n v="2"/>
    <n v="1300"/>
    <n v="2600"/>
    <n v="195"/>
    <m/>
    <x v="0"/>
    <x v="4"/>
  </r>
  <r>
    <n v="746"/>
    <d v="2025-03-27T00:00:00"/>
    <s v="2025-03"/>
    <s v="Mr. Dapo"/>
    <x v="17"/>
    <n v="2"/>
    <n v="1300"/>
    <n v="2600"/>
    <n v="195"/>
    <m/>
    <x v="0"/>
    <x v="4"/>
  </r>
  <r>
    <n v="747"/>
    <d v="2025-03-31T00:00:00"/>
    <s v="2025-03"/>
    <s v="Vetro Lounge"/>
    <x v="14"/>
    <n v="5"/>
    <n v="9900"/>
    <n v="49747"/>
    <m/>
    <n v="5000"/>
    <x v="1"/>
    <x v="1"/>
  </r>
  <r>
    <n v="748"/>
    <d v="2025-04-03T00:00:00"/>
    <s v="2025-04"/>
    <s v="Miss Fatima Lawal"/>
    <x v="1"/>
    <n v="2"/>
    <n v="13500"/>
    <n v="27000"/>
    <m/>
    <m/>
    <x v="0"/>
    <x v="1"/>
  </r>
  <r>
    <n v="748"/>
    <d v="2025-04-03T00:00:00"/>
    <s v="2025-04"/>
    <s v="Miss Fatima Lawal"/>
    <x v="13"/>
    <n v="1"/>
    <n v="10500"/>
    <n v="10500"/>
    <m/>
    <m/>
    <x v="0"/>
    <x v="1"/>
  </r>
  <r>
    <n v="749"/>
    <d v="2025-04-04T00:00:00"/>
    <s v="2025-04"/>
    <s v="Mr. Wole Sebioba"/>
    <x v="0"/>
    <n v="2"/>
    <n v="22000"/>
    <n v="46090"/>
    <m/>
    <n v="4000"/>
    <x v="0"/>
    <x v="0"/>
  </r>
  <r>
    <n v="750"/>
    <d v="2025-04-03T00:00:00"/>
    <s v="2025-04"/>
    <s v="Vetro Lounge"/>
    <x v="14"/>
    <n v="4"/>
    <n v="9900"/>
    <n v="38214"/>
    <m/>
    <n v="4000"/>
    <x v="1"/>
    <x v="1"/>
  </r>
  <r>
    <n v="750"/>
    <d v="2025-04-03T00:00:00"/>
    <s v="2025-04"/>
    <s v="Vetro Lounge"/>
    <x v="1"/>
    <n v="3"/>
    <n v="13500"/>
    <n v="40027"/>
    <m/>
    <m/>
    <x v="1"/>
    <x v="1"/>
  </r>
  <r>
    <n v="751"/>
    <d v="2025-04-04T00:00:00"/>
    <s v="2025-04"/>
    <s v="Mrs. O. Abinusawa"/>
    <x v="11"/>
    <n v="4"/>
    <n v="54000"/>
    <n v="216000"/>
    <n v="16200"/>
    <n v="4000"/>
    <x v="0"/>
    <x v="2"/>
  </r>
  <r>
    <n v="752"/>
    <d v="2025-04-05T00:00:00"/>
    <s v="2025-04"/>
    <s v="Mrs. D. Olorunfemi"/>
    <x v="7"/>
    <n v="2"/>
    <n v="7000"/>
    <n v="11375"/>
    <m/>
    <n v="6000"/>
    <x v="0"/>
    <x v="1"/>
  </r>
  <r>
    <n v="752"/>
    <d v="2025-04-05T00:00:00"/>
    <s v="2025-04"/>
    <s v="Mrs. D. Olorunfemi"/>
    <x v="8"/>
    <n v="4"/>
    <n v="7600"/>
    <n v="25840"/>
    <m/>
    <m/>
    <x v="0"/>
    <x v="1"/>
  </r>
  <r>
    <n v="752"/>
    <d v="2025-04-05T00:00:00"/>
    <s v="2025-04"/>
    <s v="Mrs. D. Olorunfemi"/>
    <x v="1"/>
    <n v="2"/>
    <n v="13500"/>
    <n v="27000"/>
    <m/>
    <m/>
    <x v="0"/>
    <x v="1"/>
  </r>
  <r>
    <n v="752"/>
    <d v="2025-04-05T00:00:00"/>
    <s v="2025-04"/>
    <s v="Mrs. D. Olorunfemi"/>
    <x v="14"/>
    <n v="2"/>
    <n v="9900"/>
    <n v="20790"/>
    <m/>
    <m/>
    <x v="0"/>
    <x v="1"/>
  </r>
  <r>
    <n v="753"/>
    <d v="2025-04-04T00:00:00"/>
    <s v="2025-04"/>
    <s v="Funmi Stores"/>
    <x v="22"/>
    <n v="2.5"/>
    <n v="12000"/>
    <n v="30000"/>
    <n v="2250"/>
    <m/>
    <x v="1"/>
    <x v="5"/>
  </r>
  <r>
    <n v="754"/>
    <d v="2025-04-14T00:00:00"/>
    <s v="2025-04"/>
    <s v="Mr. Badejo-Okusanya"/>
    <x v="1"/>
    <n v="2"/>
    <n v="13500"/>
    <n v="27000"/>
    <m/>
    <m/>
    <x v="0"/>
    <x v="1"/>
  </r>
  <r>
    <n v="754"/>
    <d v="2025-04-14T00:00:00"/>
    <s v="2025-04"/>
    <s v="Mr. Badejo-Okusanya"/>
    <x v="14"/>
    <n v="4"/>
    <n v="9900"/>
    <n v="39600"/>
    <m/>
    <m/>
    <x v="0"/>
    <x v="1"/>
  </r>
  <r>
    <n v="754"/>
    <d v="2025-04-14T00:00:00"/>
    <s v="2025-04"/>
    <s v="Mr. Badejo-Okusanya"/>
    <x v="7"/>
    <n v="4"/>
    <n v="7000"/>
    <n v="24640"/>
    <m/>
    <m/>
    <x v="0"/>
    <x v="1"/>
  </r>
  <r>
    <n v="754"/>
    <d v="2025-04-14T00:00:00"/>
    <s v="2025-04"/>
    <s v="Mr. Badejo-Okusanya"/>
    <x v="8"/>
    <n v="6"/>
    <n v="7600"/>
    <n v="40128"/>
    <m/>
    <m/>
    <x v="0"/>
    <x v="1"/>
  </r>
  <r>
    <n v="755"/>
    <d v="2025-04-14T00:00:00"/>
    <s v="2025-04"/>
    <s v="Mr. Dipo Eso"/>
    <x v="16"/>
    <n v="1"/>
    <n v="45000"/>
    <n v="45000"/>
    <n v="3375"/>
    <m/>
    <x v="0"/>
    <x v="2"/>
  </r>
  <r>
    <n v="755"/>
    <d v="2025-04-14T00:00:00"/>
    <s v="2025-04"/>
    <s v="Mr. Dipo Eso"/>
    <x v="13"/>
    <n v="1"/>
    <n v="10500"/>
    <n v="10500"/>
    <m/>
    <m/>
    <x v="0"/>
    <x v="1"/>
  </r>
  <r>
    <n v="756"/>
    <d v="2025-04-14T00:00:00"/>
    <s v="2025-04"/>
    <s v="Mr. Tunde Oluwaleimu"/>
    <x v="13"/>
    <n v="1"/>
    <n v="10500"/>
    <n v="9450"/>
    <m/>
    <m/>
    <x v="0"/>
    <x v="1"/>
  </r>
  <r>
    <n v="756"/>
    <d v="2025-04-14T00:00:00"/>
    <s v="2025-04"/>
    <s v="Mr. Tunde Oluwaleimu"/>
    <x v="14"/>
    <n v="1"/>
    <n v="9900"/>
    <n v="8910"/>
    <m/>
    <m/>
    <x v="0"/>
    <x v="1"/>
  </r>
  <r>
    <n v="756"/>
    <d v="2025-04-14T00:00:00"/>
    <s v="2025-04"/>
    <s v="Mr. Tunde Oluwaleimu"/>
    <x v="8"/>
    <n v="1"/>
    <n v="7600"/>
    <n v="6840"/>
    <m/>
    <m/>
    <x v="0"/>
    <x v="1"/>
  </r>
  <r>
    <n v="757"/>
    <d v="2025-04-16T00:00:00"/>
    <s v="2025-04"/>
    <s v="Mrs. Bukky Adewolu"/>
    <x v="18"/>
    <n v="1"/>
    <n v="65000"/>
    <n v="65000"/>
    <m/>
    <n v="4000"/>
    <x v="0"/>
    <x v="3"/>
  </r>
  <r>
    <n v="758"/>
    <d v="2025-04-16T00:00:00"/>
    <s v="2025-04"/>
    <s v="Mrs. Delodun Soremekun"/>
    <x v="29"/>
    <n v="3"/>
    <n v="40000"/>
    <n v="120000"/>
    <m/>
    <n v="20000"/>
    <x v="0"/>
    <x v="3"/>
  </r>
  <r>
    <n v="759"/>
    <d v="2025-04-16T00:00:00"/>
    <s v="2025-04"/>
    <s v="Mr. Philip Oki"/>
    <x v="0"/>
    <n v="8"/>
    <n v="22000"/>
    <n v="176100"/>
    <m/>
    <m/>
    <x v="0"/>
    <x v="0"/>
  </r>
  <r>
    <n v="760"/>
    <d v="2025-04-17T00:00:00"/>
    <s v="2025-04"/>
    <s v="Globus Supermarket"/>
    <x v="16"/>
    <n v="1"/>
    <n v="45000"/>
    <n v="45000"/>
    <n v="3375"/>
    <m/>
    <x v="1"/>
    <x v="2"/>
  </r>
  <r>
    <n v="760"/>
    <d v="2025-04-17T00:00:00"/>
    <s v="2025-04"/>
    <s v="Globus Supermarket"/>
    <x v="2"/>
    <n v="1"/>
    <n v="45000"/>
    <n v="45000"/>
    <n v="3375"/>
    <m/>
    <x v="1"/>
    <x v="2"/>
  </r>
  <r>
    <n v="760"/>
    <d v="2025-04-17T00:00:00"/>
    <s v="2025-04"/>
    <s v="Globus Supermarket"/>
    <x v="7"/>
    <n v="8"/>
    <n v="6700"/>
    <n v="47000"/>
    <m/>
    <m/>
    <x v="1"/>
    <x v="1"/>
  </r>
  <r>
    <n v="760"/>
    <d v="2025-04-17T00:00:00"/>
    <s v="2025-04"/>
    <s v="Globus Supermarket"/>
    <x v="8"/>
    <n v="8"/>
    <n v="7400"/>
    <n v="49913"/>
    <m/>
    <m/>
    <x v="1"/>
    <x v="1"/>
  </r>
  <r>
    <n v="760"/>
    <d v="2025-04-17T00:00:00"/>
    <s v="2025-04"/>
    <s v="Globus Supermarket"/>
    <x v="14"/>
    <n v="8"/>
    <n v="9500"/>
    <n v="75810"/>
    <m/>
    <m/>
    <x v="1"/>
    <x v="1"/>
  </r>
  <r>
    <n v="760"/>
    <d v="2025-04-17T00:00:00"/>
    <s v="2025-04"/>
    <s v="Globus Supermarket"/>
    <x v="1"/>
    <n v="8"/>
    <n v="13200"/>
    <n v="103554"/>
    <m/>
    <m/>
    <x v="1"/>
    <x v="1"/>
  </r>
  <r>
    <n v="760"/>
    <d v="2025-04-17T00:00:00"/>
    <s v="2025-04"/>
    <s v="Globus Supermarket"/>
    <x v="13"/>
    <n v="4"/>
    <n v="10200"/>
    <n v="39423"/>
    <m/>
    <m/>
    <x v="1"/>
    <x v="1"/>
  </r>
  <r>
    <n v="761"/>
    <d v="2025-04-25T00:00:00"/>
    <s v="2025-04"/>
    <s v="Mr. Layi Olanrewaju"/>
    <x v="24"/>
    <n v="1"/>
    <n v="105000"/>
    <n v="105000"/>
    <m/>
    <n v="4000"/>
    <x v="0"/>
    <x v="3"/>
  </r>
  <r>
    <n v="762"/>
    <d v="2025-05-02T00:00:00"/>
    <s v="2025-05"/>
    <s v="Jendol Egbeda"/>
    <x v="16"/>
    <n v="1"/>
    <n v="45000"/>
    <n v="45000"/>
    <n v="3375"/>
    <m/>
    <x v="1"/>
    <x v="2"/>
  </r>
  <r>
    <n v="762"/>
    <d v="2025-05-02T00:00:00"/>
    <s v="2025-05"/>
    <s v="Jendol Egbeda"/>
    <x v="2"/>
    <n v="1"/>
    <n v="45000"/>
    <n v="45000"/>
    <n v="3375"/>
    <m/>
    <x v="1"/>
    <x v="2"/>
  </r>
  <r>
    <n v="762"/>
    <d v="2025-05-02T00:00:00"/>
    <s v="2025-05"/>
    <s v="Jendol Egbeda"/>
    <x v="8"/>
    <n v="3"/>
    <n v="7400"/>
    <n v="18870"/>
    <m/>
    <m/>
    <x v="1"/>
    <x v="1"/>
  </r>
  <r>
    <n v="762"/>
    <d v="2025-05-02T00:00:00"/>
    <s v="2025-05"/>
    <s v="Jendol Egbeda"/>
    <x v="14"/>
    <n v="4"/>
    <n v="9500"/>
    <n v="37762.5"/>
    <m/>
    <m/>
    <x v="1"/>
    <x v="1"/>
  </r>
  <r>
    <n v="762"/>
    <d v="2025-05-02T00:00:00"/>
    <s v="2025-05"/>
    <s v="Jendol Egbeda"/>
    <x v="1"/>
    <n v="4"/>
    <n v="13200"/>
    <n v="51876"/>
    <m/>
    <m/>
    <x v="1"/>
    <x v="1"/>
  </r>
  <r>
    <n v="762"/>
    <d v="2025-05-02T00:00:00"/>
    <s v="2025-05"/>
    <s v="Jendol Egbeda"/>
    <x v="13"/>
    <n v="4"/>
    <n v="10200"/>
    <n v="40590"/>
    <m/>
    <m/>
    <x v="1"/>
    <x v="1"/>
  </r>
  <r>
    <n v="762"/>
    <d v="2025-05-02T00:00:00"/>
    <s v="2025-05"/>
    <s v="Jendol Egbeda"/>
    <x v="7"/>
    <n v="4"/>
    <n v="6700"/>
    <n v="23617.5"/>
    <m/>
    <m/>
    <x v="1"/>
    <x v="1"/>
  </r>
  <r>
    <n v="762"/>
    <d v="2025-05-02T00:00:00"/>
    <s v="2025-05"/>
    <s v="Jendol Egbeda"/>
    <x v="22"/>
    <n v="1"/>
    <n v="14400"/>
    <n v="14400"/>
    <n v="1080"/>
    <m/>
    <x v="1"/>
    <x v="5"/>
  </r>
  <r>
    <n v="763"/>
    <d v="2025-04-29T00:00:00"/>
    <s v="2025-04"/>
    <s v="Mrs. Subair"/>
    <x v="30"/>
    <n v="1"/>
    <n v="39000"/>
    <n v="39000"/>
    <n v="2925"/>
    <m/>
    <x v="0"/>
    <x v="2"/>
  </r>
  <r>
    <n v="763"/>
    <d v="2025-04-29T00:00:00"/>
    <s v="2025-04"/>
    <s v="Mrs. Subair"/>
    <x v="31"/>
    <n v="1"/>
    <n v="45000"/>
    <n v="45000"/>
    <n v="3375"/>
    <m/>
    <x v="0"/>
    <x v="2"/>
  </r>
  <r>
    <n v="764"/>
    <d v="2025-04-29T00:00:00"/>
    <s v="2025-04"/>
    <s v="Funmi Stores"/>
    <x v="22"/>
    <n v="10.5"/>
    <n v="12000"/>
    <n v="120000"/>
    <n v="9000"/>
    <m/>
    <x v="1"/>
    <x v="5"/>
  </r>
  <r>
    <n v="765"/>
    <d v="2025-04-29T00:00:00"/>
    <s v="2025-04"/>
    <s v="Vetro Lounge"/>
    <x v="14"/>
    <n v="4"/>
    <n v="9900"/>
    <n v="39451.5"/>
    <m/>
    <n v="4000"/>
    <x v="1"/>
    <x v="1"/>
  </r>
  <r>
    <n v="766"/>
    <d v="2025-04-02T00:00:00"/>
    <s v="2025-04"/>
    <s v="Jendol Isolo"/>
    <x v="16"/>
    <n v="1"/>
    <n v="45000"/>
    <n v="45000"/>
    <n v="3375"/>
    <m/>
    <x v="1"/>
    <x v="2"/>
  </r>
  <r>
    <n v="766"/>
    <d v="2025-04-02T00:00:00"/>
    <s v="2025-04"/>
    <s v="Jendol Isolo"/>
    <x v="2"/>
    <n v="1"/>
    <n v="45000"/>
    <n v="45000"/>
    <n v="3375"/>
    <m/>
    <x v="1"/>
    <x v="2"/>
  </r>
  <r>
    <n v="766"/>
    <d v="2025-04-02T00:00:00"/>
    <s v="2025-04"/>
    <s v="Jendol Isolo"/>
    <x v="8"/>
    <n v="2"/>
    <n v="7400"/>
    <n v="11470"/>
    <m/>
    <m/>
    <x v="1"/>
    <x v="1"/>
  </r>
  <r>
    <n v="766"/>
    <d v="2025-04-02T00:00:00"/>
    <s v="2025-04"/>
    <s v="Jendol Isolo"/>
    <x v="14"/>
    <n v="2"/>
    <n v="9500"/>
    <n v="18952"/>
    <m/>
    <m/>
    <x v="1"/>
    <x v="1"/>
  </r>
  <r>
    <n v="766"/>
    <d v="2025-04-02T00:00:00"/>
    <s v="2025-04"/>
    <s v="Jendol Isolo"/>
    <x v="1"/>
    <n v="2"/>
    <n v="13200"/>
    <n v="26400"/>
    <m/>
    <m/>
    <x v="1"/>
    <x v="1"/>
  </r>
  <r>
    <n v="766"/>
    <d v="2025-04-02T00:00:00"/>
    <s v="2025-04"/>
    <s v="Jendol Isolo"/>
    <x v="13"/>
    <n v="2"/>
    <n v="10200"/>
    <n v="20094"/>
    <m/>
    <m/>
    <x v="1"/>
    <x v="1"/>
  </r>
  <r>
    <n v="766"/>
    <d v="2025-04-02T00:00:00"/>
    <s v="2025-04"/>
    <s v="Jendol Isolo"/>
    <x v="7"/>
    <n v="2"/>
    <n v="6700"/>
    <n v="11289"/>
    <m/>
    <m/>
    <x v="1"/>
    <x v="1"/>
  </r>
  <r>
    <n v="766"/>
    <d v="2025-04-02T00:00:00"/>
    <s v="2025-04"/>
    <s v="Jendol Isolo"/>
    <x v="22"/>
    <n v="1"/>
    <n v="14400"/>
    <n v="14400"/>
    <n v="1080"/>
    <m/>
    <x v="1"/>
    <x v="5"/>
  </r>
  <r>
    <n v="767"/>
    <d v="2025-05-01T00:00:00"/>
    <s v="2025-05"/>
    <s v="Mr. Robinson"/>
    <x v="8"/>
    <n v="1"/>
    <n v="7600"/>
    <n v="8610.7999999999993"/>
    <m/>
    <m/>
    <x v="0"/>
    <x v="1"/>
  </r>
  <r>
    <n v="767"/>
    <d v="2025-05-01T00:00:00"/>
    <s v="2025-05"/>
    <s v="Mr. Robinson"/>
    <x v="32"/>
    <n v="2"/>
    <n v="2500"/>
    <n v="5062"/>
    <m/>
    <m/>
    <x v="0"/>
    <x v="6"/>
  </r>
  <r>
    <n v="768"/>
    <d v="2025-05-01T00:00:00"/>
    <s v="2025-05"/>
    <s v="Mrs. Ouzaa"/>
    <x v="13"/>
    <n v="20"/>
    <n v="10500"/>
    <n v="210997.5"/>
    <m/>
    <n v="4000"/>
    <x v="0"/>
    <x v="1"/>
  </r>
  <r>
    <n v="769"/>
    <d v="2025-05-03T00:00:00"/>
    <s v="2025-05"/>
    <s v="Mr. Badejo-Okusanya"/>
    <x v="1"/>
    <n v="1"/>
    <n v="13500"/>
    <n v="13635"/>
    <m/>
    <m/>
    <x v="0"/>
    <x v="1"/>
  </r>
  <r>
    <n v="769"/>
    <d v="2025-05-03T00:00:00"/>
    <s v="2025-05"/>
    <s v="Mr. Badejo-Okusanya"/>
    <x v="14"/>
    <n v="2"/>
    <n v="9900"/>
    <n v="19750.5"/>
    <m/>
    <m/>
    <x v="0"/>
    <x v="1"/>
  </r>
  <r>
    <n v="769"/>
    <d v="2025-05-03T00:00:00"/>
    <s v="2025-05"/>
    <s v="Mr. Badejo-Okusanya"/>
    <x v="7"/>
    <n v="2"/>
    <n v="7000"/>
    <n v="13370"/>
    <m/>
    <m/>
    <x v="0"/>
    <x v="1"/>
  </r>
  <r>
    <n v="769"/>
    <d v="2025-05-03T00:00:00"/>
    <s v="2025-05"/>
    <s v="Mr. Badejo-Okusanya"/>
    <x v="8"/>
    <n v="3"/>
    <n v="7600"/>
    <n v="24662"/>
    <m/>
    <m/>
    <x v="0"/>
    <x v="1"/>
  </r>
  <r>
    <n v="769"/>
    <d v="2025-05-03T00:00:00"/>
    <s v="2025-05"/>
    <s v="Mr. Badejo-Okusanya"/>
    <x v="13"/>
    <n v="1"/>
    <n v="10500"/>
    <n v="10500"/>
    <m/>
    <m/>
    <x v="0"/>
    <x v="1"/>
  </r>
  <r>
    <n v="769"/>
    <d v="2025-05-03T00:00:00"/>
    <s v="2025-05"/>
    <s v="Mr. Badejo-Okusanya"/>
    <x v="0"/>
    <n v="1"/>
    <n v="22000"/>
    <n v="8250"/>
    <m/>
    <m/>
    <x v="0"/>
    <x v="0"/>
  </r>
  <r>
    <n v="769"/>
    <d v="2025-05-03T00:00:00"/>
    <s v="2025-05"/>
    <s v="Mr. Badejo-Okusanya"/>
    <x v="16"/>
    <n v="1"/>
    <n v="45000"/>
    <n v="45000"/>
    <n v="3375"/>
    <m/>
    <x v="0"/>
    <x v="2"/>
  </r>
  <r>
    <n v="769"/>
    <d v="2025-05-03T00:00:00"/>
    <s v="2025-05"/>
    <s v="Mr. Badejo-Okusanya"/>
    <x v="11"/>
    <n v="1"/>
    <n v="54000"/>
    <n v="54000"/>
    <n v="4050"/>
    <m/>
    <x v="0"/>
    <x v="2"/>
  </r>
  <r>
    <n v="769"/>
    <d v="2025-05-03T00:00:00"/>
    <s v="2025-05"/>
    <s v="Mr. Badejo-Okusanya"/>
    <x v="25"/>
    <n v="1"/>
    <n v="20000"/>
    <n v="20000"/>
    <m/>
    <m/>
    <x v="0"/>
    <x v="2"/>
  </r>
  <r>
    <n v="769"/>
    <d v="2025-05-03T00:00:00"/>
    <s v="2025-05"/>
    <s v="Mr. Badejo-Okusanya"/>
    <x v="23"/>
    <n v="1"/>
    <n v="1300"/>
    <n v="1300"/>
    <n v="97.5"/>
    <m/>
    <x v="0"/>
    <x v="4"/>
  </r>
  <r>
    <n v="769"/>
    <d v="2025-05-03T00:00:00"/>
    <s v="2025-05"/>
    <s v="Mr. Badejo-Okusanya"/>
    <x v="17"/>
    <n v="1"/>
    <n v="1300"/>
    <n v="1300"/>
    <n v="97.5"/>
    <m/>
    <x v="0"/>
    <x v="4"/>
  </r>
  <r>
    <n v="769"/>
    <d v="2025-05-03T00:00:00"/>
    <s v="2025-05"/>
    <s v="Mr. Badejo-Okusanya"/>
    <x v="33"/>
    <n v="1"/>
    <n v="1300"/>
    <n v="1300"/>
    <n v="97.5"/>
    <m/>
    <x v="0"/>
    <x v="4"/>
  </r>
  <r>
    <n v="770"/>
    <d v="2025-05-06T00:00:00"/>
    <s v="2025-05"/>
    <s v="Mr. Kole Olagbaye"/>
    <x v="11"/>
    <n v="4"/>
    <n v="54000"/>
    <n v="216000"/>
    <n v="16200"/>
    <n v="6000"/>
    <x v="0"/>
    <x v="2"/>
  </r>
  <r>
    <n v="770"/>
    <d v="2025-05-06T00:00:00"/>
    <s v="2025-05"/>
    <s v="Mr. Kole Olagbaye"/>
    <x v="31"/>
    <n v="3"/>
    <n v="45000"/>
    <n v="135000"/>
    <n v="10125"/>
    <m/>
    <x v="0"/>
    <x v="2"/>
  </r>
  <r>
    <n v="771"/>
    <d v="2025-05-06T00:00:00"/>
    <s v="2025-05"/>
    <s v="Supersaver Supermarket"/>
    <x v="14"/>
    <n v="8"/>
    <n v="9500"/>
    <n v="76142.5"/>
    <m/>
    <m/>
    <x v="1"/>
    <x v="1"/>
  </r>
  <r>
    <n v="771"/>
    <d v="2025-05-06T00:00:00"/>
    <s v="2025-05"/>
    <s v="Supersaver Supermarket"/>
    <x v="8"/>
    <n v="8"/>
    <n v="7400"/>
    <n v="64010"/>
    <m/>
    <m/>
    <x v="1"/>
    <x v="1"/>
  </r>
  <r>
    <n v="771"/>
    <d v="2025-05-06T00:00:00"/>
    <s v="2025-05"/>
    <s v="Supersaver Supermarket"/>
    <x v="13"/>
    <n v="8"/>
    <n v="10200"/>
    <n v="82161"/>
    <m/>
    <m/>
    <x v="1"/>
    <x v="1"/>
  </r>
  <r>
    <n v="772"/>
    <d v="2025-05-06T00:00:00"/>
    <s v="2025-05"/>
    <s v="Mr. Timilehin"/>
    <x v="30"/>
    <n v="1"/>
    <n v="39000"/>
    <n v="39000"/>
    <n v="2925"/>
    <n v="6000"/>
    <x v="0"/>
    <x v="2"/>
  </r>
  <r>
    <n v="773"/>
    <d v="2025-05-06T00:00:00"/>
    <s v="2025-05"/>
    <s v="Mr. Layi Olanrewaju"/>
    <x v="24"/>
    <n v="1"/>
    <n v="105000"/>
    <n v="105000"/>
    <m/>
    <n v="4000"/>
    <x v="0"/>
    <x v="3"/>
  </r>
  <r>
    <n v="774"/>
    <d v="2025-05-10T00:00:00"/>
    <s v="2025-05"/>
    <s v="Pick N Pay"/>
    <x v="13"/>
    <n v="5"/>
    <n v="10200"/>
    <n v="50490"/>
    <m/>
    <m/>
    <x v="1"/>
    <x v="1"/>
  </r>
  <r>
    <n v="774"/>
    <d v="2025-05-10T00:00:00"/>
    <s v="2025-05"/>
    <s v="Pick N Pay"/>
    <x v="8"/>
    <n v="5"/>
    <n v="7400"/>
    <n v="38998"/>
    <m/>
    <m/>
    <x v="1"/>
    <x v="1"/>
  </r>
  <r>
    <n v="774"/>
    <d v="2025-05-10T00:00:00"/>
    <s v="2025-05"/>
    <s v="Pick N Pay"/>
    <x v="14"/>
    <n v="5"/>
    <n v="9500"/>
    <n v="47262"/>
    <m/>
    <m/>
    <x v="1"/>
    <x v="1"/>
  </r>
  <r>
    <n v="774"/>
    <d v="2025-05-10T00:00:00"/>
    <s v="2025-05"/>
    <s v="Pick N Pay"/>
    <x v="1"/>
    <n v="5"/>
    <n v="13200"/>
    <n v="65868"/>
    <m/>
    <m/>
    <x v="1"/>
    <x v="1"/>
  </r>
  <r>
    <n v="775"/>
    <d v="2025-05-10T00:00:00"/>
    <s v="2025-05"/>
    <s v="Renee Ikoyi"/>
    <x v="13"/>
    <n v="8"/>
    <n v="10200"/>
    <n v="81549"/>
    <m/>
    <m/>
    <x v="1"/>
    <x v="1"/>
  </r>
  <r>
    <n v="775"/>
    <d v="2025-05-10T00:00:00"/>
    <s v="2025-05"/>
    <s v="Renee Ikoyi"/>
    <x v="8"/>
    <n v="8"/>
    <n v="7400"/>
    <n v="67747"/>
    <m/>
    <m/>
    <x v="1"/>
    <x v="1"/>
  </r>
  <r>
    <n v="775"/>
    <d v="2025-05-10T00:00:00"/>
    <s v="2025-05"/>
    <s v="Renee Ikoyi"/>
    <x v="14"/>
    <n v="8"/>
    <n v="9500"/>
    <n v="76760"/>
    <m/>
    <m/>
    <x v="1"/>
    <x v="1"/>
  </r>
  <r>
    <n v="775"/>
    <d v="2025-05-10T00:00:00"/>
    <s v="2025-05"/>
    <s v="Renee Ikoyi"/>
    <x v="1"/>
    <n v="8"/>
    <n v="13200"/>
    <n v="104544"/>
    <m/>
    <m/>
    <x v="1"/>
    <x v="1"/>
  </r>
  <r>
    <n v="775"/>
    <d v="2025-05-10T00:00:00"/>
    <s v="2025-05"/>
    <s v="Renee Ikoyi"/>
    <x v="7"/>
    <n v="8"/>
    <n v="6700"/>
    <n v="47369"/>
    <m/>
    <m/>
    <x v="1"/>
    <x v="1"/>
  </r>
  <r>
    <n v="776"/>
    <d v="2025-05-10T00:00:00"/>
    <s v="2025-05"/>
    <s v="Renee Lekki"/>
    <x v="13"/>
    <n v="8"/>
    <n v="10200"/>
    <n v="82263"/>
    <m/>
    <m/>
    <x v="1"/>
    <x v="1"/>
  </r>
  <r>
    <n v="776"/>
    <d v="2025-05-10T00:00:00"/>
    <s v="2025-05"/>
    <s v="Renee Lekki"/>
    <x v="8"/>
    <n v="8"/>
    <n v="7400"/>
    <n v="65786"/>
    <m/>
    <m/>
    <x v="1"/>
    <x v="1"/>
  </r>
  <r>
    <n v="776"/>
    <d v="2025-05-10T00:00:00"/>
    <s v="2025-05"/>
    <s v="Renee Lekki"/>
    <x v="14"/>
    <n v="8"/>
    <n v="9500"/>
    <n v="75762"/>
    <m/>
    <m/>
    <x v="1"/>
    <x v="1"/>
  </r>
  <r>
    <n v="776"/>
    <d v="2025-05-10T00:00:00"/>
    <s v="2025-05"/>
    <s v="Renee Lekki"/>
    <x v="1"/>
    <n v="8"/>
    <n v="13200"/>
    <n v="107184"/>
    <m/>
    <m/>
    <x v="1"/>
    <x v="1"/>
  </r>
  <r>
    <n v="776"/>
    <d v="2025-05-10T00:00:00"/>
    <s v="2025-05"/>
    <s v="Renee Lekki"/>
    <x v="7"/>
    <n v="8"/>
    <n v="6700"/>
    <n v="52461"/>
    <m/>
    <m/>
    <x v="1"/>
    <x v="1"/>
  </r>
  <r>
    <n v="777"/>
    <d v="2025-05-20T00:00:00"/>
    <s v="2025-05"/>
    <s v="Mr. Tunde Oluwaleimu"/>
    <x v="7"/>
    <n v="1"/>
    <n v="7000"/>
    <n v="6363"/>
    <m/>
    <m/>
    <x v="0"/>
    <x v="1"/>
  </r>
  <r>
    <n v="777"/>
    <d v="2025-05-20T00:00:00"/>
    <s v="2025-05"/>
    <s v="Mr. Tunde Oluwaleimu"/>
    <x v="8"/>
    <n v="1"/>
    <n v="7600"/>
    <n v="8139.6"/>
    <m/>
    <m/>
    <x v="0"/>
    <x v="1"/>
  </r>
  <r>
    <n v="778"/>
    <d v="2025-05-22T00:00:00"/>
    <s v="2025-05"/>
    <s v="Mrs. Charity Babatunde"/>
    <x v="16"/>
    <n v="1"/>
    <n v="45000"/>
    <n v="45000"/>
    <n v="3375"/>
    <n v="4000"/>
    <x v="0"/>
    <x v="2"/>
  </r>
  <r>
    <n v="778"/>
    <d v="2025-05-22T00:00:00"/>
    <s v="2025-05"/>
    <s v="Mrs. Charity Babatunde"/>
    <x v="13"/>
    <n v="3"/>
    <n v="10500"/>
    <n v="31500"/>
    <m/>
    <m/>
    <x v="0"/>
    <x v="1"/>
  </r>
  <r>
    <n v="778"/>
    <d v="2025-05-22T00:00:00"/>
    <s v="2025-05"/>
    <s v="Mrs. Charity Babatunde"/>
    <x v="0"/>
    <n v="1"/>
    <n v="22000"/>
    <n v="44000"/>
    <m/>
    <m/>
    <x v="0"/>
    <x v="0"/>
  </r>
  <r>
    <n v="779"/>
    <d v="2025-05-24T00:00:00"/>
    <s v="2025-05"/>
    <s v="Mrs. Taiwo Alake"/>
    <x v="14"/>
    <n v="3"/>
    <n v="9900"/>
    <n v="26601"/>
    <m/>
    <n v="7000"/>
    <x v="0"/>
    <x v="1"/>
  </r>
  <r>
    <n v="779"/>
    <d v="2025-05-24T00:00:00"/>
    <s v="2025-05"/>
    <s v="Mrs. Taiwo Alake"/>
    <x v="1"/>
    <n v="2"/>
    <n v="13500"/>
    <n v="26595"/>
    <m/>
    <m/>
    <x v="0"/>
    <x v="1"/>
  </r>
  <r>
    <n v="780"/>
    <d v="2025-05-26T00:00:00"/>
    <s v="2025-05"/>
    <s v="Vetro Lounge"/>
    <x v="14"/>
    <n v="4"/>
    <n v="9900"/>
    <n v="40293"/>
    <m/>
    <n v="4000"/>
    <x v="1"/>
    <x v="1"/>
  </r>
  <r>
    <n v="780"/>
    <d v="2025-05-26T00:00:00"/>
    <s v="2025-05"/>
    <s v="Vetro Lounge"/>
    <x v="1"/>
    <n v="2"/>
    <n v="13500"/>
    <n v="26460"/>
    <m/>
    <m/>
    <x v="1"/>
    <x v="1"/>
  </r>
  <r>
    <n v="781"/>
    <d v="2025-05-29T00:00:00"/>
    <s v="2025-05"/>
    <s v="Miss. Oyindamola"/>
    <x v="30"/>
    <n v="1"/>
    <n v="39000"/>
    <n v="35100"/>
    <n v="2632.5"/>
    <m/>
    <x v="0"/>
    <x v="2"/>
  </r>
  <r>
    <n v="782"/>
    <d v="2025-05-29T00:00:00"/>
    <s v="2025-05"/>
    <s v="Mr. Ajibola Afolabi"/>
    <x v="8"/>
    <n v="2"/>
    <n v="7600"/>
    <n v="17480"/>
    <m/>
    <n v="3000"/>
    <x v="0"/>
    <x v="1"/>
  </r>
  <r>
    <n v="783"/>
    <d v="2025-06-05T00:00:00"/>
    <s v="2025-06"/>
    <s v="Mrs. Ouzaa"/>
    <x v="13"/>
    <n v="4"/>
    <n v="10500"/>
    <n v="41422.5"/>
    <m/>
    <n v="4000"/>
    <x v="0"/>
    <x v="1"/>
  </r>
  <r>
    <n v="783"/>
    <d v="2025-06-05T00:00:00"/>
    <s v="2025-06"/>
    <s v="Mrs. Ouzaa"/>
    <x v="14"/>
    <n v="1"/>
    <n v="9900"/>
    <n v="9801"/>
    <m/>
    <m/>
    <x v="0"/>
    <x v="1"/>
  </r>
  <r>
    <n v="783"/>
    <d v="2025-06-05T00:00:00"/>
    <s v="2025-06"/>
    <s v="Mrs. Ouzaa"/>
    <x v="1"/>
    <n v="1"/>
    <n v="14200"/>
    <n v="16827"/>
    <m/>
    <m/>
    <x v="0"/>
    <x v="1"/>
  </r>
  <r>
    <n v="784"/>
    <d v="2025-06-10T00:00:00"/>
    <s v="2025-06"/>
    <s v="Mr. Phillip Oki"/>
    <x v="0"/>
    <n v="3"/>
    <n v="25000"/>
    <n v="77500"/>
    <m/>
    <m/>
    <x v="0"/>
    <x v="0"/>
  </r>
  <r>
    <n v="784"/>
    <d v="2025-06-10T00:00:00"/>
    <s v="2025-06"/>
    <s v="Mr. Phillip Oki"/>
    <x v="14"/>
    <n v="2"/>
    <n v="9900"/>
    <n v="20237"/>
    <m/>
    <m/>
    <x v="0"/>
    <x v="1"/>
  </r>
  <r>
    <n v="784"/>
    <d v="2025-06-10T00:00:00"/>
    <s v="2025-06"/>
    <s v="Mr. Phillip Oki"/>
    <x v="8"/>
    <n v="1"/>
    <n v="7600"/>
    <n v="7980"/>
    <m/>
    <m/>
    <x v="0"/>
    <x v="1"/>
  </r>
  <r>
    <n v="785"/>
    <d v="2025-06-04T00:00:00"/>
    <s v="2025-06"/>
    <s v="Mrs. Kehinde Akintola"/>
    <x v="14"/>
    <n v="4"/>
    <n v="9900"/>
    <n v="39649.5"/>
    <m/>
    <n v="4000"/>
    <x v="0"/>
    <x v="1"/>
  </r>
  <r>
    <n v="786"/>
    <d v="2025-06-04T00:00:00"/>
    <s v="2025-06"/>
    <s v="Miss Fatima Lawal"/>
    <x v="1"/>
    <n v="1"/>
    <n v="14200"/>
    <n v="14271"/>
    <m/>
    <m/>
    <x v="0"/>
    <x v="1"/>
  </r>
  <r>
    <n v="787"/>
    <d v="2025-06-04T00:00:00"/>
    <s v="2025-06"/>
    <s v="Mrs. Charity Babatunde"/>
    <x v="0"/>
    <n v="2"/>
    <n v="25000"/>
    <n v="50625"/>
    <m/>
    <m/>
    <x v="0"/>
    <x v="0"/>
  </r>
  <r>
    <n v="787"/>
    <d v="2025-06-04T00:00:00"/>
    <s v="2025-06"/>
    <s v="Mrs. Charity Babatunde"/>
    <x v="13"/>
    <n v="3"/>
    <n v="10500"/>
    <n v="31500"/>
    <m/>
    <m/>
    <x v="0"/>
    <x v="1"/>
  </r>
  <r>
    <n v="787"/>
    <d v="2025-06-04T00:00:00"/>
    <s v="2025-06"/>
    <s v="Mrs. Charity Babatunde"/>
    <x v="11"/>
    <n v="1"/>
    <n v="56000"/>
    <n v="56000"/>
    <n v="4200"/>
    <n v="4000"/>
    <x v="0"/>
    <x v="2"/>
  </r>
  <r>
    <n v="788"/>
    <d v="2025-06-11T00:00:00"/>
    <s v="2025-06"/>
    <s v="Mrs. Oduleye"/>
    <x v="34"/>
    <n v="1"/>
    <n v="28000"/>
    <n v="28000"/>
    <m/>
    <n v="4000"/>
    <x v="0"/>
    <x v="2"/>
  </r>
  <r>
    <n v="789"/>
    <d v="2025-06-18T00:00:00"/>
    <s v="2025-06"/>
    <s v="Mr. Dirisu"/>
    <x v="22"/>
    <n v="24"/>
    <n v="14400"/>
    <n v="346600"/>
    <n v="25920"/>
    <m/>
    <x v="0"/>
    <x v="5"/>
  </r>
  <r>
    <n v="790"/>
    <d v="2025-06-24T00:00:00"/>
    <s v="2025-06"/>
    <s v="Vetro Lounge"/>
    <x v="14"/>
    <n v="4"/>
    <n v="9900"/>
    <n v="41728.5"/>
    <m/>
    <n v="4000"/>
    <x v="1"/>
    <x v="1"/>
  </r>
  <r>
    <n v="791"/>
    <d v="2025-06-21T00:00:00"/>
    <s v="2025-06"/>
    <s v="Mrs. Ogunkoya"/>
    <x v="7"/>
    <n v="1"/>
    <n v="7000"/>
    <n v="7315"/>
    <m/>
    <n v="4000"/>
    <x v="0"/>
    <x v="1"/>
  </r>
  <r>
    <n v="791"/>
    <d v="2025-06-21T00:00:00"/>
    <s v="2025-06"/>
    <s v="Mrs. Ogunkoya"/>
    <x v="13"/>
    <n v="2"/>
    <n v="10500"/>
    <n v="21000"/>
    <m/>
    <m/>
    <x v="0"/>
    <x v="1"/>
  </r>
  <r>
    <n v="791"/>
    <d v="2025-06-21T00:00:00"/>
    <s v="2025-06"/>
    <s v="Mrs. Ogunkoya"/>
    <x v="14"/>
    <n v="2"/>
    <n v="9900"/>
    <n v="20245"/>
    <m/>
    <m/>
    <x v="0"/>
    <x v="1"/>
  </r>
  <r>
    <n v="791"/>
    <d v="2025-06-21T00:00:00"/>
    <s v="2025-06"/>
    <s v="Mrs. Ogunkoya"/>
    <x v="1"/>
    <n v="2"/>
    <n v="14200"/>
    <n v="28400"/>
    <m/>
    <m/>
    <x v="0"/>
    <x v="1"/>
  </r>
  <r>
    <n v="791"/>
    <d v="2025-06-21T00:00:00"/>
    <s v="2025-06"/>
    <s v="Mrs. Ogunkoya"/>
    <x v="8"/>
    <n v="2"/>
    <n v="7600"/>
    <n v="16036"/>
    <m/>
    <m/>
    <x v="0"/>
    <x v="1"/>
  </r>
  <r>
    <n v="792"/>
    <d v="2025-06-24T00:00:00"/>
    <s v="2025-06"/>
    <s v="Mr. Wole Sebioba"/>
    <x v="0"/>
    <n v="2"/>
    <n v="25000"/>
    <n v="51375"/>
    <m/>
    <n v="4000"/>
    <x v="0"/>
    <x v="0"/>
  </r>
  <r>
    <n v="793"/>
    <d v="2025-06-24T00:00:00"/>
    <s v="2025-06"/>
    <s v="Mr. Tunde Oluwaleimu"/>
    <x v="8"/>
    <n v="2"/>
    <n v="7600"/>
    <n v="15116.4"/>
    <m/>
    <m/>
    <x v="0"/>
    <x v="1"/>
  </r>
  <r>
    <n v="794"/>
    <d v="2025-06-25T00:00:00"/>
    <s v="2025-06"/>
    <s v="Mr. Dipo Akinola"/>
    <x v="16"/>
    <n v="1"/>
    <n v="45000"/>
    <n v="45000"/>
    <n v="3375"/>
    <n v="7000"/>
    <x v="0"/>
    <x v="2"/>
  </r>
  <r>
    <n v="795"/>
    <d v="2025-06-26T00:00:00"/>
    <s v="2025-06"/>
    <s v="Mr. Bidemi Mark-Modi"/>
    <x v="13"/>
    <n v="2"/>
    <n v="10500"/>
    <n v="20632"/>
    <m/>
    <n v="4000"/>
    <x v="0"/>
    <x v="1"/>
  </r>
  <r>
    <n v="795"/>
    <d v="2025-06-26T00:00:00"/>
    <s v="2025-06"/>
    <s v="Mr. Bidemi Mark-Modi"/>
    <x v="1"/>
    <n v="2"/>
    <n v="14200"/>
    <n v="31027"/>
    <m/>
    <m/>
    <x v="0"/>
    <x v="1"/>
  </r>
  <r>
    <n v="795"/>
    <d v="2025-06-26T00:00:00"/>
    <s v="2025-06"/>
    <s v="Mr. Bidemi Mark-Modi"/>
    <x v="14"/>
    <n v="2"/>
    <n v="9900"/>
    <n v="19750"/>
    <m/>
    <m/>
    <x v="0"/>
    <x v="1"/>
  </r>
  <r>
    <n v="795"/>
    <d v="2025-06-26T00:00:00"/>
    <s v="2025-06"/>
    <s v="Mr. Bidemi Mark-Modi"/>
    <x v="8"/>
    <n v="2"/>
    <n v="7600"/>
    <n v="16682"/>
    <m/>
    <m/>
    <x v="0"/>
    <x v="1"/>
  </r>
  <r>
    <n v="795"/>
    <d v="2025-06-26T00:00:00"/>
    <s v="2025-06"/>
    <s v="Mr. Bidemi Mark-Modi"/>
    <x v="23"/>
    <n v="1"/>
    <n v="1300"/>
    <n v="1300"/>
    <n v="97.5"/>
    <m/>
    <x v="0"/>
    <x v="4"/>
  </r>
  <r>
    <n v="796"/>
    <d v="2025-06-26T00:00:00"/>
    <s v="2025-06"/>
    <s v="Mr. Ajibola Afolabi"/>
    <x v="8"/>
    <n v="2"/>
    <n v="7600"/>
    <n v="17100"/>
    <m/>
    <n v="3000"/>
    <x v="0"/>
    <x v="1"/>
  </r>
  <r>
    <n v="797"/>
    <d v="2025-06-27T00:00:00"/>
    <s v="2025-06"/>
    <s v="Miss. Iweriaha"/>
    <x v="1"/>
    <n v="2"/>
    <n v="14200"/>
    <n v="32731"/>
    <m/>
    <m/>
    <x v="0"/>
    <x v="1"/>
  </r>
  <r>
    <n v="797"/>
    <d v="2025-06-27T00:00:00"/>
    <s v="2025-06"/>
    <s v="Miss Iweriaha"/>
    <x v="13"/>
    <n v="2"/>
    <n v="10500"/>
    <n v="20685"/>
    <m/>
    <m/>
    <x v="0"/>
    <x v="1"/>
  </r>
  <r>
    <n v="798"/>
    <d v="2025-06-28T00:00:00"/>
    <s v="2025-06"/>
    <s v="Mrs. Joe-Ezogbo"/>
    <x v="15"/>
    <n v="1"/>
    <n v="45000"/>
    <n v="45000"/>
    <n v="3375"/>
    <n v="5000"/>
    <x v="0"/>
    <x v="2"/>
  </r>
  <r>
    <n v="798"/>
    <d v="2025-06-28T00:00:00"/>
    <s v="2025-06"/>
    <s v="Mrs. Joe-Ezogbo"/>
    <x v="14"/>
    <n v="2"/>
    <n v="9900"/>
    <n v="19948.5"/>
    <m/>
    <m/>
    <x v="0"/>
    <x v="1"/>
  </r>
  <r>
    <n v="798"/>
    <d v="2025-06-28T00:00:00"/>
    <s v="2025-06"/>
    <s v="Mrs. Joe-Ezogbo"/>
    <x v="16"/>
    <n v="1"/>
    <n v="45000"/>
    <n v="45000"/>
    <n v="3375"/>
    <m/>
    <x v="0"/>
    <x v="2"/>
  </r>
  <r>
    <n v="799"/>
    <d v="2025-06-29T00:00:00"/>
    <s v="2025-06"/>
    <s v="Mrs. Funmi"/>
    <x v="8"/>
    <n v="2"/>
    <n v="7600"/>
    <n v="16036"/>
    <m/>
    <n v="5000"/>
    <x v="0"/>
    <x v="1"/>
  </r>
  <r>
    <n v="799"/>
    <d v="2025-06-29T00:00:00"/>
    <s v="2025-06"/>
    <s v="Mrs. Funmi"/>
    <x v="14"/>
    <n v="2"/>
    <n v="9900"/>
    <n v="19453.5"/>
    <m/>
    <m/>
    <x v="0"/>
    <x v="1"/>
  </r>
  <r>
    <n v="799"/>
    <d v="2025-06-29T00:00:00"/>
    <s v="2025-06"/>
    <s v="Mrs. Funmi"/>
    <x v="1"/>
    <n v="4"/>
    <n v="14200"/>
    <n v="57510"/>
    <m/>
    <m/>
    <x v="0"/>
    <x v="1"/>
  </r>
  <r>
    <n v="799"/>
    <d v="2025-06-29T00:00:00"/>
    <s v="2025-06"/>
    <s v="Mrs. Funmi"/>
    <x v="13"/>
    <n v="4"/>
    <n v="10500"/>
    <n v="40950"/>
    <m/>
    <m/>
    <x v="0"/>
    <x v="1"/>
  </r>
  <r>
    <n v="800"/>
    <d v="2025-06-30T00:00:00"/>
    <s v="2025-06"/>
    <s v="Mrs. Ebun"/>
    <x v="13"/>
    <n v="5"/>
    <n v="10500"/>
    <n v="52762.5"/>
    <m/>
    <n v="500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94B6F3-C301-4CF4-80D2-8FE0964D18A3}"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J2:K13" firstHeaderRow="1" firstDataRow="1" firstDataCol="1"/>
  <pivotFields count="12">
    <pivotField showAll="0"/>
    <pivotField numFmtId="14" showAll="0"/>
    <pivotField showAll="0"/>
    <pivotField showAll="0"/>
    <pivotField axis="axisRow" showAll="0" measureFilter="1" sortType="descending">
      <items count="36">
        <item x="23"/>
        <item x="28"/>
        <item x="32"/>
        <item x="14"/>
        <item x="33"/>
        <item x="20"/>
        <item x="31"/>
        <item x="30"/>
        <item x="11"/>
        <item x="6"/>
        <item x="21"/>
        <item x="3"/>
        <item x="18"/>
        <item x="5"/>
        <item x="0"/>
        <item x="34"/>
        <item x="26"/>
        <item x="29"/>
        <item x="25"/>
        <item x="27"/>
        <item x="16"/>
        <item x="19"/>
        <item x="2"/>
        <item x="8"/>
        <item x="13"/>
        <item x="24"/>
        <item x="4"/>
        <item x="12"/>
        <item x="15"/>
        <item x="9"/>
        <item x="10"/>
        <item x="22"/>
        <item x="17"/>
        <item x="1"/>
        <item x="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9">
        <item x="6"/>
        <item m="1" x="7"/>
        <item x="0"/>
        <item x="1"/>
        <item x="3"/>
        <item x="4"/>
        <item x="2"/>
        <item x="5"/>
        <item t="default"/>
      </items>
    </pivotField>
  </pivotFields>
  <rowFields count="1">
    <field x="4"/>
  </rowFields>
  <rowItems count="11">
    <i>
      <x v="33"/>
    </i>
    <i>
      <x v="3"/>
    </i>
    <i>
      <x v="24"/>
    </i>
    <i>
      <x v="13"/>
    </i>
    <i>
      <x v="23"/>
    </i>
    <i>
      <x v="8"/>
    </i>
    <i>
      <x v="20"/>
    </i>
    <i>
      <x v="14"/>
    </i>
    <i>
      <x v="11"/>
    </i>
    <i>
      <x v="31"/>
    </i>
    <i t="grand">
      <x/>
    </i>
  </rowItems>
  <colItems count="1">
    <i/>
  </colItems>
  <dataFields count="1">
    <dataField name="Sum of Sales Price" fld="7" baseField="0" baseItem="0"/>
  </dataFields>
  <formats count="2">
    <format dxfId="3">
      <pivotArea collapsedLevelsAreSubtotals="1" fieldPosition="0">
        <references count="1">
          <reference field="4" count="10">
            <x v="3"/>
            <x v="8"/>
            <x v="11"/>
            <x v="13"/>
            <x v="14"/>
            <x v="20"/>
            <x v="23"/>
            <x v="24"/>
            <x v="31"/>
            <x v="33"/>
          </reference>
        </references>
      </pivotArea>
    </format>
    <format dxfId="2">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A8C500-A767-4C13-9091-0E627C8BC6B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8:H15"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Sales Price" fld="1" baseField="0" baseItem="0" numFmtId="164"/>
  </dataFields>
  <chartFormats count="1">
    <chartFormat chart="2" format="2" series="1">
      <pivotArea type="data" outline="0" fieldPosition="0">
        <references count="1">
          <reference field="4294967294" count="1" selected="0">
            <x v="0"/>
          </reference>
        </references>
      </pivotArea>
    </chartFormat>
  </chartFormats>
  <pivotHierarchies count="1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D Cuisine first half analysis in excel.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A44588-FB6A-4961-B2D6-E5B4023D8FBC}"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2:H5" firstHeaderRow="1" firstDataRow="1" firstDataCol="1"/>
  <pivotFields count="12">
    <pivotField showAll="0"/>
    <pivotField numFmtId="14" showAll="0"/>
    <pivotField showAll="0"/>
    <pivotField showAll="0"/>
    <pivotField showAll="0"/>
    <pivotField showAll="0"/>
    <pivotField showAll="0"/>
    <pivotField dataField="1" showAll="0"/>
    <pivotField showAll="0"/>
    <pivotField showAll="0"/>
    <pivotField axis="axisRow" showAll="0">
      <items count="3">
        <item x="1"/>
        <item x="0"/>
        <item t="default"/>
      </items>
    </pivotField>
    <pivotField showAll="0">
      <items count="9">
        <item x="6"/>
        <item m="1" x="7"/>
        <item x="0"/>
        <item x="1"/>
        <item x="3"/>
        <item x="4"/>
        <item x="2"/>
        <item x="5"/>
        <item t="default"/>
      </items>
    </pivotField>
  </pivotFields>
  <rowFields count="1">
    <field x="10"/>
  </rowFields>
  <rowItems count="3">
    <i>
      <x/>
    </i>
    <i>
      <x v="1"/>
    </i>
    <i t="grand">
      <x/>
    </i>
  </rowItems>
  <colItems count="1">
    <i/>
  </colItems>
  <dataFields count="1">
    <dataField name="Sum of Sales Price" fld="7"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57CDB3-4B8F-435C-BF81-F0C581745551}"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2:E10" firstHeaderRow="1" firstDataRow="1" firstDataCol="1"/>
  <pivotFields count="12">
    <pivotField showAll="0"/>
    <pivotField numFmtId="14" showAll="0"/>
    <pivotField showAll="0"/>
    <pivotField showAll="0"/>
    <pivotField showAll="0"/>
    <pivotField showAll="0"/>
    <pivotField showAll="0"/>
    <pivotField dataField="1" showAll="0"/>
    <pivotField showAll="0"/>
    <pivotField showAll="0"/>
    <pivotField showAll="0"/>
    <pivotField axis="axisRow" showAll="0" sortType="descending">
      <items count="9">
        <item x="6"/>
        <item m="1" x="7"/>
        <item x="0"/>
        <item x="1"/>
        <item x="3"/>
        <item x="4"/>
        <item x="2"/>
        <item x="5"/>
        <item t="default"/>
      </items>
      <autoSortScope>
        <pivotArea dataOnly="0" outline="0" fieldPosition="0">
          <references count="1">
            <reference field="4294967294" count="1" selected="0">
              <x v="0"/>
            </reference>
          </references>
        </pivotArea>
      </autoSortScope>
    </pivotField>
  </pivotFields>
  <rowFields count="1">
    <field x="11"/>
  </rowFields>
  <rowItems count="8">
    <i>
      <x v="3"/>
    </i>
    <i>
      <x v="6"/>
    </i>
    <i>
      <x v="4"/>
    </i>
    <i>
      <x v="2"/>
    </i>
    <i>
      <x v="7"/>
    </i>
    <i>
      <x v="5"/>
    </i>
    <i>
      <x/>
    </i>
    <i t="grand">
      <x/>
    </i>
  </rowItems>
  <colItems count="1">
    <i/>
  </colItems>
  <dataFields count="1">
    <dataField name="Sum of Sales Price" fld="7" baseField="0" baseItem="0" numFmtId="164"/>
  </dataFields>
  <chartFormats count="8">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1" count="1" selected="0">
            <x v="3"/>
          </reference>
        </references>
      </pivotArea>
    </chartFormat>
    <chartFormat chart="2" format="11">
      <pivotArea type="data" outline="0" fieldPosition="0">
        <references count="2">
          <reference field="4294967294" count="1" selected="0">
            <x v="0"/>
          </reference>
          <reference field="11" count="1" selected="0">
            <x v="6"/>
          </reference>
        </references>
      </pivotArea>
    </chartFormat>
    <chartFormat chart="2" format="12">
      <pivotArea type="data" outline="0" fieldPosition="0">
        <references count="2">
          <reference field="4294967294" count="1" selected="0">
            <x v="0"/>
          </reference>
          <reference field="11" count="1" selected="0">
            <x v="4"/>
          </reference>
        </references>
      </pivotArea>
    </chartFormat>
    <chartFormat chart="2" format="13">
      <pivotArea type="data" outline="0" fieldPosition="0">
        <references count="2">
          <reference field="4294967294" count="1" selected="0">
            <x v="0"/>
          </reference>
          <reference field="11" count="1" selected="0">
            <x v="2"/>
          </reference>
        </references>
      </pivotArea>
    </chartFormat>
    <chartFormat chart="2" format="14">
      <pivotArea type="data" outline="0" fieldPosition="0">
        <references count="2">
          <reference field="4294967294" count="1" selected="0">
            <x v="0"/>
          </reference>
          <reference field="11" count="1" selected="0">
            <x v="7"/>
          </reference>
        </references>
      </pivotArea>
    </chartFormat>
    <chartFormat chart="2" format="15">
      <pivotArea type="data" outline="0" fieldPosition="0">
        <references count="2">
          <reference field="4294967294" count="1" selected="0">
            <x v="0"/>
          </reference>
          <reference field="11" count="1" selected="0">
            <x v="5"/>
          </reference>
        </references>
      </pivotArea>
    </chartFormat>
    <chartFormat chart="2" format="16">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Month" xr10:uid="{C0CFB5A9-CA89-4E97-AC2F-8B5EA2AC6895}" sourceName="[Data].[YearMonth]">
  <pivotTables>
    <pivotTable tabId="2" name="PivotTable5"/>
  </pivotTables>
  <data>
    <olap pivotCacheId="571745563">
      <levels count="2">
        <level uniqueName="[Data].[YearMonth].[(All)]" sourceCaption="(All)" count="0"/>
        <level uniqueName="[Data].[YearMonth].[YearMonth]" sourceCaption="YearMonth" count="6">
          <ranges>
            <range startItem="0">
              <i n="[Data].[YearMonth].&amp;[2025-01]" c="2025-01"/>
              <i n="[Data].[YearMonth].&amp;[2025-02]" c="2025-02"/>
              <i n="[Data].[YearMonth].&amp;[2025-03]" c="2025-03"/>
              <i n="[Data].[YearMonth].&amp;[2025-04]" c="2025-04"/>
              <i n="[Data].[YearMonth].&amp;[2025-05]" c="2025-05"/>
              <i n="[Data].[YearMonth].&amp;[2025-06]" c="2025-06"/>
            </range>
          </ranges>
        </level>
      </levels>
      <selections count="1">
        <selection n="[Data].[Year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E1955B4-9170-4186-BF0C-00418ECAE7CF}" sourceName="Category">
  <pivotTables>
    <pivotTable tabId="2" name="PivotTable2"/>
    <pivotTable tabId="2" name="PivotTable4"/>
    <pivotTable tabId="2" name="PivotTable8"/>
  </pivotTables>
  <data>
    <tabular pivotCacheId="1068575016">
      <items count="8">
        <i x="6" s="1"/>
        <i x="0" s="1"/>
        <i x="1" s="1"/>
        <i x="3" s="1"/>
        <i x="4" s="1"/>
        <i x="2" s="1"/>
        <i x="5"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Month" xr10:uid="{9A3F6064-5C57-4E33-B348-F45EECD3520E}" cache="Slicer_YearMonth" caption="YearMonth" level="1" rowHeight="241300"/>
  <slicer name="Category" xr10:uid="{CF62FD6B-9818-4C68-9F65-2FEE1A97B807}"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84907A-5529-4703-A3F8-708131DD94DF}" name="Data" displayName="Data" ref="A1:L276" totalsRowShown="0">
  <autoFilter ref="A1:L276" xr:uid="{BC84907A-5529-4703-A3F8-708131DD94DF}"/>
  <tableColumns count="12">
    <tableColumn id="1" xr3:uid="{078F4907-55F6-4F13-943F-287D9CF74887}" name="Invoice Number"/>
    <tableColumn id="2" xr3:uid="{47ABEB6B-24E1-43A4-AFB5-A2DD4C5A6C9F}" name="Date" dataDxfId="8"/>
    <tableColumn id="14" xr3:uid="{26EA3544-2B26-4FF4-870E-89920E2CBEA8}" name="YearMonth" dataDxfId="7">
      <calculatedColumnFormula>TEXT(Data[[#This Row],[Date]],"yyy-mm")</calculatedColumnFormula>
    </tableColumn>
    <tableColumn id="3" xr3:uid="{484D6852-F55B-4802-9E45-3B06B414DFAC}" name="Customer Name"/>
    <tableColumn id="4" xr3:uid="{CCBF23F1-5CB0-484C-9A00-8903F2A73559}" name="Product"/>
    <tableColumn id="5" xr3:uid="{C75AC490-2E33-440D-B1FB-9B794A4370B3}" name="Quantity"/>
    <tableColumn id="6" xr3:uid="{53D31A6B-70C7-4289-BF90-FFEAAE4732BE}" name="Unit Price" dataDxfId="6"/>
    <tableColumn id="7" xr3:uid="{861C1C03-C3E6-43F5-B48E-06EB92E1F2A6}" name="Sales Price" dataDxfId="5"/>
    <tableColumn id="8" xr3:uid="{AB52EECF-2B02-4799-95C2-046138C8CF74}" name="VAT"/>
    <tableColumn id="9" xr3:uid="{EFBF96B7-EBD0-4262-8E7B-5B0B7B3A74F5}" name="Delivery Fee"/>
    <tableColumn id="11" xr3:uid="{E00564CE-1F8D-411A-9B65-9CB5E868F635}" name="Sales Type" dataDxfId="4">
      <calculatedColumnFormula>IF(OR(LEFT(TRIM(D2), 3)="Mr.",LEFT(TRIM(D2), 4)="Mrs.",LEFT(TRIM(D2), 6)="Pastor",LEFT(TRIM(D2), 3)="Dr.",LEFT(TRIM(D2), 4)="Miss"), "B2C", "B2B")</calculatedColumnFormula>
    </tableColumn>
    <tableColumn id="13" xr3:uid="{A70A9961-C270-427B-9E36-CF67744FC9F2}" name="Category"/>
  </tableColumns>
  <tableStyleInfo name="TableStyleLight1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6CE2BA-7794-4FCC-B101-9738CCCE89EE}" name="Table2" displayName="Table2" ref="A1:B8" totalsRowShown="0" headerRowDxfId="1">
  <autoFilter ref="A1:B8" xr:uid="{A76CE2BA-7794-4FCC-B101-9738CCCE89EE}"/>
  <tableColumns count="2">
    <tableColumn id="1" xr3:uid="{7E207961-44C3-4BD4-89DF-C2F7D1FAD406}" name="Metrics"/>
    <tableColumn id="2" xr3:uid="{B5EF519C-309D-491C-854F-5CC55BCC9A87}" name="Value" dataDxfId="0"/>
  </tableColumns>
  <tableStyleInfo name="TableStyleMedium3"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39994-92FF-4D93-B7FE-4A3F947BF820}">
  <dimension ref="A1:L276"/>
  <sheetViews>
    <sheetView topLeftCell="A7" zoomScale="103" workbookViewId="0">
      <selection activeCell="E2" sqref="E2:E276"/>
    </sheetView>
  </sheetViews>
  <sheetFormatPr defaultRowHeight="14.5" x14ac:dyDescent="0.35"/>
  <cols>
    <col min="2" max="2" width="11.08984375" customWidth="1"/>
    <col min="4" max="4" width="20.1796875" customWidth="1"/>
    <col min="5" max="5" width="19.453125" bestFit="1" customWidth="1"/>
    <col min="6" max="6" width="11.7265625" customWidth="1"/>
    <col min="7" max="7" width="11.1796875" customWidth="1"/>
    <col min="8" max="8" width="11.453125" customWidth="1"/>
    <col min="9" max="9" width="10.90625" customWidth="1"/>
    <col min="10" max="10" width="9.81640625" customWidth="1"/>
    <col min="12" max="12" width="13.1796875" customWidth="1"/>
  </cols>
  <sheetData>
    <row r="1" spans="1:12" x14ac:dyDescent="0.35">
      <c r="A1" t="s">
        <v>0</v>
      </c>
      <c r="B1" t="s">
        <v>1</v>
      </c>
      <c r="C1" t="s">
        <v>124</v>
      </c>
      <c r="D1" t="s">
        <v>2</v>
      </c>
      <c r="E1" t="s">
        <v>3</v>
      </c>
      <c r="F1" t="s">
        <v>4</v>
      </c>
      <c r="G1" t="s">
        <v>5</v>
      </c>
      <c r="H1" t="s">
        <v>6</v>
      </c>
      <c r="I1" t="s">
        <v>7</v>
      </c>
      <c r="J1" t="s">
        <v>133</v>
      </c>
      <c r="K1" t="s">
        <v>126</v>
      </c>
      <c r="L1" t="s">
        <v>8</v>
      </c>
    </row>
    <row r="2" spans="1:12" x14ac:dyDescent="0.35">
      <c r="A2">
        <v>692</v>
      </c>
      <c r="B2" s="1">
        <v>45664</v>
      </c>
      <c r="C2" s="1" t="str">
        <f>TEXT(Data[[#This Row],[Date]],"yyy-mm")</f>
        <v>2025-01</v>
      </c>
      <c r="D2" t="s">
        <v>11</v>
      </c>
      <c r="E2" t="s">
        <v>12</v>
      </c>
      <c r="F2">
        <v>1</v>
      </c>
      <c r="G2" s="2">
        <v>15000</v>
      </c>
      <c r="H2" s="2">
        <v>15000</v>
      </c>
      <c r="K2" t="str">
        <f t="shared" ref="K2:K65" si="0">IF(OR(LEFT(TRIM(D2), 3)="Mr.",LEFT(TRIM(D2), 4)="Mrs.",LEFT(TRIM(D2), 6)="Pastor",LEFT(TRIM(D2), 3)="Dr.",LEFT(TRIM(D2), 4)="Miss"), "B2C", "B2B")</f>
        <v>B2C</v>
      </c>
      <c r="L2" t="s">
        <v>13</v>
      </c>
    </row>
    <row r="3" spans="1:12" x14ac:dyDescent="0.35">
      <c r="A3">
        <v>692</v>
      </c>
      <c r="B3" s="1">
        <v>45664</v>
      </c>
      <c r="C3" s="1" t="str">
        <f>TEXT(Data[[#This Row],[Date]],"yyy-mm")</f>
        <v>2025-01</v>
      </c>
      <c r="D3" t="s">
        <v>11</v>
      </c>
      <c r="E3" t="s">
        <v>14</v>
      </c>
      <c r="F3">
        <v>2</v>
      </c>
      <c r="G3" s="2">
        <v>12500</v>
      </c>
      <c r="H3" s="2">
        <v>25000</v>
      </c>
      <c r="K3" t="str">
        <f t="shared" si="0"/>
        <v>B2C</v>
      </c>
      <c r="L3" t="s">
        <v>15</v>
      </c>
    </row>
    <row r="4" spans="1:12" x14ac:dyDescent="0.35">
      <c r="A4">
        <v>692</v>
      </c>
      <c r="B4" s="1">
        <v>45664</v>
      </c>
      <c r="C4" s="1" t="str">
        <f>TEXT(Data[[#This Row],[Date]],"yyy-mm")</f>
        <v>2025-01</v>
      </c>
      <c r="D4" t="s">
        <v>11</v>
      </c>
      <c r="E4" t="s">
        <v>16</v>
      </c>
      <c r="F4">
        <v>1</v>
      </c>
      <c r="G4" s="2">
        <v>42000</v>
      </c>
      <c r="H4" s="2">
        <v>42000</v>
      </c>
      <c r="I4" s="3">
        <v>3150</v>
      </c>
      <c r="J4" s="3"/>
      <c r="K4" t="str">
        <f t="shared" si="0"/>
        <v>B2C</v>
      </c>
      <c r="L4" t="s">
        <v>17</v>
      </c>
    </row>
    <row r="5" spans="1:12" x14ac:dyDescent="0.35">
      <c r="A5">
        <v>693</v>
      </c>
      <c r="B5" s="1">
        <v>45671</v>
      </c>
      <c r="C5" s="1" t="str">
        <f>TEXT(Data[[#This Row],[Date]],"yyy-mm")</f>
        <v>2025-01</v>
      </c>
      <c r="D5" t="s">
        <v>18</v>
      </c>
      <c r="E5" t="s">
        <v>19</v>
      </c>
      <c r="F5">
        <v>6</v>
      </c>
      <c r="G5" s="2">
        <v>70000</v>
      </c>
      <c r="H5" s="2">
        <v>420000</v>
      </c>
      <c r="K5" t="str">
        <f t="shared" si="0"/>
        <v>B2C</v>
      </c>
      <c r="L5" t="s">
        <v>20</v>
      </c>
    </row>
    <row r="6" spans="1:12" x14ac:dyDescent="0.35">
      <c r="A6">
        <v>693</v>
      </c>
      <c r="B6" s="1">
        <v>45671</v>
      </c>
      <c r="C6" s="1" t="str">
        <f>TEXT(Data[[#This Row],[Date]],"yyy-mm")</f>
        <v>2025-01</v>
      </c>
      <c r="D6" t="s">
        <v>18</v>
      </c>
      <c r="E6" t="s">
        <v>21</v>
      </c>
      <c r="F6">
        <v>1</v>
      </c>
      <c r="G6" s="2">
        <v>100000</v>
      </c>
      <c r="H6" s="2">
        <v>100000</v>
      </c>
      <c r="J6" s="2">
        <v>45000</v>
      </c>
      <c r="K6" t="str">
        <f t="shared" si="0"/>
        <v>B2C</v>
      </c>
      <c r="L6" t="s">
        <v>20</v>
      </c>
    </row>
    <row r="7" spans="1:12" x14ac:dyDescent="0.35">
      <c r="A7">
        <v>694</v>
      </c>
      <c r="B7" s="1">
        <v>45664</v>
      </c>
      <c r="C7" s="1" t="str">
        <f>TEXT(Data[[#This Row],[Date]],"yyy-mm")</f>
        <v>2025-01</v>
      </c>
      <c r="D7" t="s">
        <v>22</v>
      </c>
      <c r="E7" t="s">
        <v>23</v>
      </c>
      <c r="F7">
        <v>1</v>
      </c>
      <c r="G7" s="2">
        <v>200000</v>
      </c>
      <c r="H7" s="2">
        <v>200000</v>
      </c>
      <c r="K7" t="str">
        <f t="shared" si="0"/>
        <v>B2B</v>
      </c>
      <c r="L7" t="s">
        <v>20</v>
      </c>
    </row>
    <row r="8" spans="1:12" x14ac:dyDescent="0.35">
      <c r="A8">
        <v>695</v>
      </c>
      <c r="B8" s="1">
        <v>45671</v>
      </c>
      <c r="C8" s="1" t="str">
        <f>TEXT(Data[[#This Row],[Date]],"yyy-mm")</f>
        <v>2025-01</v>
      </c>
      <c r="D8" t="s">
        <v>24</v>
      </c>
      <c r="E8" t="s">
        <v>23</v>
      </c>
      <c r="F8">
        <v>4</v>
      </c>
      <c r="G8" s="2">
        <v>200000</v>
      </c>
      <c r="H8" s="2">
        <v>800000</v>
      </c>
      <c r="J8" s="2">
        <v>40000</v>
      </c>
      <c r="K8" t="str">
        <f t="shared" si="0"/>
        <v>B2C</v>
      </c>
      <c r="L8" t="s">
        <v>20</v>
      </c>
    </row>
    <row r="9" spans="1:12" x14ac:dyDescent="0.35">
      <c r="A9">
        <v>695</v>
      </c>
      <c r="B9" s="1">
        <v>45671</v>
      </c>
      <c r="C9" s="1" t="str">
        <f>TEXT(Data[[#This Row],[Date]],"yyy-mm")</f>
        <v>2025-01</v>
      </c>
      <c r="D9" t="s">
        <v>24</v>
      </c>
      <c r="E9" t="s">
        <v>21</v>
      </c>
      <c r="F9">
        <v>4</v>
      </c>
      <c r="G9" t="s">
        <v>25</v>
      </c>
      <c r="H9" s="2">
        <v>400000</v>
      </c>
      <c r="K9" t="str">
        <f t="shared" si="0"/>
        <v>B2C</v>
      </c>
      <c r="L9" t="s">
        <v>20</v>
      </c>
    </row>
    <row r="10" spans="1:12" x14ac:dyDescent="0.35">
      <c r="A10">
        <v>696</v>
      </c>
      <c r="B10" s="1">
        <v>45664</v>
      </c>
      <c r="C10" s="1" t="str">
        <f>TEXT(Data[[#This Row],[Date]],"yyy-mm")</f>
        <v>2025-01</v>
      </c>
      <c r="D10" t="s">
        <v>26</v>
      </c>
      <c r="E10" t="s">
        <v>19</v>
      </c>
      <c r="F10">
        <v>1</v>
      </c>
      <c r="G10" s="2">
        <v>70000</v>
      </c>
      <c r="H10" s="2">
        <v>70000</v>
      </c>
      <c r="K10" t="str">
        <f t="shared" si="0"/>
        <v>B2C</v>
      </c>
      <c r="L10" t="s">
        <v>20</v>
      </c>
    </row>
    <row r="11" spans="1:12" x14ac:dyDescent="0.35">
      <c r="A11">
        <v>697</v>
      </c>
      <c r="B11" s="1">
        <v>45664</v>
      </c>
      <c r="C11" s="1" t="str">
        <f>TEXT(Data[[#This Row],[Date]],"yyy-mm")</f>
        <v>2025-01</v>
      </c>
      <c r="D11" t="s">
        <v>27</v>
      </c>
      <c r="E11" t="s">
        <v>19</v>
      </c>
      <c r="F11">
        <v>1</v>
      </c>
      <c r="G11" s="2">
        <v>70000</v>
      </c>
      <c r="H11" s="2">
        <v>70000</v>
      </c>
      <c r="J11" s="2">
        <v>9000</v>
      </c>
      <c r="K11" t="str">
        <f t="shared" si="0"/>
        <v>B2C</v>
      </c>
      <c r="L11" t="s">
        <v>20</v>
      </c>
    </row>
    <row r="12" spans="1:12" x14ac:dyDescent="0.35">
      <c r="A12">
        <v>698</v>
      </c>
      <c r="B12" s="1">
        <v>45665</v>
      </c>
      <c r="C12" s="1" t="str">
        <f>TEXT(Data[[#This Row],[Date]],"yyy-mm")</f>
        <v>2025-01</v>
      </c>
      <c r="D12" t="s">
        <v>28</v>
      </c>
      <c r="E12" t="s">
        <v>23</v>
      </c>
      <c r="F12">
        <v>2</v>
      </c>
      <c r="G12" s="2">
        <v>200000</v>
      </c>
      <c r="H12" s="2">
        <v>200000</v>
      </c>
      <c r="J12" s="2">
        <v>16000</v>
      </c>
      <c r="K12" t="str">
        <f t="shared" si="0"/>
        <v>B2C</v>
      </c>
      <c r="L12" t="s">
        <v>20</v>
      </c>
    </row>
    <row r="13" spans="1:12" x14ac:dyDescent="0.35">
      <c r="A13">
        <v>699</v>
      </c>
      <c r="B13" s="1">
        <v>45664</v>
      </c>
      <c r="C13" s="1" t="str">
        <f>TEXT(Data[[#This Row],[Date]],"yyy-mm")</f>
        <v>2025-01</v>
      </c>
      <c r="D13" t="s">
        <v>29</v>
      </c>
      <c r="E13" t="s">
        <v>30</v>
      </c>
      <c r="F13">
        <v>1</v>
      </c>
      <c r="G13" s="2">
        <v>55000</v>
      </c>
      <c r="H13" s="2">
        <v>55000</v>
      </c>
      <c r="J13" s="2">
        <v>5000</v>
      </c>
      <c r="K13" t="str">
        <f t="shared" si="0"/>
        <v>B2C</v>
      </c>
      <c r="L13" t="s">
        <v>20</v>
      </c>
    </row>
    <row r="14" spans="1:12" x14ac:dyDescent="0.35">
      <c r="A14">
        <v>699</v>
      </c>
      <c r="B14" s="1">
        <v>45664</v>
      </c>
      <c r="C14" s="1" t="str">
        <f>TEXT(Data[[#This Row],[Date]],"yyy-mm")</f>
        <v>2025-01</v>
      </c>
      <c r="D14" t="s">
        <v>29</v>
      </c>
      <c r="E14" t="s">
        <v>31</v>
      </c>
      <c r="F14">
        <v>1</v>
      </c>
      <c r="G14" s="2">
        <v>7000</v>
      </c>
      <c r="H14" s="2">
        <v>7000</v>
      </c>
      <c r="K14" t="str">
        <f t="shared" si="0"/>
        <v>B2C</v>
      </c>
      <c r="L14" t="s">
        <v>15</v>
      </c>
    </row>
    <row r="15" spans="1:12" x14ac:dyDescent="0.35">
      <c r="A15">
        <v>699</v>
      </c>
      <c r="B15" s="1">
        <v>45664</v>
      </c>
      <c r="C15" s="1" t="str">
        <f>TEXT(Data[[#This Row],[Date]],"yyy-mm")</f>
        <v>2025-01</v>
      </c>
      <c r="D15" t="s">
        <v>29</v>
      </c>
      <c r="E15" t="s">
        <v>32</v>
      </c>
      <c r="F15">
        <v>1</v>
      </c>
      <c r="G15" s="3">
        <v>7600</v>
      </c>
      <c r="H15" s="2">
        <v>7600</v>
      </c>
      <c r="K15" t="str">
        <f t="shared" si="0"/>
        <v>B2C</v>
      </c>
      <c r="L15" t="s">
        <v>15</v>
      </c>
    </row>
    <row r="16" spans="1:12" x14ac:dyDescent="0.35">
      <c r="A16">
        <v>700</v>
      </c>
      <c r="B16" s="1">
        <v>45665</v>
      </c>
      <c r="C16" s="1" t="str">
        <f>TEXT(Data[[#This Row],[Date]],"yyy-mm")</f>
        <v>2025-01</v>
      </c>
      <c r="D16" t="s">
        <v>33</v>
      </c>
      <c r="E16" t="s">
        <v>12</v>
      </c>
      <c r="F16">
        <v>1</v>
      </c>
      <c r="G16" s="2">
        <v>15000</v>
      </c>
      <c r="H16" s="2">
        <v>15000</v>
      </c>
      <c r="J16" s="2">
        <v>7000</v>
      </c>
      <c r="K16" t="str">
        <f t="shared" si="0"/>
        <v>B2C</v>
      </c>
      <c r="L16" t="s">
        <v>13</v>
      </c>
    </row>
    <row r="17" spans="1:12" x14ac:dyDescent="0.35">
      <c r="A17">
        <v>700</v>
      </c>
      <c r="B17" s="1">
        <v>45665</v>
      </c>
      <c r="C17" s="1" t="str">
        <f>TEXT(Data[[#This Row],[Date]],"yyy-mm")</f>
        <v>2025-01</v>
      </c>
      <c r="D17" t="s">
        <v>33</v>
      </c>
      <c r="E17" t="s">
        <v>16</v>
      </c>
      <c r="F17">
        <v>1</v>
      </c>
      <c r="G17" s="2">
        <v>42000</v>
      </c>
      <c r="H17" s="2">
        <v>42000</v>
      </c>
      <c r="I17" s="2">
        <v>3150</v>
      </c>
      <c r="J17" s="2"/>
      <c r="K17" t="str">
        <f t="shared" si="0"/>
        <v>B2C</v>
      </c>
      <c r="L17" t="s">
        <v>17</v>
      </c>
    </row>
    <row r="18" spans="1:12" x14ac:dyDescent="0.35">
      <c r="A18">
        <v>700</v>
      </c>
      <c r="B18" s="1">
        <v>45665</v>
      </c>
      <c r="C18" s="1" t="str">
        <f>TEXT(Data[[#This Row],[Date]],"yyy-mm")</f>
        <v>2025-01</v>
      </c>
      <c r="D18" t="s">
        <v>33</v>
      </c>
      <c r="E18" t="s">
        <v>34</v>
      </c>
      <c r="F18">
        <v>1</v>
      </c>
      <c r="G18" s="2">
        <v>39000</v>
      </c>
      <c r="H18" s="2">
        <v>39000</v>
      </c>
      <c r="I18" s="3">
        <v>2925</v>
      </c>
      <c r="J18" s="3"/>
      <c r="K18" t="str">
        <f t="shared" si="0"/>
        <v>B2C</v>
      </c>
      <c r="L18" t="s">
        <v>17</v>
      </c>
    </row>
    <row r="19" spans="1:12" x14ac:dyDescent="0.35">
      <c r="A19">
        <v>700</v>
      </c>
      <c r="B19" s="1">
        <v>45665</v>
      </c>
      <c r="C19" s="1" t="str">
        <f>TEXT(Data[[#This Row],[Date]],"yyy-mm")</f>
        <v>2025-01</v>
      </c>
      <c r="D19" t="s">
        <v>33</v>
      </c>
      <c r="E19" t="s">
        <v>35</v>
      </c>
      <c r="F19">
        <v>1</v>
      </c>
      <c r="G19" s="2">
        <v>48000</v>
      </c>
      <c r="H19" s="2">
        <v>48000</v>
      </c>
      <c r="I19" s="3">
        <v>3600</v>
      </c>
      <c r="J19" s="3"/>
      <c r="K19" t="str">
        <f t="shared" si="0"/>
        <v>B2C</v>
      </c>
      <c r="L19" t="s">
        <v>17</v>
      </c>
    </row>
    <row r="20" spans="1:12" x14ac:dyDescent="0.35">
      <c r="A20">
        <v>701</v>
      </c>
      <c r="B20" s="1">
        <v>45665</v>
      </c>
      <c r="C20" s="1" t="str">
        <f>TEXT(Data[[#This Row],[Date]],"yyy-mm")</f>
        <v>2025-01</v>
      </c>
      <c r="D20" t="s">
        <v>28</v>
      </c>
      <c r="E20" t="s">
        <v>36</v>
      </c>
      <c r="F20">
        <v>2</v>
      </c>
      <c r="G20" s="2">
        <v>48000</v>
      </c>
      <c r="H20" s="2">
        <v>96000</v>
      </c>
      <c r="I20" s="2">
        <v>7200</v>
      </c>
      <c r="J20" s="2"/>
      <c r="K20" t="str">
        <f t="shared" si="0"/>
        <v>B2C</v>
      </c>
      <c r="L20" t="s">
        <v>17</v>
      </c>
    </row>
    <row r="21" spans="1:12" x14ac:dyDescent="0.35">
      <c r="A21">
        <v>701</v>
      </c>
      <c r="B21" s="1">
        <v>45666</v>
      </c>
      <c r="C21" s="1" t="str">
        <f>TEXT(Data[[#This Row],[Date]],"yyy-mm")</f>
        <v>2025-01</v>
      </c>
      <c r="D21" t="s">
        <v>28</v>
      </c>
      <c r="E21" t="s">
        <v>34</v>
      </c>
      <c r="F21">
        <v>1</v>
      </c>
      <c r="G21" s="2">
        <v>39000</v>
      </c>
      <c r="H21" s="2">
        <v>39000</v>
      </c>
      <c r="I21" s="2">
        <v>2925</v>
      </c>
      <c r="J21" s="2"/>
      <c r="K21" t="str">
        <f t="shared" si="0"/>
        <v>B2C</v>
      </c>
      <c r="L21" t="s">
        <v>17</v>
      </c>
    </row>
    <row r="22" spans="1:12" x14ac:dyDescent="0.35">
      <c r="A22">
        <v>701</v>
      </c>
      <c r="B22" s="1">
        <v>45667</v>
      </c>
      <c r="C22" s="1" t="str">
        <f>TEXT(Data[[#This Row],[Date]],"yyy-mm")</f>
        <v>2025-01</v>
      </c>
      <c r="D22" t="s">
        <v>28</v>
      </c>
      <c r="E22" t="s">
        <v>37</v>
      </c>
      <c r="F22">
        <v>1</v>
      </c>
      <c r="G22" s="2">
        <v>42000</v>
      </c>
      <c r="H22" s="2">
        <v>42000</v>
      </c>
      <c r="I22" s="2">
        <v>3150</v>
      </c>
      <c r="J22" s="2"/>
      <c r="K22" t="str">
        <f t="shared" si="0"/>
        <v>B2C</v>
      </c>
      <c r="L22" t="s">
        <v>17</v>
      </c>
    </row>
    <row r="23" spans="1:12" x14ac:dyDescent="0.35">
      <c r="A23">
        <v>702</v>
      </c>
      <c r="B23" s="1">
        <v>45667</v>
      </c>
      <c r="C23" s="1" t="str">
        <f>TEXT(Data[[#This Row],[Date]],"yyy-mm")</f>
        <v>2025-01</v>
      </c>
      <c r="D23" t="s">
        <v>38</v>
      </c>
      <c r="E23" t="s">
        <v>14</v>
      </c>
      <c r="F23">
        <v>2</v>
      </c>
      <c r="G23" s="2">
        <v>12500</v>
      </c>
      <c r="H23" s="2">
        <v>23437.5</v>
      </c>
      <c r="K23" t="str">
        <f t="shared" si="0"/>
        <v>B2C</v>
      </c>
      <c r="L23" t="s">
        <v>15</v>
      </c>
    </row>
    <row r="24" spans="1:12" x14ac:dyDescent="0.35">
      <c r="A24">
        <v>703</v>
      </c>
      <c r="B24" s="1">
        <v>45666</v>
      </c>
      <c r="C24" s="1" t="str">
        <f>TEXT(Data[[#This Row],[Date]],"yyy-mm")</f>
        <v>2025-01</v>
      </c>
      <c r="D24" t="s">
        <v>39</v>
      </c>
      <c r="E24" t="s">
        <v>40</v>
      </c>
      <c r="F24">
        <v>8</v>
      </c>
      <c r="G24" s="3">
        <v>10200</v>
      </c>
      <c r="H24" s="2">
        <v>81090</v>
      </c>
      <c r="K24" t="str">
        <f t="shared" si="0"/>
        <v>B2B</v>
      </c>
      <c r="L24" t="s">
        <v>15</v>
      </c>
    </row>
    <row r="25" spans="1:12" x14ac:dyDescent="0.35">
      <c r="A25">
        <v>703</v>
      </c>
      <c r="B25" s="1">
        <v>45666</v>
      </c>
      <c r="C25" s="1" t="str">
        <f>TEXT(Data[[#This Row],[Date]],"yyy-mm")</f>
        <v>2025-01</v>
      </c>
      <c r="D25" t="s">
        <v>39</v>
      </c>
      <c r="E25" t="s">
        <v>32</v>
      </c>
      <c r="F25">
        <v>8</v>
      </c>
      <c r="G25" s="2">
        <v>7400</v>
      </c>
      <c r="H25" s="2">
        <v>50098</v>
      </c>
      <c r="K25" t="str">
        <f t="shared" si="0"/>
        <v>B2B</v>
      </c>
      <c r="L25" t="s">
        <v>15</v>
      </c>
    </row>
    <row r="26" spans="1:12" x14ac:dyDescent="0.35">
      <c r="A26">
        <v>703</v>
      </c>
      <c r="B26" s="1">
        <v>45666</v>
      </c>
      <c r="C26" s="1" t="str">
        <f>TEXT(Data[[#This Row],[Date]],"yyy-mm")</f>
        <v>2025-01</v>
      </c>
      <c r="D26" t="s">
        <v>39</v>
      </c>
      <c r="E26" t="s">
        <v>41</v>
      </c>
      <c r="F26">
        <v>8</v>
      </c>
      <c r="G26" s="2">
        <v>9500</v>
      </c>
      <c r="H26" s="3">
        <v>75050</v>
      </c>
      <c r="K26" t="str">
        <f t="shared" si="0"/>
        <v>B2B</v>
      </c>
      <c r="L26" t="s">
        <v>15</v>
      </c>
    </row>
    <row r="27" spans="1:12" x14ac:dyDescent="0.35">
      <c r="A27">
        <v>703</v>
      </c>
      <c r="B27" s="1">
        <v>45666</v>
      </c>
      <c r="C27" s="1" t="str">
        <f>TEXT(Data[[#This Row],[Date]],"yyy-mm")</f>
        <v>2025-01</v>
      </c>
      <c r="D27" t="s">
        <v>39</v>
      </c>
      <c r="E27" t="s">
        <v>14</v>
      </c>
      <c r="F27">
        <v>8</v>
      </c>
      <c r="G27" s="2">
        <v>12200</v>
      </c>
      <c r="H27" s="2">
        <v>95526</v>
      </c>
      <c r="K27" t="str">
        <f t="shared" si="0"/>
        <v>B2B</v>
      </c>
      <c r="L27" t="s">
        <v>15</v>
      </c>
    </row>
    <row r="28" spans="1:12" x14ac:dyDescent="0.35">
      <c r="A28">
        <v>703</v>
      </c>
      <c r="B28" s="1">
        <v>45666</v>
      </c>
      <c r="C28" s="1" t="str">
        <f>TEXT(Data[[#This Row],[Date]],"yyy-mm")</f>
        <v>2025-01</v>
      </c>
      <c r="D28" t="s">
        <v>39</v>
      </c>
      <c r="E28" t="s">
        <v>35</v>
      </c>
      <c r="F28">
        <v>1</v>
      </c>
      <c r="G28" s="2">
        <v>48000</v>
      </c>
      <c r="H28" s="2">
        <v>48000</v>
      </c>
      <c r="I28" s="2">
        <v>3600</v>
      </c>
      <c r="J28" s="2"/>
      <c r="K28" t="str">
        <f t="shared" si="0"/>
        <v>B2B</v>
      </c>
      <c r="L28" t="s">
        <v>17</v>
      </c>
    </row>
    <row r="29" spans="1:12" x14ac:dyDescent="0.35">
      <c r="A29">
        <v>703</v>
      </c>
      <c r="B29" s="1">
        <v>45666</v>
      </c>
      <c r="C29" s="1" t="str">
        <f>TEXT(Data[[#This Row],[Date]],"yyy-mm")</f>
        <v>2025-01</v>
      </c>
      <c r="D29" t="s">
        <v>39</v>
      </c>
      <c r="E29" t="s">
        <v>42</v>
      </c>
      <c r="F29">
        <v>1</v>
      </c>
      <c r="G29" s="2">
        <v>45000</v>
      </c>
      <c r="H29" s="2">
        <v>45000</v>
      </c>
      <c r="I29" s="2">
        <v>3375</v>
      </c>
      <c r="J29" s="2"/>
      <c r="K29" t="str">
        <f t="shared" si="0"/>
        <v>B2B</v>
      </c>
      <c r="L29" t="s">
        <v>17</v>
      </c>
    </row>
    <row r="30" spans="1:12" x14ac:dyDescent="0.35">
      <c r="A30">
        <v>703</v>
      </c>
      <c r="B30" s="1">
        <v>45666</v>
      </c>
      <c r="C30" s="1" t="str">
        <f>TEXT(Data[[#This Row],[Date]],"yyy-mm")</f>
        <v>2025-01</v>
      </c>
      <c r="D30" t="s">
        <v>39</v>
      </c>
      <c r="E30" t="s">
        <v>34</v>
      </c>
      <c r="F30">
        <v>1</v>
      </c>
      <c r="G30" s="2">
        <v>39000</v>
      </c>
      <c r="H30" s="2">
        <v>39000</v>
      </c>
      <c r="I30" s="2">
        <v>2925</v>
      </c>
      <c r="J30" s="2"/>
      <c r="K30" t="str">
        <f t="shared" si="0"/>
        <v>B2B</v>
      </c>
      <c r="L30" t="s">
        <v>17</v>
      </c>
    </row>
    <row r="31" spans="1:12" x14ac:dyDescent="0.35">
      <c r="A31">
        <v>704</v>
      </c>
      <c r="B31" s="1">
        <v>45666</v>
      </c>
      <c r="C31" s="1" t="str">
        <f>TEXT(Data[[#This Row],[Date]],"yyy-mm")</f>
        <v>2025-01</v>
      </c>
      <c r="D31" t="s">
        <v>39</v>
      </c>
      <c r="E31" t="s">
        <v>40</v>
      </c>
      <c r="F31">
        <v>8</v>
      </c>
      <c r="G31" s="2">
        <v>10200</v>
      </c>
      <c r="H31" s="2">
        <v>79968</v>
      </c>
      <c r="K31" t="str">
        <f t="shared" si="0"/>
        <v>B2B</v>
      </c>
      <c r="L31" t="s">
        <v>17</v>
      </c>
    </row>
    <row r="32" spans="1:12" x14ac:dyDescent="0.35">
      <c r="A32">
        <v>704</v>
      </c>
      <c r="B32" s="1">
        <v>45666</v>
      </c>
      <c r="C32" s="1" t="str">
        <f>TEXT(Data[[#This Row],[Date]],"yyy-mm")</f>
        <v>2025-01</v>
      </c>
      <c r="D32" t="s">
        <v>39</v>
      </c>
      <c r="E32" t="s">
        <v>32</v>
      </c>
      <c r="F32">
        <v>8</v>
      </c>
      <c r="G32" s="2">
        <v>7400</v>
      </c>
      <c r="H32" s="2">
        <v>48581</v>
      </c>
      <c r="K32" t="str">
        <f t="shared" si="0"/>
        <v>B2B</v>
      </c>
      <c r="L32" t="s">
        <v>15</v>
      </c>
    </row>
    <row r="33" spans="1:12" x14ac:dyDescent="0.35">
      <c r="A33">
        <v>704</v>
      </c>
      <c r="B33" s="1">
        <v>45666</v>
      </c>
      <c r="C33" s="1" t="str">
        <f>TEXT(Data[[#This Row],[Date]],"yyy-mm")</f>
        <v>2025-01</v>
      </c>
      <c r="D33" t="s">
        <v>39</v>
      </c>
      <c r="E33" t="s">
        <v>41</v>
      </c>
      <c r="F33">
        <v>8</v>
      </c>
      <c r="G33" s="2">
        <v>9500</v>
      </c>
      <c r="H33" s="2">
        <v>74435.5</v>
      </c>
      <c r="K33" t="str">
        <f t="shared" si="0"/>
        <v>B2B</v>
      </c>
      <c r="L33" t="s">
        <v>15</v>
      </c>
    </row>
    <row r="34" spans="1:12" x14ac:dyDescent="0.35">
      <c r="A34">
        <v>704</v>
      </c>
      <c r="B34" s="1">
        <v>45666</v>
      </c>
      <c r="C34" s="1" t="str">
        <f>TEXT(Data[[#This Row],[Date]],"yyy-mm")</f>
        <v>2025-01</v>
      </c>
      <c r="D34" t="s">
        <v>39</v>
      </c>
      <c r="E34" t="s">
        <v>14</v>
      </c>
      <c r="F34">
        <v>8</v>
      </c>
      <c r="G34" s="2">
        <v>12200</v>
      </c>
      <c r="H34" s="2">
        <v>95221</v>
      </c>
      <c r="K34" t="str">
        <f t="shared" si="0"/>
        <v>B2B</v>
      </c>
      <c r="L34" t="s">
        <v>15</v>
      </c>
    </row>
    <row r="35" spans="1:12" x14ac:dyDescent="0.35">
      <c r="A35">
        <v>704</v>
      </c>
      <c r="B35" s="1">
        <v>45666</v>
      </c>
      <c r="C35" s="1" t="str">
        <f>TEXT(Data[[#This Row],[Date]],"yyy-mm")</f>
        <v>2025-01</v>
      </c>
      <c r="D35" t="s">
        <v>39</v>
      </c>
      <c r="E35" t="s">
        <v>35</v>
      </c>
      <c r="F35">
        <v>1</v>
      </c>
      <c r="G35" s="2">
        <v>48000</v>
      </c>
      <c r="H35" s="2">
        <v>48000</v>
      </c>
      <c r="I35" s="2">
        <v>3600</v>
      </c>
      <c r="J35" s="2"/>
      <c r="K35" t="str">
        <f t="shared" si="0"/>
        <v>B2B</v>
      </c>
      <c r="L35" t="s">
        <v>17</v>
      </c>
    </row>
    <row r="36" spans="1:12" x14ac:dyDescent="0.35">
      <c r="A36">
        <v>704</v>
      </c>
      <c r="B36" s="1">
        <v>45666</v>
      </c>
      <c r="C36" s="1" t="str">
        <f>TEXT(Data[[#This Row],[Date]],"yyy-mm")</f>
        <v>2025-01</v>
      </c>
      <c r="D36" t="s">
        <v>39</v>
      </c>
      <c r="E36" t="s">
        <v>34</v>
      </c>
      <c r="F36">
        <v>1</v>
      </c>
      <c r="G36" s="2">
        <v>39000</v>
      </c>
      <c r="H36" s="2">
        <v>39000</v>
      </c>
      <c r="I36" s="2">
        <v>2925</v>
      </c>
      <c r="J36" s="2"/>
      <c r="K36" t="str">
        <f t="shared" si="0"/>
        <v>B2B</v>
      </c>
      <c r="L36" t="s">
        <v>17</v>
      </c>
    </row>
    <row r="37" spans="1:12" x14ac:dyDescent="0.35">
      <c r="A37">
        <v>704</v>
      </c>
      <c r="B37" s="1">
        <v>45666</v>
      </c>
      <c r="C37" s="1" t="str">
        <f>TEXT(Data[[#This Row],[Date]],"yyy-mm")</f>
        <v>2025-01</v>
      </c>
      <c r="D37" t="s">
        <v>39</v>
      </c>
      <c r="E37" t="s">
        <v>42</v>
      </c>
      <c r="F37">
        <v>1</v>
      </c>
      <c r="G37" s="2">
        <v>45000</v>
      </c>
      <c r="H37" s="2">
        <v>45000</v>
      </c>
      <c r="I37" s="2">
        <v>3375</v>
      </c>
      <c r="J37" s="2"/>
      <c r="K37" t="str">
        <f t="shared" si="0"/>
        <v>B2B</v>
      </c>
      <c r="L37" t="s">
        <v>17</v>
      </c>
    </row>
    <row r="38" spans="1:12" x14ac:dyDescent="0.35">
      <c r="A38">
        <v>705</v>
      </c>
      <c r="B38" s="1">
        <v>45674</v>
      </c>
      <c r="C38" s="1" t="str">
        <f>TEXT(Data[[#This Row],[Date]],"yyy-mm")</f>
        <v>2025-01</v>
      </c>
      <c r="D38" t="s">
        <v>43</v>
      </c>
      <c r="E38" t="s">
        <v>40</v>
      </c>
      <c r="F38">
        <v>8</v>
      </c>
      <c r="G38" s="2">
        <v>10200</v>
      </c>
      <c r="H38" s="2">
        <v>80427</v>
      </c>
      <c r="K38" t="str">
        <f t="shared" si="0"/>
        <v>B2B</v>
      </c>
      <c r="L38" t="s">
        <v>15</v>
      </c>
    </row>
    <row r="39" spans="1:12" x14ac:dyDescent="0.35">
      <c r="A39">
        <v>705</v>
      </c>
      <c r="B39" s="1">
        <v>45674</v>
      </c>
      <c r="C39" s="1" t="str">
        <f>TEXT(Data[[#This Row],[Date]],"yyy-mm")</f>
        <v>2025-01</v>
      </c>
      <c r="D39" t="s">
        <v>43</v>
      </c>
      <c r="E39" t="s">
        <v>32</v>
      </c>
      <c r="F39">
        <v>8</v>
      </c>
      <c r="G39" s="2">
        <v>7400</v>
      </c>
      <c r="H39" s="2">
        <v>50172</v>
      </c>
      <c r="K39" t="str">
        <f t="shared" si="0"/>
        <v>B2B</v>
      </c>
      <c r="L39" t="s">
        <v>15</v>
      </c>
    </row>
    <row r="40" spans="1:12" x14ac:dyDescent="0.35">
      <c r="A40">
        <v>705</v>
      </c>
      <c r="B40" s="1">
        <v>45674</v>
      </c>
      <c r="C40" s="1" t="str">
        <f>TEXT(Data[[#This Row],[Date]],"yyy-mm")</f>
        <v>2025-01</v>
      </c>
      <c r="D40" t="s">
        <v>43</v>
      </c>
      <c r="E40" t="s">
        <v>41</v>
      </c>
      <c r="F40">
        <v>8</v>
      </c>
      <c r="G40" s="2">
        <v>9500</v>
      </c>
      <c r="H40" s="2">
        <v>75525</v>
      </c>
      <c r="K40" t="str">
        <f t="shared" si="0"/>
        <v>B2B</v>
      </c>
      <c r="L40" t="s">
        <v>15</v>
      </c>
    </row>
    <row r="41" spans="1:12" x14ac:dyDescent="0.35">
      <c r="A41">
        <v>705</v>
      </c>
      <c r="B41" s="1">
        <v>45674</v>
      </c>
      <c r="C41" s="1" t="str">
        <f>TEXT(Data[[#This Row],[Date]],"yyy-mm")</f>
        <v>2025-01</v>
      </c>
      <c r="D41" t="s">
        <v>43</v>
      </c>
      <c r="E41" t="s">
        <v>14</v>
      </c>
      <c r="F41">
        <v>8</v>
      </c>
      <c r="G41" s="2">
        <v>12200</v>
      </c>
      <c r="H41" s="2">
        <v>95221</v>
      </c>
      <c r="K41" t="str">
        <f t="shared" si="0"/>
        <v>B2B</v>
      </c>
      <c r="L41" t="s">
        <v>15</v>
      </c>
    </row>
    <row r="42" spans="1:12" x14ac:dyDescent="0.35">
      <c r="A42">
        <v>705</v>
      </c>
      <c r="B42" s="1">
        <v>45674</v>
      </c>
      <c r="C42" s="1" t="str">
        <f>TEXT(Data[[#This Row],[Date]],"yyy-mm")</f>
        <v>2025-01</v>
      </c>
      <c r="D42" t="s">
        <v>43</v>
      </c>
      <c r="E42" t="s">
        <v>31</v>
      </c>
      <c r="F42">
        <v>8</v>
      </c>
      <c r="G42" s="2">
        <v>6700</v>
      </c>
      <c r="H42" s="2">
        <v>45928.5</v>
      </c>
      <c r="K42" t="str">
        <f t="shared" si="0"/>
        <v>B2B</v>
      </c>
      <c r="L42" t="s">
        <v>15</v>
      </c>
    </row>
    <row r="43" spans="1:12" x14ac:dyDescent="0.35">
      <c r="A43">
        <v>706</v>
      </c>
      <c r="B43" s="1">
        <v>45674</v>
      </c>
      <c r="C43" s="1" t="str">
        <f>TEXT(Data[[#This Row],[Date]],"yyy-mm")</f>
        <v>2025-01</v>
      </c>
      <c r="D43" t="s">
        <v>44</v>
      </c>
      <c r="E43" t="s">
        <v>40</v>
      </c>
      <c r="F43">
        <v>8</v>
      </c>
      <c r="G43" s="2">
        <v>10200</v>
      </c>
      <c r="H43" s="2">
        <v>80019</v>
      </c>
      <c r="K43" t="str">
        <f t="shared" si="0"/>
        <v>B2B</v>
      </c>
      <c r="L43" t="s">
        <v>15</v>
      </c>
    </row>
    <row r="44" spans="1:12" x14ac:dyDescent="0.35">
      <c r="A44">
        <v>706</v>
      </c>
      <c r="B44" s="1">
        <v>45674</v>
      </c>
      <c r="C44" s="1" t="str">
        <f>TEXT(Data[[#This Row],[Date]],"yyy-mm")</f>
        <v>2025-01</v>
      </c>
      <c r="D44" t="s">
        <v>44</v>
      </c>
      <c r="E44" t="s">
        <v>41</v>
      </c>
      <c r="F44">
        <v>8</v>
      </c>
      <c r="G44" s="2">
        <v>9500</v>
      </c>
      <c r="H44" s="2">
        <v>76570</v>
      </c>
      <c r="K44" t="str">
        <f t="shared" si="0"/>
        <v>B2B</v>
      </c>
      <c r="L44" t="s">
        <v>15</v>
      </c>
    </row>
    <row r="45" spans="1:12" x14ac:dyDescent="0.35">
      <c r="A45">
        <v>706</v>
      </c>
      <c r="B45" s="1">
        <v>45674</v>
      </c>
      <c r="C45" s="1" t="str">
        <f>TEXT(Data[[#This Row],[Date]],"yyy-mm")</f>
        <v>2025-01</v>
      </c>
      <c r="D45" t="s">
        <v>44</v>
      </c>
      <c r="E45" t="s">
        <v>14</v>
      </c>
      <c r="F45">
        <v>8</v>
      </c>
      <c r="G45" s="3">
        <v>12200</v>
      </c>
      <c r="H45" s="2">
        <v>93879</v>
      </c>
      <c r="K45" t="str">
        <f t="shared" si="0"/>
        <v>B2B</v>
      </c>
      <c r="L45" t="s">
        <v>15</v>
      </c>
    </row>
    <row r="46" spans="1:12" x14ac:dyDescent="0.35">
      <c r="A46">
        <v>706</v>
      </c>
      <c r="B46" s="1">
        <v>45674</v>
      </c>
      <c r="C46" s="1" t="str">
        <f>TEXT(Data[[#This Row],[Date]],"yyy-mm")</f>
        <v>2025-01</v>
      </c>
      <c r="D46" t="s">
        <v>44</v>
      </c>
      <c r="E46" t="s">
        <v>32</v>
      </c>
      <c r="F46">
        <v>8</v>
      </c>
      <c r="G46" s="2">
        <v>7400</v>
      </c>
      <c r="H46" s="2">
        <v>48988</v>
      </c>
      <c r="K46" t="str">
        <f t="shared" si="0"/>
        <v>B2B</v>
      </c>
      <c r="L46" t="s">
        <v>15</v>
      </c>
    </row>
    <row r="47" spans="1:12" x14ac:dyDescent="0.35">
      <c r="A47">
        <v>706</v>
      </c>
      <c r="B47" s="1">
        <v>45674</v>
      </c>
      <c r="C47" s="1" t="str">
        <f>TEXT(Data[[#This Row],[Date]],"yyy-mm")</f>
        <v>2025-01</v>
      </c>
      <c r="D47" t="s">
        <v>44</v>
      </c>
      <c r="E47" t="s">
        <v>31</v>
      </c>
      <c r="F47">
        <v>8</v>
      </c>
      <c r="G47" s="2">
        <v>6700</v>
      </c>
      <c r="H47" s="2">
        <v>47268.5</v>
      </c>
      <c r="K47" t="str">
        <f t="shared" si="0"/>
        <v>B2B</v>
      </c>
      <c r="L47" t="s">
        <v>15</v>
      </c>
    </row>
    <row r="48" spans="1:12" x14ac:dyDescent="0.35">
      <c r="A48">
        <v>707</v>
      </c>
      <c r="B48" s="1">
        <v>45674</v>
      </c>
      <c r="C48" s="1" t="str">
        <f>TEXT(Data[[#This Row],[Date]],"yyy-mm")</f>
        <v>2025-01</v>
      </c>
      <c r="D48" t="s">
        <v>45</v>
      </c>
      <c r="E48" t="s">
        <v>40</v>
      </c>
      <c r="F48">
        <v>8</v>
      </c>
      <c r="G48" s="2">
        <v>10200</v>
      </c>
      <c r="H48" s="2">
        <v>77010</v>
      </c>
      <c r="K48" t="str">
        <f t="shared" si="0"/>
        <v>B2B</v>
      </c>
      <c r="L48" t="s">
        <v>15</v>
      </c>
    </row>
    <row r="49" spans="1:12" x14ac:dyDescent="0.35">
      <c r="A49">
        <v>707</v>
      </c>
      <c r="B49" s="1">
        <v>45674</v>
      </c>
      <c r="C49" s="1" t="str">
        <f>TEXT(Data[[#This Row],[Date]],"yyy-mm")</f>
        <v>2025-01</v>
      </c>
      <c r="D49" t="s">
        <v>45</v>
      </c>
      <c r="E49" t="s">
        <v>41</v>
      </c>
      <c r="F49">
        <v>4</v>
      </c>
      <c r="G49" s="2">
        <v>9500</v>
      </c>
      <c r="H49" s="2">
        <v>38095</v>
      </c>
      <c r="K49" t="str">
        <f t="shared" si="0"/>
        <v>B2B</v>
      </c>
      <c r="L49" t="s">
        <v>15</v>
      </c>
    </row>
    <row r="50" spans="1:12" x14ac:dyDescent="0.35">
      <c r="A50">
        <v>707</v>
      </c>
      <c r="B50" s="1">
        <v>45674</v>
      </c>
      <c r="C50" s="1" t="str">
        <f>TEXT(Data[[#This Row],[Date]],"yyy-mm")</f>
        <v>2025-01</v>
      </c>
      <c r="D50" t="s">
        <v>45</v>
      </c>
      <c r="E50" t="s">
        <v>14</v>
      </c>
      <c r="F50">
        <v>4</v>
      </c>
      <c r="G50" s="2">
        <v>12200</v>
      </c>
      <c r="H50" s="2">
        <v>47336</v>
      </c>
      <c r="K50" t="str">
        <f t="shared" si="0"/>
        <v>B2B</v>
      </c>
      <c r="L50" t="s">
        <v>15</v>
      </c>
    </row>
    <row r="51" spans="1:12" x14ac:dyDescent="0.35">
      <c r="A51">
        <v>707</v>
      </c>
      <c r="B51" s="1">
        <v>45674</v>
      </c>
      <c r="C51" s="1" t="str">
        <f>TEXT(Data[[#This Row],[Date]],"yyy-mm")</f>
        <v>2025-01</v>
      </c>
      <c r="D51" t="s">
        <v>45</v>
      </c>
      <c r="E51" t="s">
        <v>32</v>
      </c>
      <c r="F51">
        <v>4</v>
      </c>
      <c r="G51" s="2">
        <v>7400</v>
      </c>
      <c r="H51" s="2">
        <v>25456</v>
      </c>
      <c r="K51" t="str">
        <f t="shared" si="0"/>
        <v>B2B</v>
      </c>
      <c r="L51" t="s">
        <v>15</v>
      </c>
    </row>
    <row r="52" spans="1:12" x14ac:dyDescent="0.35">
      <c r="A52">
        <v>708</v>
      </c>
      <c r="B52" s="1">
        <v>45685</v>
      </c>
      <c r="C52" s="1" t="str">
        <f>TEXT(Data[[#This Row],[Date]],"yyy-mm")</f>
        <v>2025-01</v>
      </c>
      <c r="D52" t="s">
        <v>46</v>
      </c>
      <c r="E52" t="s">
        <v>14</v>
      </c>
      <c r="F52">
        <v>3</v>
      </c>
      <c r="G52" s="2">
        <v>12500</v>
      </c>
      <c r="H52" s="2">
        <v>35375</v>
      </c>
      <c r="J52" s="2">
        <v>7000</v>
      </c>
      <c r="K52" t="str">
        <f t="shared" si="0"/>
        <v>B2C</v>
      </c>
      <c r="L52" t="s">
        <v>15</v>
      </c>
    </row>
    <row r="53" spans="1:12" x14ac:dyDescent="0.35">
      <c r="A53">
        <v>708</v>
      </c>
      <c r="B53" s="1">
        <v>45685</v>
      </c>
      <c r="C53" s="1" t="str">
        <f>TEXT(Data[[#This Row],[Date]],"yyy-mm")</f>
        <v>2025-01</v>
      </c>
      <c r="D53" t="s">
        <v>46</v>
      </c>
      <c r="E53" t="s">
        <v>12</v>
      </c>
      <c r="F53">
        <v>1</v>
      </c>
      <c r="G53" s="2">
        <v>15000</v>
      </c>
      <c r="H53" s="2">
        <v>15000</v>
      </c>
      <c r="K53" t="str">
        <f t="shared" si="0"/>
        <v>B2C</v>
      </c>
      <c r="L53" t="s">
        <v>13</v>
      </c>
    </row>
    <row r="54" spans="1:12" x14ac:dyDescent="0.35">
      <c r="A54">
        <v>708</v>
      </c>
      <c r="B54" s="1">
        <v>45685</v>
      </c>
      <c r="C54" s="1" t="str">
        <f>TEXT(Data[[#This Row],[Date]],"yyy-mm")</f>
        <v>2025-01</v>
      </c>
      <c r="D54" t="s">
        <v>46</v>
      </c>
      <c r="E54" t="s">
        <v>47</v>
      </c>
      <c r="F54">
        <v>1</v>
      </c>
      <c r="G54" s="2">
        <v>42000</v>
      </c>
      <c r="H54" s="2">
        <v>42000</v>
      </c>
      <c r="I54" s="2">
        <v>3150</v>
      </c>
      <c r="J54" s="2"/>
      <c r="K54" t="str">
        <f t="shared" si="0"/>
        <v>B2C</v>
      </c>
      <c r="L54" t="s">
        <v>17</v>
      </c>
    </row>
    <row r="55" spans="1:12" x14ac:dyDescent="0.35">
      <c r="A55">
        <v>709</v>
      </c>
      <c r="B55" s="1">
        <v>45686</v>
      </c>
      <c r="C55" s="1" t="str">
        <f>TEXT(Data[[#This Row],[Date]],"yyy-mm")</f>
        <v>2025-01</v>
      </c>
      <c r="D55" t="s">
        <v>48</v>
      </c>
      <c r="E55" t="s">
        <v>31</v>
      </c>
      <c r="F55">
        <v>8</v>
      </c>
      <c r="G55" s="2">
        <v>6700</v>
      </c>
      <c r="H55" s="3">
        <v>46498</v>
      </c>
      <c r="K55" t="str">
        <f t="shared" si="0"/>
        <v>B2B</v>
      </c>
      <c r="L55" t="s">
        <v>15</v>
      </c>
    </row>
    <row r="56" spans="1:12" x14ac:dyDescent="0.35">
      <c r="A56">
        <v>709</v>
      </c>
      <c r="B56" s="1">
        <v>45686</v>
      </c>
      <c r="C56" s="1" t="str">
        <f>TEXT(Data[[#This Row],[Date]],"yyy-mm")</f>
        <v>2025-01</v>
      </c>
      <c r="D56" t="s">
        <v>48</v>
      </c>
      <c r="E56" t="s">
        <v>41</v>
      </c>
      <c r="F56">
        <v>8</v>
      </c>
      <c r="G56" s="2">
        <v>9500</v>
      </c>
      <c r="H56" s="2">
        <v>74717.5</v>
      </c>
      <c r="K56" t="str">
        <f t="shared" si="0"/>
        <v>B2B</v>
      </c>
      <c r="L56" t="s">
        <v>15</v>
      </c>
    </row>
    <row r="57" spans="1:12" x14ac:dyDescent="0.35">
      <c r="A57">
        <v>709</v>
      </c>
      <c r="B57" s="1">
        <v>45686</v>
      </c>
      <c r="C57" s="1" t="str">
        <f>TEXT(Data[[#This Row],[Date]],"yyy-mm")</f>
        <v>2025-01</v>
      </c>
      <c r="D57" t="s">
        <v>48</v>
      </c>
      <c r="E57" t="s">
        <v>14</v>
      </c>
      <c r="F57">
        <v>8</v>
      </c>
      <c r="G57" s="3">
        <v>12200</v>
      </c>
      <c r="H57" s="2">
        <v>95038</v>
      </c>
      <c r="K57" t="str">
        <f t="shared" si="0"/>
        <v>B2B</v>
      </c>
      <c r="L57" t="s">
        <v>15</v>
      </c>
    </row>
    <row r="58" spans="1:12" x14ac:dyDescent="0.35">
      <c r="A58">
        <v>709</v>
      </c>
      <c r="B58" s="1">
        <v>45686</v>
      </c>
      <c r="C58" s="1" t="str">
        <f>TEXT(Data[[#This Row],[Date]],"yyy-mm")</f>
        <v>2025-01</v>
      </c>
      <c r="D58" t="s">
        <v>48</v>
      </c>
      <c r="E58" t="s">
        <v>32</v>
      </c>
      <c r="F58">
        <v>8</v>
      </c>
      <c r="G58" s="2">
        <v>7400</v>
      </c>
      <c r="H58" s="2">
        <v>49321</v>
      </c>
      <c r="K58" t="str">
        <f t="shared" si="0"/>
        <v>B2B</v>
      </c>
      <c r="L58" t="s">
        <v>15</v>
      </c>
    </row>
    <row r="59" spans="1:12" x14ac:dyDescent="0.35">
      <c r="A59">
        <v>710</v>
      </c>
      <c r="B59" s="1">
        <v>45686</v>
      </c>
      <c r="C59" s="1" t="str">
        <f>TEXT(Data[[#This Row],[Date]],"yyy-mm")</f>
        <v>2025-01</v>
      </c>
      <c r="D59" t="s">
        <v>49</v>
      </c>
      <c r="E59" t="s">
        <v>31</v>
      </c>
      <c r="F59">
        <v>4</v>
      </c>
      <c r="G59" s="2">
        <v>6700</v>
      </c>
      <c r="H59" s="2">
        <v>25326</v>
      </c>
      <c r="K59" t="str">
        <f t="shared" si="0"/>
        <v>B2B</v>
      </c>
      <c r="L59" t="s">
        <v>15</v>
      </c>
    </row>
    <row r="60" spans="1:12" x14ac:dyDescent="0.35">
      <c r="A60">
        <v>710</v>
      </c>
      <c r="B60" s="1">
        <v>45686</v>
      </c>
      <c r="C60" s="1" t="str">
        <f>TEXT(Data[[#This Row],[Date]],"yyy-mm")</f>
        <v>2025-01</v>
      </c>
      <c r="D60" t="s">
        <v>49</v>
      </c>
      <c r="E60" t="s">
        <v>14</v>
      </c>
      <c r="F60">
        <v>4</v>
      </c>
      <c r="G60" s="2">
        <v>12200</v>
      </c>
      <c r="H60" s="2">
        <v>48434</v>
      </c>
      <c r="K60" t="str">
        <f t="shared" si="0"/>
        <v>B2B</v>
      </c>
      <c r="L60" t="s">
        <v>15</v>
      </c>
    </row>
    <row r="61" spans="1:12" x14ac:dyDescent="0.35">
      <c r="A61">
        <v>710</v>
      </c>
      <c r="B61" s="1">
        <v>45686</v>
      </c>
      <c r="C61" s="1" t="str">
        <f>TEXT(Data[[#This Row],[Date]],"yyy-mm")</f>
        <v>2025-01</v>
      </c>
      <c r="D61" t="s">
        <v>49</v>
      </c>
      <c r="E61" t="s">
        <v>41</v>
      </c>
      <c r="F61">
        <v>4</v>
      </c>
      <c r="G61" s="2">
        <v>9500</v>
      </c>
      <c r="H61" s="2">
        <v>37715</v>
      </c>
      <c r="K61" t="str">
        <f t="shared" si="0"/>
        <v>B2B</v>
      </c>
      <c r="L61" t="s">
        <v>15</v>
      </c>
    </row>
    <row r="62" spans="1:12" x14ac:dyDescent="0.35">
      <c r="A62">
        <v>710</v>
      </c>
      <c r="B62" s="1">
        <v>45686</v>
      </c>
      <c r="C62" s="1" t="str">
        <f>TEXT(Data[[#This Row],[Date]],"yyy-mm")</f>
        <v>2025-01</v>
      </c>
      <c r="D62" t="s">
        <v>49</v>
      </c>
      <c r="E62" t="s">
        <v>32</v>
      </c>
      <c r="F62">
        <v>4</v>
      </c>
      <c r="G62" s="2">
        <v>7400</v>
      </c>
      <c r="H62" s="2">
        <v>24309</v>
      </c>
      <c r="K62" t="str">
        <f t="shared" si="0"/>
        <v>B2B</v>
      </c>
      <c r="L62" t="s">
        <v>15</v>
      </c>
    </row>
    <row r="63" spans="1:12" x14ac:dyDescent="0.35">
      <c r="A63">
        <v>710</v>
      </c>
      <c r="B63" s="1">
        <v>45686</v>
      </c>
      <c r="C63" s="1" t="str">
        <f>TEXT(Data[[#This Row],[Date]],"yyy-mm")</f>
        <v>2025-01</v>
      </c>
      <c r="D63" t="s">
        <v>49</v>
      </c>
      <c r="E63" t="s">
        <v>40</v>
      </c>
      <c r="F63">
        <v>4</v>
      </c>
      <c r="G63" s="2">
        <v>10200</v>
      </c>
      <c r="H63" s="2">
        <v>40239</v>
      </c>
      <c r="K63" t="str">
        <f t="shared" si="0"/>
        <v>B2B</v>
      </c>
      <c r="L63" t="s">
        <v>15</v>
      </c>
    </row>
    <row r="64" spans="1:12" x14ac:dyDescent="0.35">
      <c r="A64">
        <v>711</v>
      </c>
      <c r="B64" s="1">
        <v>45686</v>
      </c>
      <c r="C64" s="1" t="str">
        <f>TEXT(Data[[#This Row],[Date]],"yyy-mm")</f>
        <v>2025-01</v>
      </c>
      <c r="D64" t="s">
        <v>50</v>
      </c>
      <c r="E64" t="s">
        <v>12</v>
      </c>
      <c r="F64">
        <v>2</v>
      </c>
      <c r="G64" s="2">
        <v>18000</v>
      </c>
      <c r="H64" s="2">
        <v>37350</v>
      </c>
      <c r="J64" s="2">
        <v>4000</v>
      </c>
      <c r="K64" t="str">
        <f t="shared" si="0"/>
        <v>B2C</v>
      </c>
      <c r="L64" t="s">
        <v>13</v>
      </c>
    </row>
    <row r="65" spans="1:12" x14ac:dyDescent="0.35">
      <c r="A65">
        <v>712</v>
      </c>
      <c r="B65" s="1">
        <v>45688</v>
      </c>
      <c r="C65" s="1" t="str">
        <f>TEXT(Data[[#This Row],[Date]],"yyy-mm")</f>
        <v>2025-01</v>
      </c>
      <c r="D65" t="s">
        <v>51</v>
      </c>
      <c r="E65" t="s">
        <v>36</v>
      </c>
      <c r="F65">
        <v>4</v>
      </c>
      <c r="G65" s="2">
        <v>48000</v>
      </c>
      <c r="H65" s="2">
        <v>192000</v>
      </c>
      <c r="I65" s="2">
        <v>14400</v>
      </c>
      <c r="J65" s="2">
        <v>4000</v>
      </c>
      <c r="K65" t="str">
        <f t="shared" si="0"/>
        <v>B2C</v>
      </c>
      <c r="L65" t="s">
        <v>17</v>
      </c>
    </row>
    <row r="66" spans="1:12" x14ac:dyDescent="0.35">
      <c r="A66">
        <v>713</v>
      </c>
      <c r="B66" s="1">
        <v>45691</v>
      </c>
      <c r="C66" s="1" t="str">
        <f>TEXT(Data[[#This Row],[Date]],"yyy-mm")</f>
        <v>2025-02</v>
      </c>
      <c r="D66" t="s">
        <v>38</v>
      </c>
      <c r="E66" t="s">
        <v>14</v>
      </c>
      <c r="F66">
        <v>1</v>
      </c>
      <c r="G66" s="2">
        <v>12500</v>
      </c>
      <c r="H66" s="2">
        <v>11750</v>
      </c>
      <c r="K66" t="str">
        <f t="shared" ref="K66:K129" si="1">IF(OR(LEFT(TRIM(D66), 3)="Mr.",LEFT(TRIM(D66), 4)="Mrs.",LEFT(TRIM(D66), 6)="Pastor",LEFT(TRIM(D66), 3)="Dr.",LEFT(TRIM(D66), 4)="Miss"), "B2C", "B2B")</f>
        <v>B2C</v>
      </c>
      <c r="L66" t="s">
        <v>15</v>
      </c>
    </row>
    <row r="67" spans="1:12" x14ac:dyDescent="0.35">
      <c r="A67">
        <v>713</v>
      </c>
      <c r="B67" s="1">
        <v>45691</v>
      </c>
      <c r="C67" s="1" t="str">
        <f>TEXT(Data[[#This Row],[Date]],"yyy-mm")</f>
        <v>2025-02</v>
      </c>
      <c r="D67" t="s">
        <v>38</v>
      </c>
      <c r="E67" t="s">
        <v>32</v>
      </c>
      <c r="F67">
        <v>1</v>
      </c>
      <c r="G67" s="2">
        <v>7600</v>
      </c>
      <c r="H67" s="2">
        <v>6954</v>
      </c>
      <c r="K67" t="str">
        <f t="shared" si="1"/>
        <v>B2C</v>
      </c>
      <c r="L67" t="s">
        <v>15</v>
      </c>
    </row>
    <row r="68" spans="1:12" x14ac:dyDescent="0.35">
      <c r="A68">
        <v>714</v>
      </c>
      <c r="B68" s="1">
        <v>45691</v>
      </c>
      <c r="C68" s="1" t="str">
        <f>TEXT(Data[[#This Row],[Date]],"yyy-mm")</f>
        <v>2025-02</v>
      </c>
      <c r="D68" t="s">
        <v>52</v>
      </c>
      <c r="E68" t="s">
        <v>41</v>
      </c>
      <c r="F68">
        <v>8</v>
      </c>
      <c r="G68" s="2">
        <v>9500</v>
      </c>
      <c r="H68" s="2">
        <v>75715</v>
      </c>
      <c r="K68" t="str">
        <f t="shared" si="1"/>
        <v>B2B</v>
      </c>
      <c r="L68" t="s">
        <v>15</v>
      </c>
    </row>
    <row r="69" spans="1:12" x14ac:dyDescent="0.35">
      <c r="A69">
        <v>714</v>
      </c>
      <c r="B69" s="1">
        <v>45691</v>
      </c>
      <c r="C69" s="1" t="str">
        <f>TEXT(Data[[#This Row],[Date]],"yyy-mm")</f>
        <v>2025-02</v>
      </c>
      <c r="D69" t="s">
        <v>52</v>
      </c>
      <c r="E69" t="s">
        <v>14</v>
      </c>
      <c r="F69">
        <v>8</v>
      </c>
      <c r="G69" s="2">
        <v>12200</v>
      </c>
      <c r="H69" s="2">
        <v>97709</v>
      </c>
      <c r="K69" t="str">
        <f t="shared" si="1"/>
        <v>B2B</v>
      </c>
      <c r="L69" t="s">
        <v>15</v>
      </c>
    </row>
    <row r="70" spans="1:12" x14ac:dyDescent="0.35">
      <c r="A70">
        <v>714</v>
      </c>
      <c r="B70" s="1">
        <v>45691</v>
      </c>
      <c r="C70" s="1" t="str">
        <f>TEXT(Data[[#This Row],[Date]],"yyy-mm")</f>
        <v>2025-02</v>
      </c>
      <c r="D70" t="s">
        <v>52</v>
      </c>
      <c r="E70" t="s">
        <v>40</v>
      </c>
      <c r="F70">
        <v>8</v>
      </c>
      <c r="G70" s="2">
        <v>10200</v>
      </c>
      <c r="H70" s="2">
        <v>80988</v>
      </c>
      <c r="K70" t="str">
        <f t="shared" si="1"/>
        <v>B2B</v>
      </c>
      <c r="L70" t="s">
        <v>15</v>
      </c>
    </row>
    <row r="71" spans="1:12" x14ac:dyDescent="0.35">
      <c r="A71">
        <v>715</v>
      </c>
      <c r="B71" s="1">
        <v>45692</v>
      </c>
      <c r="C71" s="1" t="str">
        <f>TEXT(Data[[#This Row],[Date]],"yyy-mm")</f>
        <v>2025-02</v>
      </c>
      <c r="D71" t="s">
        <v>33</v>
      </c>
      <c r="E71" t="s">
        <v>47</v>
      </c>
      <c r="F71">
        <v>1</v>
      </c>
      <c r="G71" s="2">
        <v>42000</v>
      </c>
      <c r="H71" s="2">
        <v>42000</v>
      </c>
      <c r="I71" s="2">
        <v>3150</v>
      </c>
      <c r="J71" s="2">
        <v>7000</v>
      </c>
      <c r="K71" t="str">
        <f t="shared" si="1"/>
        <v>B2C</v>
      </c>
      <c r="L71" t="s">
        <v>17</v>
      </c>
    </row>
    <row r="72" spans="1:12" x14ac:dyDescent="0.35">
      <c r="A72">
        <v>715</v>
      </c>
      <c r="B72" s="1">
        <v>45692</v>
      </c>
      <c r="C72" s="1" t="str">
        <f>TEXT(Data[[#This Row],[Date]],"yyy-mm")</f>
        <v>2025-02</v>
      </c>
      <c r="D72" t="s">
        <v>33</v>
      </c>
      <c r="E72" t="s">
        <v>35</v>
      </c>
      <c r="F72">
        <v>1</v>
      </c>
      <c r="G72" s="2">
        <v>48000</v>
      </c>
      <c r="H72" s="2">
        <v>48000</v>
      </c>
      <c r="I72" s="2">
        <v>3600</v>
      </c>
      <c r="J72" s="2"/>
      <c r="K72" t="str">
        <f t="shared" si="1"/>
        <v>B2C</v>
      </c>
      <c r="L72" t="s">
        <v>17</v>
      </c>
    </row>
    <row r="73" spans="1:12" x14ac:dyDescent="0.35">
      <c r="A73">
        <v>715</v>
      </c>
      <c r="B73" s="1">
        <v>45692</v>
      </c>
      <c r="C73" s="1" t="str">
        <f>TEXT(Data[[#This Row],[Date]],"yyy-mm")</f>
        <v>2025-02</v>
      </c>
      <c r="D73" t="s">
        <v>33</v>
      </c>
      <c r="E73" t="s">
        <v>34</v>
      </c>
      <c r="F73">
        <v>1</v>
      </c>
      <c r="G73" s="2">
        <v>39000</v>
      </c>
      <c r="H73" s="2">
        <v>39000</v>
      </c>
      <c r="I73" s="2">
        <v>2925</v>
      </c>
      <c r="J73" s="2"/>
      <c r="K73" t="str">
        <f t="shared" si="1"/>
        <v>B2C</v>
      </c>
      <c r="L73" t="s">
        <v>17</v>
      </c>
    </row>
    <row r="74" spans="1:12" x14ac:dyDescent="0.35">
      <c r="A74">
        <v>715</v>
      </c>
      <c r="B74" s="1">
        <v>45692</v>
      </c>
      <c r="C74" s="1" t="str">
        <f>TEXT(Data[[#This Row],[Date]],"yyy-mm")</f>
        <v>2025-02</v>
      </c>
      <c r="D74" t="s">
        <v>33</v>
      </c>
      <c r="E74" t="s">
        <v>37</v>
      </c>
      <c r="F74">
        <v>1</v>
      </c>
      <c r="G74" s="2">
        <v>42000</v>
      </c>
      <c r="H74" s="2">
        <v>42000</v>
      </c>
      <c r="I74" s="2">
        <v>3150</v>
      </c>
      <c r="J74" s="2"/>
      <c r="K74" t="str">
        <f t="shared" si="1"/>
        <v>B2C</v>
      </c>
      <c r="L74" t="s">
        <v>17</v>
      </c>
    </row>
    <row r="75" spans="1:12" x14ac:dyDescent="0.35">
      <c r="A75">
        <v>715</v>
      </c>
      <c r="B75" s="1">
        <v>45692</v>
      </c>
      <c r="C75" s="1" t="str">
        <f>TEXT(Data[[#This Row],[Date]],"yyy-mm")</f>
        <v>2025-02</v>
      </c>
      <c r="D75" t="s">
        <v>33</v>
      </c>
      <c r="E75" t="s">
        <v>42</v>
      </c>
      <c r="F75">
        <v>1</v>
      </c>
      <c r="G75" s="2">
        <v>45000</v>
      </c>
      <c r="H75" s="2">
        <v>45000</v>
      </c>
      <c r="I75" s="2">
        <v>3375</v>
      </c>
      <c r="J75" s="2"/>
      <c r="K75" t="str">
        <f t="shared" si="1"/>
        <v>B2C</v>
      </c>
      <c r="L75" t="s">
        <v>17</v>
      </c>
    </row>
    <row r="76" spans="1:12" x14ac:dyDescent="0.35">
      <c r="A76">
        <v>715</v>
      </c>
      <c r="B76" s="1">
        <v>45692</v>
      </c>
      <c r="C76" s="1" t="str">
        <f>TEXT(Data[[#This Row],[Date]],"yyy-mm")</f>
        <v>2025-02</v>
      </c>
      <c r="D76" t="s">
        <v>33</v>
      </c>
      <c r="E76" t="s">
        <v>14</v>
      </c>
      <c r="F76">
        <v>1</v>
      </c>
      <c r="G76" s="2">
        <v>12500</v>
      </c>
      <c r="H76" s="2">
        <v>11812</v>
      </c>
      <c r="K76" t="str">
        <f t="shared" si="1"/>
        <v>B2C</v>
      </c>
      <c r="L76" t="s">
        <v>15</v>
      </c>
    </row>
    <row r="77" spans="1:12" x14ac:dyDescent="0.35">
      <c r="A77">
        <v>715</v>
      </c>
      <c r="B77" s="1">
        <v>45692</v>
      </c>
      <c r="C77" s="1" t="str">
        <f>TEXT(Data[[#This Row],[Date]],"yyy-mm")</f>
        <v>2025-02</v>
      </c>
      <c r="D77" t="s">
        <v>33</v>
      </c>
      <c r="E77" t="s">
        <v>41</v>
      </c>
      <c r="F77">
        <v>1</v>
      </c>
      <c r="G77" s="2">
        <v>9900</v>
      </c>
      <c r="H77" s="2">
        <v>9702</v>
      </c>
      <c r="K77" t="str">
        <f t="shared" si="1"/>
        <v>B2C</v>
      </c>
      <c r="L77" t="s">
        <v>15</v>
      </c>
    </row>
    <row r="78" spans="1:12" x14ac:dyDescent="0.35">
      <c r="A78">
        <v>715</v>
      </c>
      <c r="B78" s="1">
        <v>45692</v>
      </c>
      <c r="C78" s="1" t="str">
        <f>TEXT(Data[[#This Row],[Date]],"yyy-mm")</f>
        <v>2025-02</v>
      </c>
      <c r="D78" t="s">
        <v>33</v>
      </c>
      <c r="E78" t="s">
        <v>40</v>
      </c>
      <c r="F78">
        <v>1</v>
      </c>
      <c r="G78" s="2">
        <v>10500</v>
      </c>
      <c r="H78" s="2">
        <v>10290</v>
      </c>
      <c r="K78" t="str">
        <f t="shared" si="1"/>
        <v>B2C</v>
      </c>
      <c r="L78" t="s">
        <v>15</v>
      </c>
    </row>
    <row r="79" spans="1:12" x14ac:dyDescent="0.35">
      <c r="A79">
        <v>716</v>
      </c>
      <c r="B79" s="1">
        <v>45695</v>
      </c>
      <c r="C79" s="1" t="str">
        <f>TEXT(Data[[#This Row],[Date]],"yyy-mm")</f>
        <v>2025-02</v>
      </c>
      <c r="D79" t="s">
        <v>53</v>
      </c>
      <c r="E79" t="s">
        <v>31</v>
      </c>
      <c r="F79">
        <v>5</v>
      </c>
      <c r="G79" s="2">
        <v>7000</v>
      </c>
      <c r="H79" s="2">
        <v>30625</v>
      </c>
      <c r="J79" s="2">
        <v>4000</v>
      </c>
      <c r="K79" t="str">
        <f t="shared" si="1"/>
        <v>B2C</v>
      </c>
      <c r="L79" t="s">
        <v>15</v>
      </c>
    </row>
    <row r="80" spans="1:12" x14ac:dyDescent="0.35">
      <c r="A80">
        <v>716</v>
      </c>
      <c r="B80" s="1">
        <v>45695</v>
      </c>
      <c r="C80" s="1" t="str">
        <f>TEXT(Data[[#This Row],[Date]],"yyy-mm")</f>
        <v>2025-02</v>
      </c>
      <c r="D80" t="s">
        <v>53</v>
      </c>
      <c r="E80" t="s">
        <v>32</v>
      </c>
      <c r="F80">
        <v>2</v>
      </c>
      <c r="G80" s="2">
        <v>7600</v>
      </c>
      <c r="H80" s="2">
        <v>13224</v>
      </c>
      <c r="K80" t="str">
        <f t="shared" si="1"/>
        <v>B2C</v>
      </c>
      <c r="L80" t="s">
        <v>15</v>
      </c>
    </row>
    <row r="81" spans="1:12" x14ac:dyDescent="0.35">
      <c r="A81">
        <v>717</v>
      </c>
      <c r="B81" s="1">
        <v>45695</v>
      </c>
      <c r="C81" s="1" t="str">
        <f>TEXT(Data[[#This Row],[Date]],"yyy-mm")</f>
        <v>2025-02</v>
      </c>
      <c r="D81" t="s">
        <v>54</v>
      </c>
      <c r="E81" t="s">
        <v>41</v>
      </c>
      <c r="F81">
        <v>3</v>
      </c>
      <c r="G81" s="2">
        <v>9900</v>
      </c>
      <c r="H81" s="2">
        <v>28759</v>
      </c>
      <c r="J81" s="2">
        <v>4000</v>
      </c>
      <c r="K81" t="str">
        <f t="shared" si="1"/>
        <v>B2B</v>
      </c>
      <c r="L81" t="s">
        <v>15</v>
      </c>
    </row>
    <row r="82" spans="1:12" x14ac:dyDescent="0.35">
      <c r="A82">
        <v>717</v>
      </c>
      <c r="B82" s="1">
        <v>45695</v>
      </c>
      <c r="C82" s="1" t="str">
        <f>TEXT(Data[[#This Row],[Date]],"yyy-mm")</f>
        <v>2025-02</v>
      </c>
      <c r="D82" t="s">
        <v>54</v>
      </c>
      <c r="E82" t="s">
        <v>14</v>
      </c>
      <c r="F82">
        <v>2</v>
      </c>
      <c r="G82" s="2">
        <v>12500</v>
      </c>
      <c r="H82" s="2">
        <v>24500</v>
      </c>
      <c r="K82" t="str">
        <f t="shared" si="1"/>
        <v>B2B</v>
      </c>
      <c r="L82" t="s">
        <v>15</v>
      </c>
    </row>
    <row r="83" spans="1:12" x14ac:dyDescent="0.35">
      <c r="A83">
        <v>718</v>
      </c>
      <c r="B83" s="1">
        <v>45701</v>
      </c>
      <c r="C83" s="1" t="str">
        <f>TEXT(Data[[#This Row],[Date]],"yyy-mm")</f>
        <v>2025-02</v>
      </c>
      <c r="D83" t="s">
        <v>55</v>
      </c>
      <c r="E83" t="s">
        <v>47</v>
      </c>
      <c r="F83">
        <v>1</v>
      </c>
      <c r="G83" s="2">
        <v>42000</v>
      </c>
      <c r="H83" s="2">
        <v>42000</v>
      </c>
      <c r="I83" s="2">
        <v>3150</v>
      </c>
      <c r="J83" s="2"/>
      <c r="K83" t="str">
        <f t="shared" si="1"/>
        <v>B2C</v>
      </c>
      <c r="L83" t="s">
        <v>17</v>
      </c>
    </row>
    <row r="84" spans="1:12" x14ac:dyDescent="0.35">
      <c r="A84">
        <v>719</v>
      </c>
      <c r="B84" s="1">
        <v>45701</v>
      </c>
      <c r="C84" s="1" t="str">
        <f>TEXT(Data[[#This Row],[Date]],"yyy-mm")</f>
        <v>2025-02</v>
      </c>
      <c r="D84" t="s">
        <v>56</v>
      </c>
      <c r="E84" t="s">
        <v>47</v>
      </c>
      <c r="F84">
        <v>3</v>
      </c>
      <c r="G84" s="2">
        <v>42000</v>
      </c>
      <c r="H84" s="2">
        <v>126000</v>
      </c>
      <c r="I84" s="2">
        <v>9450</v>
      </c>
      <c r="J84" s="2"/>
      <c r="K84" t="str">
        <f t="shared" si="1"/>
        <v>B2C</v>
      </c>
      <c r="L84" t="s">
        <v>17</v>
      </c>
    </row>
    <row r="85" spans="1:12" x14ac:dyDescent="0.35">
      <c r="A85">
        <v>719</v>
      </c>
      <c r="B85" s="1">
        <v>45701</v>
      </c>
      <c r="C85" s="1" t="str">
        <f>TEXT(Data[[#This Row],[Date]],"yyy-mm")</f>
        <v>2025-02</v>
      </c>
      <c r="D85" t="s">
        <v>56</v>
      </c>
      <c r="E85" t="s">
        <v>12</v>
      </c>
      <c r="F85">
        <v>1</v>
      </c>
      <c r="G85" s="2">
        <v>18000</v>
      </c>
      <c r="H85" s="2">
        <v>18000</v>
      </c>
      <c r="K85" t="str">
        <f t="shared" si="1"/>
        <v>B2C</v>
      </c>
      <c r="L85" t="s">
        <v>13</v>
      </c>
    </row>
    <row r="86" spans="1:12" x14ac:dyDescent="0.35">
      <c r="A86">
        <v>720</v>
      </c>
      <c r="B86" s="1">
        <v>45701</v>
      </c>
      <c r="C86" s="1" t="str">
        <f>TEXT(Data[[#This Row],[Date]],"yyy-mm")</f>
        <v>2025-02</v>
      </c>
      <c r="D86" t="s">
        <v>57</v>
      </c>
      <c r="E86" t="s">
        <v>47</v>
      </c>
      <c r="F86">
        <v>2</v>
      </c>
      <c r="G86" s="2">
        <v>42000</v>
      </c>
      <c r="H86" s="2">
        <v>42000</v>
      </c>
      <c r="I86" s="2">
        <v>3150</v>
      </c>
      <c r="J86" s="2"/>
      <c r="K86" t="str">
        <f t="shared" si="1"/>
        <v>B2C</v>
      </c>
      <c r="L86" t="s">
        <v>17</v>
      </c>
    </row>
    <row r="87" spans="1:12" x14ac:dyDescent="0.35">
      <c r="A87">
        <v>720</v>
      </c>
      <c r="B87" s="1">
        <v>45701</v>
      </c>
      <c r="C87" s="1" t="str">
        <f>TEXT(Data[[#This Row],[Date]],"yyy-mm")</f>
        <v>2025-02</v>
      </c>
      <c r="D87" t="s">
        <v>57</v>
      </c>
      <c r="E87" t="s">
        <v>12</v>
      </c>
      <c r="F87">
        <v>1</v>
      </c>
      <c r="G87" s="2">
        <v>18000</v>
      </c>
      <c r="H87" s="2">
        <v>18270</v>
      </c>
      <c r="K87" t="str">
        <f t="shared" si="1"/>
        <v>B2C</v>
      </c>
      <c r="L87" t="s">
        <v>13</v>
      </c>
    </row>
    <row r="88" spans="1:12" x14ac:dyDescent="0.35">
      <c r="A88">
        <v>721</v>
      </c>
      <c r="B88" s="1">
        <v>45701</v>
      </c>
      <c r="C88" s="1" t="str">
        <f>TEXT(Data[[#This Row],[Date]],"yyy-mm")</f>
        <v>2025-02</v>
      </c>
      <c r="D88" t="s">
        <v>58</v>
      </c>
      <c r="E88" t="s">
        <v>12</v>
      </c>
      <c r="F88">
        <v>1</v>
      </c>
      <c r="G88" s="2">
        <v>18000</v>
      </c>
      <c r="H88" s="2">
        <v>18450</v>
      </c>
      <c r="K88" t="str">
        <f t="shared" si="1"/>
        <v>B2C</v>
      </c>
      <c r="L88" t="s">
        <v>13</v>
      </c>
    </row>
    <row r="89" spans="1:12" x14ac:dyDescent="0.35">
      <c r="A89">
        <v>722</v>
      </c>
      <c r="B89" s="1">
        <v>45706</v>
      </c>
      <c r="C89" s="1" t="str">
        <f>TEXT(Data[[#This Row],[Date]],"yyy-mm")</f>
        <v>2025-02</v>
      </c>
      <c r="D89" t="s">
        <v>54</v>
      </c>
      <c r="E89" t="s">
        <v>41</v>
      </c>
      <c r="F89">
        <v>3</v>
      </c>
      <c r="G89" s="2">
        <v>9900</v>
      </c>
      <c r="H89" s="2">
        <v>28759</v>
      </c>
      <c r="J89" s="2">
        <v>4000</v>
      </c>
      <c r="K89" t="str">
        <f t="shared" si="1"/>
        <v>B2B</v>
      </c>
      <c r="L89" t="s">
        <v>15</v>
      </c>
    </row>
    <row r="90" spans="1:12" x14ac:dyDescent="0.35">
      <c r="A90">
        <v>722</v>
      </c>
      <c r="B90" s="1">
        <v>45706</v>
      </c>
      <c r="C90" s="1" t="str">
        <f>TEXT(Data[[#This Row],[Date]],"yyy-mm")</f>
        <v>2025-02</v>
      </c>
      <c r="D90" t="s">
        <v>54</v>
      </c>
      <c r="E90" t="s">
        <v>14</v>
      </c>
      <c r="F90">
        <v>2</v>
      </c>
      <c r="G90" s="2">
        <v>12500</v>
      </c>
      <c r="H90" s="2">
        <v>24500</v>
      </c>
      <c r="K90" t="str">
        <f t="shared" si="1"/>
        <v>B2B</v>
      </c>
      <c r="L90" t="s">
        <v>15</v>
      </c>
    </row>
    <row r="91" spans="1:12" x14ac:dyDescent="0.35">
      <c r="A91">
        <v>723</v>
      </c>
      <c r="B91" s="1">
        <v>45708</v>
      </c>
      <c r="C91" s="1" t="str">
        <f>TEXT(Data[[#This Row],[Date]],"yyy-mm")</f>
        <v>2025-02</v>
      </c>
      <c r="D91" t="s">
        <v>59</v>
      </c>
      <c r="E91" t="s">
        <v>40</v>
      </c>
      <c r="F91">
        <v>1</v>
      </c>
      <c r="G91" s="2">
        <v>10500</v>
      </c>
      <c r="H91" s="2">
        <v>10500</v>
      </c>
      <c r="J91" s="2">
        <v>4000</v>
      </c>
      <c r="K91" t="str">
        <f t="shared" si="1"/>
        <v>B2C</v>
      </c>
      <c r="L91" t="s">
        <v>15</v>
      </c>
    </row>
    <row r="92" spans="1:12" x14ac:dyDescent="0.35">
      <c r="A92">
        <v>724</v>
      </c>
      <c r="B92" s="1">
        <v>45709</v>
      </c>
      <c r="C92" s="1" t="str">
        <f>TEXT(Data[[#This Row],[Date]],"yyy-mm")</f>
        <v>2025-02</v>
      </c>
      <c r="D92" t="s">
        <v>54</v>
      </c>
      <c r="E92" t="s">
        <v>41</v>
      </c>
      <c r="F92">
        <v>4</v>
      </c>
      <c r="G92" s="2">
        <v>9900</v>
      </c>
      <c r="H92" s="2">
        <v>40342.5</v>
      </c>
      <c r="K92" t="str">
        <f t="shared" si="1"/>
        <v>B2B</v>
      </c>
      <c r="L92" t="s">
        <v>15</v>
      </c>
    </row>
    <row r="93" spans="1:12" x14ac:dyDescent="0.35">
      <c r="A93">
        <v>725</v>
      </c>
      <c r="B93" s="1">
        <v>45709</v>
      </c>
      <c r="C93" s="1" t="str">
        <f>TEXT(Data[[#This Row],[Date]],"yyy-mm")</f>
        <v>2025-02</v>
      </c>
      <c r="D93" t="s">
        <v>60</v>
      </c>
      <c r="E93" t="s">
        <v>14</v>
      </c>
      <c r="F93">
        <v>2</v>
      </c>
      <c r="G93" s="2">
        <v>12500</v>
      </c>
      <c r="H93" s="2">
        <v>24437</v>
      </c>
      <c r="K93" t="str">
        <f t="shared" si="1"/>
        <v>B2C</v>
      </c>
      <c r="L93" t="s">
        <v>15</v>
      </c>
    </row>
    <row r="94" spans="1:12" x14ac:dyDescent="0.35">
      <c r="A94">
        <v>725</v>
      </c>
      <c r="B94" s="1">
        <v>45709</v>
      </c>
      <c r="C94" s="1" t="str">
        <f>TEXT(Data[[#This Row],[Date]],"yyy-mm")</f>
        <v>2025-02</v>
      </c>
      <c r="D94" t="s">
        <v>60</v>
      </c>
      <c r="E94" t="s">
        <v>40</v>
      </c>
      <c r="F94">
        <v>2</v>
      </c>
      <c r="G94" s="2">
        <v>10500</v>
      </c>
      <c r="H94" s="2">
        <v>21000</v>
      </c>
      <c r="K94" t="str">
        <f t="shared" si="1"/>
        <v>B2C</v>
      </c>
      <c r="L94" t="s">
        <v>15</v>
      </c>
    </row>
    <row r="95" spans="1:12" x14ac:dyDescent="0.35">
      <c r="A95">
        <v>725</v>
      </c>
      <c r="B95" s="1">
        <v>45709</v>
      </c>
      <c r="C95" s="1" t="str">
        <f>TEXT(Data[[#This Row],[Date]],"yyy-mm")</f>
        <v>2025-02</v>
      </c>
      <c r="D95" t="s">
        <v>60</v>
      </c>
      <c r="E95" t="s">
        <v>32</v>
      </c>
      <c r="F95">
        <v>2</v>
      </c>
      <c r="G95" s="2">
        <v>7600</v>
      </c>
      <c r="H95" s="2">
        <v>14630</v>
      </c>
      <c r="K95" t="str">
        <f t="shared" si="1"/>
        <v>B2C</v>
      </c>
      <c r="L95" t="s">
        <v>15</v>
      </c>
    </row>
    <row r="96" spans="1:12" x14ac:dyDescent="0.35">
      <c r="A96">
        <v>725</v>
      </c>
      <c r="B96" s="1">
        <v>45709</v>
      </c>
      <c r="C96" s="1" t="str">
        <f>TEXT(Data[[#This Row],[Date]],"yyy-mm")</f>
        <v>2025-02</v>
      </c>
      <c r="D96" t="s">
        <v>60</v>
      </c>
      <c r="E96" t="s">
        <v>41</v>
      </c>
      <c r="F96">
        <v>3</v>
      </c>
      <c r="G96" s="2">
        <v>9900</v>
      </c>
      <c r="H96" s="2">
        <v>29650.5</v>
      </c>
      <c r="K96" t="str">
        <f t="shared" si="1"/>
        <v>B2C</v>
      </c>
      <c r="L96" t="s">
        <v>15</v>
      </c>
    </row>
    <row r="97" spans="1:12" x14ac:dyDescent="0.35">
      <c r="A97">
        <v>725</v>
      </c>
      <c r="B97" s="1">
        <v>45709</v>
      </c>
      <c r="C97" s="1" t="str">
        <f>TEXT(Data[[#This Row],[Date]],"yyy-mm")</f>
        <v>2025-02</v>
      </c>
      <c r="D97" t="s">
        <v>60</v>
      </c>
      <c r="E97" t="s">
        <v>31</v>
      </c>
      <c r="F97">
        <v>1</v>
      </c>
      <c r="G97" s="2">
        <v>7000</v>
      </c>
      <c r="H97" s="2">
        <v>6265</v>
      </c>
      <c r="K97" t="str">
        <f t="shared" si="1"/>
        <v>B2C</v>
      </c>
      <c r="L97" t="s">
        <v>15</v>
      </c>
    </row>
    <row r="98" spans="1:12" x14ac:dyDescent="0.35">
      <c r="A98">
        <v>725</v>
      </c>
      <c r="B98" s="1">
        <v>45709</v>
      </c>
      <c r="C98" s="1" t="str">
        <f>TEXT(Data[[#This Row],[Date]],"yyy-mm")</f>
        <v>2025-02</v>
      </c>
      <c r="D98" t="s">
        <v>60</v>
      </c>
      <c r="E98" t="s">
        <v>12</v>
      </c>
      <c r="F98">
        <v>1</v>
      </c>
      <c r="G98" s="2">
        <v>18000</v>
      </c>
      <c r="H98" s="2">
        <v>16920</v>
      </c>
      <c r="K98" t="str">
        <f t="shared" si="1"/>
        <v>B2C</v>
      </c>
      <c r="L98" t="s">
        <v>13</v>
      </c>
    </row>
    <row r="99" spans="1:12" x14ac:dyDescent="0.35">
      <c r="A99">
        <v>726</v>
      </c>
      <c r="B99" s="1">
        <v>45710</v>
      </c>
      <c r="C99" s="1" t="str">
        <f>TEXT(Data[[#This Row],[Date]],"yyy-mm")</f>
        <v>2025-02</v>
      </c>
      <c r="D99" t="s">
        <v>54</v>
      </c>
      <c r="E99" t="s">
        <v>41</v>
      </c>
      <c r="F99">
        <v>5</v>
      </c>
      <c r="G99" s="2">
        <v>9500</v>
      </c>
      <c r="H99" s="2">
        <v>49005</v>
      </c>
      <c r="J99" s="2">
        <v>4000</v>
      </c>
      <c r="K99" t="str">
        <f t="shared" si="1"/>
        <v>B2B</v>
      </c>
      <c r="L99" t="s">
        <v>15</v>
      </c>
    </row>
    <row r="100" spans="1:12" x14ac:dyDescent="0.35">
      <c r="A100">
        <v>727</v>
      </c>
      <c r="B100" s="1">
        <v>45713</v>
      </c>
      <c r="C100" s="1" t="str">
        <f>TEXT(Data[[#This Row],[Date]],"yyy-mm")</f>
        <v>2025-02</v>
      </c>
      <c r="D100" t="s">
        <v>134</v>
      </c>
      <c r="E100" t="s">
        <v>32</v>
      </c>
      <c r="F100">
        <v>1</v>
      </c>
      <c r="G100" s="2">
        <v>7600</v>
      </c>
      <c r="H100" s="2">
        <v>7600</v>
      </c>
      <c r="K100" t="str">
        <f t="shared" si="1"/>
        <v>B2C</v>
      </c>
      <c r="L100" t="s">
        <v>15</v>
      </c>
    </row>
    <row r="101" spans="1:12" x14ac:dyDescent="0.35">
      <c r="A101">
        <v>727</v>
      </c>
      <c r="B101" s="1">
        <v>45713</v>
      </c>
      <c r="C101" s="1" t="str">
        <f>TEXT(Data[[#This Row],[Date]],"yyy-mm")</f>
        <v>2025-02</v>
      </c>
      <c r="D101" t="s">
        <v>134</v>
      </c>
      <c r="E101" t="s">
        <v>14</v>
      </c>
      <c r="F101">
        <v>1</v>
      </c>
      <c r="G101" s="2">
        <v>12500</v>
      </c>
      <c r="H101" s="2">
        <v>12500</v>
      </c>
      <c r="K101" t="str">
        <f t="shared" si="1"/>
        <v>B2C</v>
      </c>
      <c r="L101" t="s">
        <v>15</v>
      </c>
    </row>
    <row r="102" spans="1:12" x14ac:dyDescent="0.35">
      <c r="A102">
        <v>727</v>
      </c>
      <c r="B102" s="1">
        <v>45713</v>
      </c>
      <c r="C102" s="1" t="str">
        <f>TEXT(Data[[#This Row],[Date]],"yyy-mm")</f>
        <v>2025-02</v>
      </c>
      <c r="D102" t="s">
        <v>134</v>
      </c>
      <c r="E102" t="s">
        <v>61</v>
      </c>
      <c r="F102">
        <v>1</v>
      </c>
      <c r="G102" s="2">
        <v>1300</v>
      </c>
      <c r="H102" s="2">
        <v>1300</v>
      </c>
      <c r="I102">
        <v>97.5</v>
      </c>
      <c r="K102" t="str">
        <f t="shared" si="1"/>
        <v>B2C</v>
      </c>
      <c r="L102" t="s">
        <v>62</v>
      </c>
    </row>
    <row r="103" spans="1:12" x14ac:dyDescent="0.35">
      <c r="A103">
        <v>728</v>
      </c>
      <c r="B103" s="1">
        <v>45715</v>
      </c>
      <c r="C103" s="1" t="str">
        <f>TEXT(Data[[#This Row],[Date]],"yyy-mm")</f>
        <v>2025-02</v>
      </c>
      <c r="D103" t="s">
        <v>33</v>
      </c>
      <c r="E103" t="s">
        <v>63</v>
      </c>
      <c r="F103">
        <v>1</v>
      </c>
      <c r="G103" s="2">
        <v>65000</v>
      </c>
      <c r="H103" s="2">
        <v>65000</v>
      </c>
      <c r="J103" s="2">
        <v>8000</v>
      </c>
      <c r="K103" t="str">
        <f t="shared" si="1"/>
        <v>B2C</v>
      </c>
      <c r="L103" t="s">
        <v>20</v>
      </c>
    </row>
    <row r="104" spans="1:12" x14ac:dyDescent="0.35">
      <c r="A104">
        <v>729</v>
      </c>
      <c r="B104" s="1">
        <v>45716</v>
      </c>
      <c r="C104" s="1" t="str">
        <f>TEXT(Data[[#This Row],[Date]],"yyy-mm")</f>
        <v>2025-02</v>
      </c>
      <c r="D104" t="s">
        <v>54</v>
      </c>
      <c r="E104" t="s">
        <v>41</v>
      </c>
      <c r="F104">
        <v>3</v>
      </c>
      <c r="G104" s="2">
        <v>9900</v>
      </c>
      <c r="H104" s="2">
        <v>25888.5</v>
      </c>
      <c r="J104" s="2">
        <v>5000</v>
      </c>
      <c r="K104" t="str">
        <f t="shared" si="1"/>
        <v>B2B</v>
      </c>
      <c r="L104" t="s">
        <v>15</v>
      </c>
    </row>
    <row r="105" spans="1:12" x14ac:dyDescent="0.35">
      <c r="A105">
        <v>730</v>
      </c>
      <c r="B105" s="1">
        <v>45716</v>
      </c>
      <c r="C105" s="1" t="str">
        <f>TEXT(Data[[#This Row],[Date]],"yyy-mm")</f>
        <v>2025-02</v>
      </c>
      <c r="D105" t="s">
        <v>64</v>
      </c>
      <c r="E105" t="s">
        <v>65</v>
      </c>
      <c r="F105">
        <v>1</v>
      </c>
      <c r="G105" s="3">
        <v>42000</v>
      </c>
      <c r="H105" s="2">
        <v>42000</v>
      </c>
      <c r="I105" s="3">
        <v>3150</v>
      </c>
      <c r="J105" s="3"/>
      <c r="K105" t="str">
        <f t="shared" si="1"/>
        <v>B2C</v>
      </c>
      <c r="L105" t="s">
        <v>17</v>
      </c>
    </row>
    <row r="106" spans="1:12" x14ac:dyDescent="0.35">
      <c r="A106">
        <v>730</v>
      </c>
      <c r="B106" s="1">
        <v>45716</v>
      </c>
      <c r="C106" s="1" t="str">
        <f>TEXT(Data[[#This Row],[Date]],"yyy-mm")</f>
        <v>2025-02</v>
      </c>
      <c r="D106" t="s">
        <v>64</v>
      </c>
      <c r="E106" t="s">
        <v>41</v>
      </c>
      <c r="F106">
        <v>1</v>
      </c>
      <c r="G106" s="2">
        <v>9900</v>
      </c>
      <c r="H106" s="2">
        <v>9900</v>
      </c>
      <c r="K106" t="str">
        <f t="shared" si="1"/>
        <v>B2C</v>
      </c>
      <c r="L106" t="s">
        <v>15</v>
      </c>
    </row>
    <row r="107" spans="1:12" x14ac:dyDescent="0.35">
      <c r="A107">
        <v>731</v>
      </c>
      <c r="B107" s="1">
        <v>45719</v>
      </c>
      <c r="C107" s="1" t="str">
        <f>TEXT(Data[[#This Row],[Date]],"yyy-mm")</f>
        <v>2025-03</v>
      </c>
      <c r="D107" t="s">
        <v>135</v>
      </c>
      <c r="E107" t="s">
        <v>14</v>
      </c>
      <c r="F107">
        <v>2</v>
      </c>
      <c r="G107" s="2">
        <v>12500</v>
      </c>
      <c r="H107" s="2">
        <v>25000</v>
      </c>
      <c r="K107" t="str">
        <f t="shared" si="1"/>
        <v>B2C</v>
      </c>
      <c r="L107" t="s">
        <v>15</v>
      </c>
    </row>
    <row r="108" spans="1:12" x14ac:dyDescent="0.35">
      <c r="A108">
        <v>732</v>
      </c>
      <c r="B108" s="1">
        <v>45721</v>
      </c>
      <c r="C108" s="1" t="str">
        <f>TEXT(Data[[#This Row],[Date]],"yyy-mm")</f>
        <v>2025-03</v>
      </c>
      <c r="D108" t="s">
        <v>39</v>
      </c>
      <c r="E108" t="s">
        <v>14</v>
      </c>
      <c r="F108">
        <v>8</v>
      </c>
      <c r="G108" s="2">
        <v>12200</v>
      </c>
      <c r="H108" s="3">
        <v>97051</v>
      </c>
      <c r="K108" t="str">
        <f t="shared" si="1"/>
        <v>B2B</v>
      </c>
      <c r="L108" t="s">
        <v>15</v>
      </c>
    </row>
    <row r="109" spans="1:12" x14ac:dyDescent="0.35">
      <c r="A109">
        <v>732</v>
      </c>
      <c r="B109" s="1">
        <v>45721</v>
      </c>
      <c r="C109" s="1" t="str">
        <f>TEXT(Data[[#This Row],[Date]],"yyy-mm")</f>
        <v>2025-03</v>
      </c>
      <c r="D109" t="s">
        <v>39</v>
      </c>
      <c r="E109" t="s">
        <v>40</v>
      </c>
      <c r="F109">
        <v>3</v>
      </c>
      <c r="G109" s="2">
        <v>10200</v>
      </c>
      <c r="H109" s="2">
        <v>30600</v>
      </c>
      <c r="K109" t="str">
        <f t="shared" si="1"/>
        <v>B2B</v>
      </c>
      <c r="L109" t="s">
        <v>15</v>
      </c>
    </row>
    <row r="110" spans="1:12" x14ac:dyDescent="0.35">
      <c r="A110">
        <v>732</v>
      </c>
      <c r="B110" s="1">
        <v>45721</v>
      </c>
      <c r="C110" s="1" t="str">
        <f>TEXT(Data[[#This Row],[Date]],"yyy-mm")</f>
        <v>2025-03</v>
      </c>
      <c r="D110" t="s">
        <v>39</v>
      </c>
      <c r="E110" t="s">
        <v>37</v>
      </c>
      <c r="F110">
        <v>1</v>
      </c>
      <c r="G110" s="2">
        <v>42000</v>
      </c>
      <c r="H110" s="2">
        <v>42000</v>
      </c>
      <c r="I110" s="2">
        <v>3150</v>
      </c>
      <c r="J110" s="2"/>
      <c r="K110" t="str">
        <f t="shared" si="1"/>
        <v>B2B</v>
      </c>
      <c r="L110" t="s">
        <v>17</v>
      </c>
    </row>
    <row r="111" spans="1:12" x14ac:dyDescent="0.35">
      <c r="A111">
        <v>732</v>
      </c>
      <c r="B111" s="1">
        <v>45721</v>
      </c>
      <c r="C111" s="1" t="str">
        <f>TEXT(Data[[#This Row],[Date]],"yyy-mm")</f>
        <v>2025-03</v>
      </c>
      <c r="D111" t="s">
        <v>39</v>
      </c>
      <c r="E111" t="s">
        <v>66</v>
      </c>
      <c r="F111">
        <v>1</v>
      </c>
      <c r="G111" s="2">
        <v>42000</v>
      </c>
      <c r="H111" s="2">
        <v>42000</v>
      </c>
      <c r="I111" s="2">
        <v>3150</v>
      </c>
      <c r="J111" s="2"/>
      <c r="K111" t="str">
        <f t="shared" si="1"/>
        <v>B2B</v>
      </c>
      <c r="L111" t="s">
        <v>17</v>
      </c>
    </row>
    <row r="112" spans="1:12" x14ac:dyDescent="0.35">
      <c r="A112">
        <v>732</v>
      </c>
      <c r="B112" s="1">
        <v>45721</v>
      </c>
      <c r="C112" s="1" t="str">
        <f>TEXT(Data[[#This Row],[Date]],"yyy-mm")</f>
        <v>2025-03</v>
      </c>
      <c r="D112" t="s">
        <v>39</v>
      </c>
      <c r="E112" t="s">
        <v>36</v>
      </c>
      <c r="F112">
        <v>1</v>
      </c>
      <c r="G112" s="2">
        <v>48000</v>
      </c>
      <c r="H112" s="2">
        <v>48000</v>
      </c>
      <c r="I112" s="2">
        <v>3600</v>
      </c>
      <c r="J112" s="2"/>
      <c r="K112" t="str">
        <f t="shared" si="1"/>
        <v>B2B</v>
      </c>
      <c r="L112" t="s">
        <v>17</v>
      </c>
    </row>
    <row r="113" spans="1:12" x14ac:dyDescent="0.35">
      <c r="A113">
        <v>733</v>
      </c>
      <c r="B113" s="1">
        <v>45722</v>
      </c>
      <c r="C113" s="1" t="str">
        <f>TEXT(Data[[#This Row],[Date]],"yyy-mm")</f>
        <v>2025-03</v>
      </c>
      <c r="D113" t="s">
        <v>33</v>
      </c>
      <c r="E113" t="s">
        <v>34</v>
      </c>
      <c r="F113">
        <v>2</v>
      </c>
      <c r="G113" s="2">
        <v>39000</v>
      </c>
      <c r="H113" s="2">
        <v>78000</v>
      </c>
      <c r="I113" s="2">
        <v>5850</v>
      </c>
      <c r="J113" s="2">
        <v>8000</v>
      </c>
      <c r="K113" t="str">
        <f t="shared" si="1"/>
        <v>B2C</v>
      </c>
      <c r="L113" t="s">
        <v>17</v>
      </c>
    </row>
    <row r="114" spans="1:12" x14ac:dyDescent="0.35">
      <c r="A114">
        <v>733</v>
      </c>
      <c r="B114" s="1">
        <v>45722</v>
      </c>
      <c r="C114" s="1" t="str">
        <f>TEXT(Data[[#This Row],[Date]],"yyy-mm")</f>
        <v>2025-03</v>
      </c>
      <c r="D114" t="s">
        <v>33</v>
      </c>
      <c r="E114" t="s">
        <v>35</v>
      </c>
      <c r="F114">
        <v>2</v>
      </c>
      <c r="G114" s="2">
        <v>54000</v>
      </c>
      <c r="H114" s="2">
        <v>108000</v>
      </c>
      <c r="I114" s="2">
        <v>8100</v>
      </c>
      <c r="J114" s="2"/>
      <c r="K114" t="str">
        <f t="shared" si="1"/>
        <v>B2C</v>
      </c>
      <c r="L114" t="s">
        <v>17</v>
      </c>
    </row>
    <row r="115" spans="1:12" x14ac:dyDescent="0.35">
      <c r="A115">
        <v>734</v>
      </c>
      <c r="B115" s="1">
        <v>45723</v>
      </c>
      <c r="C115" s="1" t="str">
        <f>TEXT(Data[[#This Row],[Date]],"yyy-mm")</f>
        <v>2025-03</v>
      </c>
      <c r="D115" t="s">
        <v>67</v>
      </c>
      <c r="E115" t="s">
        <v>14</v>
      </c>
      <c r="F115">
        <v>1</v>
      </c>
      <c r="G115" s="2">
        <v>13500</v>
      </c>
      <c r="H115" s="2">
        <v>13500</v>
      </c>
      <c r="I115" s="2"/>
      <c r="J115" s="2">
        <v>5000</v>
      </c>
      <c r="K115" t="str">
        <f t="shared" si="1"/>
        <v>B2C</v>
      </c>
      <c r="L115" t="s">
        <v>15</v>
      </c>
    </row>
    <row r="116" spans="1:12" x14ac:dyDescent="0.35">
      <c r="A116">
        <v>734</v>
      </c>
      <c r="B116" s="1">
        <v>45723</v>
      </c>
      <c r="C116" s="1" t="str">
        <f>TEXT(Data[[#This Row],[Date]],"yyy-mm")</f>
        <v>2025-03</v>
      </c>
      <c r="D116" t="s">
        <v>67</v>
      </c>
      <c r="E116" t="s">
        <v>41</v>
      </c>
      <c r="F116">
        <v>1</v>
      </c>
      <c r="G116" s="2">
        <v>9900</v>
      </c>
      <c r="H116" s="2">
        <v>9900</v>
      </c>
      <c r="I116" s="2"/>
      <c r="J116" s="2"/>
      <c r="K116" t="str">
        <f t="shared" si="1"/>
        <v>B2C</v>
      </c>
      <c r="L116" t="s">
        <v>15</v>
      </c>
    </row>
    <row r="117" spans="1:12" x14ac:dyDescent="0.35">
      <c r="A117">
        <v>734</v>
      </c>
      <c r="B117" s="1">
        <v>45723</v>
      </c>
      <c r="C117" s="1" t="str">
        <f>TEXT(Data[[#This Row],[Date]],"yyy-mm")</f>
        <v>2025-03</v>
      </c>
      <c r="D117" t="s">
        <v>67</v>
      </c>
      <c r="E117" t="s">
        <v>40</v>
      </c>
      <c r="F117">
        <v>1</v>
      </c>
      <c r="G117" s="2">
        <v>10500</v>
      </c>
      <c r="H117" s="2">
        <v>10500</v>
      </c>
      <c r="I117" s="2"/>
      <c r="J117" s="2"/>
      <c r="K117" t="str">
        <f t="shared" si="1"/>
        <v>B2C</v>
      </c>
      <c r="L117" t="s">
        <v>15</v>
      </c>
    </row>
    <row r="118" spans="1:12" x14ac:dyDescent="0.35">
      <c r="A118">
        <v>734</v>
      </c>
      <c r="B118" s="1">
        <v>45723</v>
      </c>
      <c r="C118" s="1" t="str">
        <f>TEXT(Data[[#This Row],[Date]],"yyy-mm")</f>
        <v>2025-03</v>
      </c>
      <c r="D118" t="s">
        <v>67</v>
      </c>
      <c r="E118" t="s">
        <v>12</v>
      </c>
      <c r="F118">
        <v>1</v>
      </c>
      <c r="G118" s="2">
        <v>22000</v>
      </c>
      <c r="H118" s="2">
        <v>22000</v>
      </c>
      <c r="I118" s="2"/>
      <c r="J118" s="2"/>
      <c r="K118" t="str">
        <f t="shared" si="1"/>
        <v>B2C</v>
      </c>
      <c r="L118" t="s">
        <v>13</v>
      </c>
    </row>
    <row r="119" spans="1:12" x14ac:dyDescent="0.35">
      <c r="A119">
        <v>734</v>
      </c>
      <c r="B119" s="1">
        <v>45723</v>
      </c>
      <c r="C119" s="1" t="str">
        <f>TEXT(Data[[#This Row],[Date]],"yyy-mm")</f>
        <v>2025-03</v>
      </c>
      <c r="D119" t="s">
        <v>67</v>
      </c>
      <c r="E119" t="s">
        <v>68</v>
      </c>
      <c r="F119">
        <v>1</v>
      </c>
      <c r="G119" s="2">
        <v>55000</v>
      </c>
      <c r="H119" s="2">
        <v>55000</v>
      </c>
      <c r="K119" t="str">
        <f t="shared" si="1"/>
        <v>B2C</v>
      </c>
      <c r="L119" t="s">
        <v>20</v>
      </c>
    </row>
    <row r="120" spans="1:12" x14ac:dyDescent="0.35">
      <c r="A120">
        <v>734</v>
      </c>
      <c r="B120" s="1">
        <v>45723</v>
      </c>
      <c r="C120" s="1" t="str">
        <f>TEXT(Data[[#This Row],[Date]],"yyy-mm")</f>
        <v>2025-03</v>
      </c>
      <c r="D120" t="s">
        <v>67</v>
      </c>
      <c r="E120" t="s">
        <v>61</v>
      </c>
      <c r="F120">
        <v>1</v>
      </c>
      <c r="G120" s="2">
        <v>1300</v>
      </c>
      <c r="H120" s="2">
        <v>1300</v>
      </c>
      <c r="I120">
        <v>97.5</v>
      </c>
      <c r="K120" t="str">
        <f t="shared" si="1"/>
        <v>B2C</v>
      </c>
      <c r="L120" t="s">
        <v>62</v>
      </c>
    </row>
    <row r="121" spans="1:12" x14ac:dyDescent="0.35">
      <c r="A121">
        <v>734</v>
      </c>
      <c r="B121" s="1">
        <v>45723</v>
      </c>
      <c r="C121" s="1" t="str">
        <f>TEXT(Data[[#This Row],[Date]],"yyy-mm")</f>
        <v>2025-03</v>
      </c>
      <c r="D121" t="s">
        <v>67</v>
      </c>
      <c r="E121" t="s">
        <v>69</v>
      </c>
      <c r="F121">
        <v>1</v>
      </c>
      <c r="G121" s="2">
        <v>1300</v>
      </c>
      <c r="H121" s="2">
        <v>1300</v>
      </c>
      <c r="I121">
        <v>97.5</v>
      </c>
      <c r="K121" t="str">
        <f t="shared" si="1"/>
        <v>B2C</v>
      </c>
      <c r="L121" t="s">
        <v>70</v>
      </c>
    </row>
    <row r="122" spans="1:12" x14ac:dyDescent="0.35">
      <c r="A122">
        <v>734</v>
      </c>
      <c r="B122" s="1">
        <v>45723</v>
      </c>
      <c r="C122" s="1" t="str">
        <f>TEXT(Data[[#This Row],[Date]],"yyy-mm")</f>
        <v>2025-03</v>
      </c>
      <c r="D122" t="s">
        <v>67</v>
      </c>
      <c r="E122" t="s">
        <v>71</v>
      </c>
      <c r="F122">
        <v>1</v>
      </c>
      <c r="G122" s="2">
        <v>1300</v>
      </c>
      <c r="H122" s="2">
        <v>1300</v>
      </c>
      <c r="I122">
        <v>97.5</v>
      </c>
      <c r="K122" t="str">
        <f t="shared" si="1"/>
        <v>B2C</v>
      </c>
      <c r="L122" t="s">
        <v>62</v>
      </c>
    </row>
    <row r="123" spans="1:12" x14ac:dyDescent="0.35">
      <c r="A123">
        <v>734</v>
      </c>
      <c r="B123" s="1">
        <v>45723</v>
      </c>
      <c r="C123" s="1" t="str">
        <f>TEXT(Data[[#This Row],[Date]],"yyy-mm")</f>
        <v>2025-03</v>
      </c>
      <c r="D123" t="s">
        <v>67</v>
      </c>
      <c r="E123" t="s">
        <v>34</v>
      </c>
      <c r="F123">
        <v>1</v>
      </c>
      <c r="G123" s="2">
        <v>3250</v>
      </c>
      <c r="H123" s="2">
        <v>3250</v>
      </c>
      <c r="I123">
        <v>176.25</v>
      </c>
      <c r="K123" t="str">
        <f t="shared" si="1"/>
        <v>B2C</v>
      </c>
      <c r="L123" t="s">
        <v>17</v>
      </c>
    </row>
    <row r="124" spans="1:12" x14ac:dyDescent="0.35">
      <c r="A124">
        <v>735</v>
      </c>
      <c r="B124" s="1">
        <v>45726</v>
      </c>
      <c r="C124" s="1" t="str">
        <f>TEXT(Data[[#This Row],[Date]],"yyy-mm")</f>
        <v>2025-03</v>
      </c>
      <c r="D124" t="s">
        <v>72</v>
      </c>
      <c r="E124" t="s">
        <v>12</v>
      </c>
      <c r="F124">
        <v>1</v>
      </c>
      <c r="G124" s="2">
        <v>22000</v>
      </c>
      <c r="H124" s="2">
        <v>22000</v>
      </c>
      <c r="J124" s="2">
        <v>4000</v>
      </c>
      <c r="K124" t="str">
        <f t="shared" si="1"/>
        <v>B2C</v>
      </c>
      <c r="L124" t="s">
        <v>13</v>
      </c>
    </row>
    <row r="125" spans="1:12" x14ac:dyDescent="0.35">
      <c r="A125">
        <v>736</v>
      </c>
      <c r="B125" s="1">
        <v>45727</v>
      </c>
      <c r="C125" s="1" t="str">
        <f>TEXT(Data[[#This Row],[Date]],"yyy-mm")</f>
        <v>2025-03</v>
      </c>
      <c r="D125" t="s">
        <v>29</v>
      </c>
      <c r="E125" t="s">
        <v>73</v>
      </c>
      <c r="F125">
        <v>1</v>
      </c>
      <c r="G125" s="2">
        <v>105000</v>
      </c>
      <c r="H125" s="2">
        <v>105000</v>
      </c>
      <c r="J125" s="2">
        <v>6000</v>
      </c>
      <c r="K125" t="str">
        <f t="shared" si="1"/>
        <v>B2C</v>
      </c>
      <c r="L125" t="s">
        <v>20</v>
      </c>
    </row>
    <row r="126" spans="1:12" x14ac:dyDescent="0.35">
      <c r="A126">
        <v>737</v>
      </c>
      <c r="B126" s="1">
        <v>45727</v>
      </c>
      <c r="C126" s="1" t="str">
        <f>TEXT(Data[[#This Row],[Date]],"yyy-mm")</f>
        <v>2025-03</v>
      </c>
      <c r="D126" t="s">
        <v>54</v>
      </c>
      <c r="E126" t="s">
        <v>41</v>
      </c>
      <c r="F126">
        <v>3</v>
      </c>
      <c r="G126" s="2">
        <v>9900</v>
      </c>
      <c r="H126" s="2">
        <v>29403</v>
      </c>
      <c r="J126" s="2">
        <v>4000</v>
      </c>
      <c r="K126" t="str">
        <f t="shared" si="1"/>
        <v>B2B</v>
      </c>
      <c r="L126" t="s">
        <v>15</v>
      </c>
    </row>
    <row r="127" spans="1:12" x14ac:dyDescent="0.35">
      <c r="A127">
        <v>738</v>
      </c>
      <c r="B127" s="1">
        <v>45729</v>
      </c>
      <c r="C127" s="1" t="str">
        <f>TEXT(Data[[#This Row],[Date]],"yyy-mm")</f>
        <v>2025-03</v>
      </c>
      <c r="D127" t="s">
        <v>67</v>
      </c>
      <c r="E127" t="s">
        <v>74</v>
      </c>
      <c r="F127">
        <v>1</v>
      </c>
      <c r="G127" s="2">
        <v>20000</v>
      </c>
      <c r="H127" s="2">
        <v>20000</v>
      </c>
      <c r="J127" s="2">
        <v>4000</v>
      </c>
      <c r="K127" t="str">
        <f t="shared" si="1"/>
        <v>B2C</v>
      </c>
      <c r="L127" t="s">
        <v>17</v>
      </c>
    </row>
    <row r="128" spans="1:12" x14ac:dyDescent="0.35">
      <c r="A128">
        <v>739</v>
      </c>
      <c r="B128" s="1">
        <v>45729</v>
      </c>
      <c r="C128" s="1" t="str">
        <f>TEXT(Data[[#This Row],[Date]],"yyy-mm")</f>
        <v>2025-03</v>
      </c>
      <c r="D128" t="s">
        <v>75</v>
      </c>
      <c r="E128" t="s">
        <v>76</v>
      </c>
      <c r="F128">
        <v>2</v>
      </c>
      <c r="G128" s="2">
        <v>24000</v>
      </c>
      <c r="H128" s="2">
        <v>48000</v>
      </c>
      <c r="J128" s="2">
        <v>4000</v>
      </c>
      <c r="K128" t="str">
        <f t="shared" si="1"/>
        <v>B2C</v>
      </c>
      <c r="L128" t="s">
        <v>17</v>
      </c>
    </row>
    <row r="129" spans="1:12" x14ac:dyDescent="0.35">
      <c r="A129">
        <v>740</v>
      </c>
      <c r="B129" s="1">
        <v>45729</v>
      </c>
      <c r="C129" s="1" t="str">
        <f>TEXT(Data[[#This Row],[Date]],"yyy-mm")</f>
        <v>2025-03</v>
      </c>
      <c r="D129" t="s">
        <v>77</v>
      </c>
      <c r="E129" t="s">
        <v>78</v>
      </c>
      <c r="F129" s="4">
        <v>2.5</v>
      </c>
      <c r="G129" s="2">
        <v>42000</v>
      </c>
      <c r="H129" s="2">
        <v>108000</v>
      </c>
      <c r="I129" s="2">
        <v>8100</v>
      </c>
      <c r="J129" s="2">
        <v>5000</v>
      </c>
      <c r="K129" t="str">
        <f t="shared" si="1"/>
        <v>B2B</v>
      </c>
      <c r="L129" t="s">
        <v>17</v>
      </c>
    </row>
    <row r="130" spans="1:12" x14ac:dyDescent="0.35">
      <c r="A130">
        <v>741</v>
      </c>
      <c r="B130" s="1">
        <v>45730</v>
      </c>
      <c r="C130" s="1" t="str">
        <f>TEXT(Data[[#This Row],[Date]],"yyy-mm")</f>
        <v>2025-03</v>
      </c>
      <c r="D130" t="s">
        <v>79</v>
      </c>
      <c r="E130" t="s">
        <v>40</v>
      </c>
      <c r="F130">
        <v>10</v>
      </c>
      <c r="G130" s="2">
        <v>10500</v>
      </c>
      <c r="H130" s="2">
        <v>105000</v>
      </c>
      <c r="J130" s="2">
        <v>5000</v>
      </c>
      <c r="K130" t="str">
        <f t="shared" ref="K130:K193" si="2">IF(OR(LEFT(TRIM(D130), 3)="Mr.",LEFT(TRIM(D130), 4)="Mrs.",LEFT(TRIM(D130), 6)="Pastor",LEFT(TRIM(D130), 3)="Dr.",LEFT(TRIM(D130), 4)="Miss"), "B2C", "B2B")</f>
        <v>B2C</v>
      </c>
      <c r="L130" t="s">
        <v>15</v>
      </c>
    </row>
    <row r="131" spans="1:12" x14ac:dyDescent="0.35">
      <c r="A131">
        <v>742</v>
      </c>
      <c r="B131" s="1">
        <v>45731</v>
      </c>
      <c r="C131" s="1" t="str">
        <f>TEXT(Data[[#This Row],[Date]],"yyy-mm")</f>
        <v>2025-03</v>
      </c>
      <c r="D131" t="s">
        <v>54</v>
      </c>
      <c r="E131" t="s">
        <v>41</v>
      </c>
      <c r="F131">
        <v>3</v>
      </c>
      <c r="G131" s="2">
        <v>9900</v>
      </c>
      <c r="H131" s="2">
        <v>29700</v>
      </c>
      <c r="J131" s="2">
        <v>4000</v>
      </c>
      <c r="K131" t="str">
        <f t="shared" si="2"/>
        <v>B2B</v>
      </c>
      <c r="L131" t="s">
        <v>15</v>
      </c>
    </row>
    <row r="132" spans="1:12" x14ac:dyDescent="0.35">
      <c r="A132">
        <v>743</v>
      </c>
      <c r="B132" s="1">
        <v>45732</v>
      </c>
      <c r="C132" s="1" t="str">
        <f>TEXT(Data[[#This Row],[Date]],"yyy-mm")</f>
        <v>2025-03</v>
      </c>
      <c r="D132" t="s">
        <v>80</v>
      </c>
      <c r="E132" t="s">
        <v>47</v>
      </c>
      <c r="F132">
        <v>1</v>
      </c>
      <c r="G132" s="2">
        <v>45000</v>
      </c>
      <c r="H132" s="3">
        <v>40500</v>
      </c>
      <c r="I132" s="2">
        <v>3037</v>
      </c>
      <c r="J132" s="2"/>
      <c r="K132" t="str">
        <f t="shared" si="2"/>
        <v>B2C</v>
      </c>
      <c r="L132" t="s">
        <v>17</v>
      </c>
    </row>
    <row r="133" spans="1:12" x14ac:dyDescent="0.35">
      <c r="A133">
        <v>744</v>
      </c>
      <c r="B133" s="1">
        <v>45735</v>
      </c>
      <c r="C133" s="1" t="str">
        <f>TEXT(Data[[#This Row],[Date]],"yyy-mm")</f>
        <v>2025-03</v>
      </c>
      <c r="D133" t="s">
        <v>81</v>
      </c>
      <c r="E133" t="s">
        <v>47</v>
      </c>
      <c r="F133">
        <v>1</v>
      </c>
      <c r="G133" s="2">
        <v>45000</v>
      </c>
      <c r="H133" s="2">
        <v>45000</v>
      </c>
      <c r="I133" s="2">
        <v>3375</v>
      </c>
      <c r="J133" s="2"/>
      <c r="K133" t="str">
        <f t="shared" si="2"/>
        <v>B2C</v>
      </c>
      <c r="L133" t="s">
        <v>17</v>
      </c>
    </row>
    <row r="134" spans="1:12" x14ac:dyDescent="0.35">
      <c r="A134">
        <v>745</v>
      </c>
      <c r="B134" s="1">
        <v>45743</v>
      </c>
      <c r="C134" s="1" t="str">
        <f>TEXT(Data[[#This Row],[Date]],"yyy-mm")</f>
        <v>2025-03</v>
      </c>
      <c r="D134" t="s">
        <v>82</v>
      </c>
      <c r="E134" t="s">
        <v>31</v>
      </c>
      <c r="F134">
        <v>6</v>
      </c>
      <c r="G134" s="2">
        <v>6700</v>
      </c>
      <c r="H134" s="2">
        <v>35376</v>
      </c>
      <c r="K134" t="str">
        <f t="shared" si="2"/>
        <v>B2B</v>
      </c>
      <c r="L134" t="s">
        <v>15</v>
      </c>
    </row>
    <row r="135" spans="1:12" x14ac:dyDescent="0.35">
      <c r="A135">
        <v>745</v>
      </c>
      <c r="B135" s="1">
        <v>45743</v>
      </c>
      <c r="C135" s="1" t="str">
        <f>TEXT(Data[[#This Row],[Date]],"yyy-mm")</f>
        <v>2025-03</v>
      </c>
      <c r="D135" t="s">
        <v>82</v>
      </c>
      <c r="E135" t="s">
        <v>32</v>
      </c>
      <c r="F135">
        <v>6</v>
      </c>
      <c r="G135" s="2">
        <v>7400</v>
      </c>
      <c r="H135" s="2">
        <v>37999</v>
      </c>
      <c r="K135" t="str">
        <f t="shared" si="2"/>
        <v>B2B</v>
      </c>
      <c r="L135" t="s">
        <v>15</v>
      </c>
    </row>
    <row r="136" spans="1:12" x14ac:dyDescent="0.35">
      <c r="A136">
        <v>745</v>
      </c>
      <c r="B136" s="1">
        <v>45743</v>
      </c>
      <c r="C136" s="1" t="str">
        <f>TEXT(Data[[#This Row],[Date]],"yyy-mm")</f>
        <v>2025-03</v>
      </c>
      <c r="D136" t="s">
        <v>82</v>
      </c>
      <c r="E136" t="s">
        <v>41</v>
      </c>
      <c r="F136">
        <v>6</v>
      </c>
      <c r="G136" s="2">
        <v>9500</v>
      </c>
      <c r="H136" s="2">
        <v>56525</v>
      </c>
      <c r="K136" t="str">
        <f t="shared" si="2"/>
        <v>B2B</v>
      </c>
      <c r="L136" t="s">
        <v>15</v>
      </c>
    </row>
    <row r="137" spans="1:12" x14ac:dyDescent="0.35">
      <c r="A137">
        <v>746</v>
      </c>
      <c r="B137" s="1">
        <v>45743</v>
      </c>
      <c r="C137" s="1" t="str">
        <f>TEXT(Data[[#This Row],[Date]],"yyy-mm")</f>
        <v>2025-03</v>
      </c>
      <c r="D137" t="s">
        <v>83</v>
      </c>
      <c r="E137" t="s">
        <v>47</v>
      </c>
      <c r="F137">
        <v>1</v>
      </c>
      <c r="G137" s="2">
        <v>45000</v>
      </c>
      <c r="H137" s="2">
        <v>45000</v>
      </c>
      <c r="I137" s="2">
        <v>3375</v>
      </c>
      <c r="J137" s="2">
        <v>5000</v>
      </c>
      <c r="K137" t="str">
        <f t="shared" si="2"/>
        <v>B2C</v>
      </c>
      <c r="L137" t="s">
        <v>17</v>
      </c>
    </row>
    <row r="138" spans="1:12" x14ac:dyDescent="0.35">
      <c r="A138">
        <v>746</v>
      </c>
      <c r="B138" s="1">
        <v>45743</v>
      </c>
      <c r="C138" s="1" t="str">
        <f>TEXT(Data[[#This Row],[Date]],"yyy-mm")</f>
        <v>2025-03</v>
      </c>
      <c r="D138" t="s">
        <v>83</v>
      </c>
      <c r="E138" t="s">
        <v>84</v>
      </c>
      <c r="F138">
        <v>2</v>
      </c>
      <c r="G138" s="2">
        <v>1300</v>
      </c>
      <c r="H138" s="3">
        <v>2600</v>
      </c>
      <c r="I138">
        <v>195</v>
      </c>
      <c r="K138" t="str">
        <f t="shared" si="2"/>
        <v>B2C</v>
      </c>
      <c r="L138" t="s">
        <v>62</v>
      </c>
    </row>
    <row r="139" spans="1:12" x14ac:dyDescent="0.35">
      <c r="A139">
        <v>746</v>
      </c>
      <c r="B139" s="1">
        <v>45743</v>
      </c>
      <c r="C139" s="1" t="str">
        <f>TEXT(Data[[#This Row],[Date]],"yyy-mm")</f>
        <v>2025-03</v>
      </c>
      <c r="D139" t="s">
        <v>83</v>
      </c>
      <c r="E139" t="s">
        <v>61</v>
      </c>
      <c r="F139">
        <v>2</v>
      </c>
      <c r="G139" s="2">
        <v>1300</v>
      </c>
      <c r="H139" s="2">
        <v>2600</v>
      </c>
      <c r="I139">
        <v>195</v>
      </c>
      <c r="K139" t="str">
        <f t="shared" si="2"/>
        <v>B2C</v>
      </c>
      <c r="L139" t="s">
        <v>62</v>
      </c>
    </row>
    <row r="140" spans="1:12" x14ac:dyDescent="0.35">
      <c r="A140">
        <v>747</v>
      </c>
      <c r="B140" s="1">
        <v>45747</v>
      </c>
      <c r="C140" s="1" t="str">
        <f>TEXT(Data[[#This Row],[Date]],"yyy-mm")</f>
        <v>2025-03</v>
      </c>
      <c r="D140" t="s">
        <v>54</v>
      </c>
      <c r="E140" t="s">
        <v>41</v>
      </c>
      <c r="F140">
        <v>5</v>
      </c>
      <c r="G140" s="2">
        <v>9900</v>
      </c>
      <c r="H140" s="2">
        <v>49747</v>
      </c>
      <c r="J140" s="2">
        <v>5000</v>
      </c>
      <c r="K140" t="str">
        <f t="shared" si="2"/>
        <v>B2B</v>
      </c>
      <c r="L140" t="s">
        <v>15</v>
      </c>
    </row>
    <row r="141" spans="1:12" x14ac:dyDescent="0.35">
      <c r="A141">
        <v>748</v>
      </c>
      <c r="B141" s="1">
        <v>45750</v>
      </c>
      <c r="C141" s="1" t="str">
        <f>TEXT(Data[[#This Row],[Date]],"yyy-mm")</f>
        <v>2025-04</v>
      </c>
      <c r="D141" t="s">
        <v>38</v>
      </c>
      <c r="E141" t="s">
        <v>14</v>
      </c>
      <c r="F141">
        <v>2</v>
      </c>
      <c r="G141" s="2">
        <v>13500</v>
      </c>
      <c r="H141" s="2">
        <v>27000</v>
      </c>
      <c r="K141" t="str">
        <f t="shared" si="2"/>
        <v>B2C</v>
      </c>
      <c r="L141" t="s">
        <v>15</v>
      </c>
    </row>
    <row r="142" spans="1:12" x14ac:dyDescent="0.35">
      <c r="A142">
        <v>748</v>
      </c>
      <c r="B142" s="1">
        <v>45750</v>
      </c>
      <c r="C142" s="1" t="str">
        <f>TEXT(Data[[#This Row],[Date]],"yyy-mm")</f>
        <v>2025-04</v>
      </c>
      <c r="D142" t="s">
        <v>38</v>
      </c>
      <c r="E142" t="s">
        <v>40</v>
      </c>
      <c r="F142">
        <v>1</v>
      </c>
      <c r="G142" s="2">
        <v>10500</v>
      </c>
      <c r="H142" s="2">
        <v>10500</v>
      </c>
      <c r="K142" t="str">
        <f t="shared" si="2"/>
        <v>B2C</v>
      </c>
      <c r="L142" t="s">
        <v>15</v>
      </c>
    </row>
    <row r="143" spans="1:12" x14ac:dyDescent="0.35">
      <c r="A143">
        <v>749</v>
      </c>
      <c r="B143" s="1">
        <v>45751</v>
      </c>
      <c r="C143" s="1" t="str">
        <f>TEXT(Data[[#This Row],[Date]],"yyy-mm")</f>
        <v>2025-04</v>
      </c>
      <c r="D143" t="s">
        <v>50</v>
      </c>
      <c r="E143" t="s">
        <v>12</v>
      </c>
      <c r="F143">
        <v>2</v>
      </c>
      <c r="G143" s="2">
        <v>22000</v>
      </c>
      <c r="H143" s="2">
        <v>46090</v>
      </c>
      <c r="J143" s="2">
        <v>4000</v>
      </c>
      <c r="K143" t="str">
        <f t="shared" si="2"/>
        <v>B2C</v>
      </c>
      <c r="L143" t="s">
        <v>13</v>
      </c>
    </row>
    <row r="144" spans="1:12" x14ac:dyDescent="0.35">
      <c r="A144">
        <v>750</v>
      </c>
      <c r="B144" s="1">
        <v>45750</v>
      </c>
      <c r="C144" s="1" t="str">
        <f>TEXT(Data[[#This Row],[Date]],"yyy-mm")</f>
        <v>2025-04</v>
      </c>
      <c r="D144" t="s">
        <v>54</v>
      </c>
      <c r="E144" t="s">
        <v>41</v>
      </c>
      <c r="F144">
        <v>4</v>
      </c>
      <c r="G144" s="2">
        <v>9900</v>
      </c>
      <c r="H144" s="2">
        <v>38214</v>
      </c>
      <c r="J144" s="2">
        <v>4000</v>
      </c>
      <c r="K144" t="str">
        <f t="shared" si="2"/>
        <v>B2B</v>
      </c>
      <c r="L144" t="s">
        <v>15</v>
      </c>
    </row>
    <row r="145" spans="1:12" x14ac:dyDescent="0.35">
      <c r="A145">
        <v>750</v>
      </c>
      <c r="B145" s="1">
        <v>45750</v>
      </c>
      <c r="C145" s="1" t="str">
        <f>TEXT(Data[[#This Row],[Date]],"yyy-mm")</f>
        <v>2025-04</v>
      </c>
      <c r="D145" t="s">
        <v>54</v>
      </c>
      <c r="E145" t="s">
        <v>14</v>
      </c>
      <c r="F145">
        <v>3</v>
      </c>
      <c r="G145" s="2">
        <v>13500</v>
      </c>
      <c r="H145" s="2">
        <v>40027</v>
      </c>
      <c r="K145" t="str">
        <f t="shared" si="2"/>
        <v>B2B</v>
      </c>
      <c r="L145" t="s">
        <v>15</v>
      </c>
    </row>
    <row r="146" spans="1:12" x14ac:dyDescent="0.35">
      <c r="A146">
        <v>751</v>
      </c>
      <c r="B146" s="1">
        <v>45751</v>
      </c>
      <c r="C146" s="1" t="str">
        <f>TEXT(Data[[#This Row],[Date]],"yyy-mm")</f>
        <v>2025-04</v>
      </c>
      <c r="D146" t="s">
        <v>51</v>
      </c>
      <c r="E146" t="s">
        <v>36</v>
      </c>
      <c r="F146">
        <v>4</v>
      </c>
      <c r="G146" s="2">
        <v>54000</v>
      </c>
      <c r="H146" s="2">
        <v>216000</v>
      </c>
      <c r="I146" s="2">
        <v>16200</v>
      </c>
      <c r="J146" s="2">
        <v>4000</v>
      </c>
      <c r="K146" t="str">
        <f t="shared" si="2"/>
        <v>B2C</v>
      </c>
      <c r="L146" t="s">
        <v>17</v>
      </c>
    </row>
    <row r="147" spans="1:12" x14ac:dyDescent="0.35">
      <c r="A147">
        <v>752</v>
      </c>
      <c r="B147" s="1">
        <v>45752</v>
      </c>
      <c r="C147" s="1" t="str">
        <f>TEXT(Data[[#This Row],[Date]],"yyy-mm")</f>
        <v>2025-04</v>
      </c>
      <c r="D147" t="s">
        <v>85</v>
      </c>
      <c r="E147" t="s">
        <v>31</v>
      </c>
      <c r="F147">
        <v>2</v>
      </c>
      <c r="G147" s="2">
        <v>7000</v>
      </c>
      <c r="H147" s="2">
        <v>11375</v>
      </c>
      <c r="J147" s="2">
        <v>6000</v>
      </c>
      <c r="K147" t="str">
        <f t="shared" si="2"/>
        <v>B2C</v>
      </c>
      <c r="L147" t="s">
        <v>15</v>
      </c>
    </row>
    <row r="148" spans="1:12" x14ac:dyDescent="0.35">
      <c r="A148">
        <v>752</v>
      </c>
      <c r="B148" s="1">
        <v>45752</v>
      </c>
      <c r="C148" s="1" t="str">
        <f>TEXT(Data[[#This Row],[Date]],"yyy-mm")</f>
        <v>2025-04</v>
      </c>
      <c r="D148" t="s">
        <v>85</v>
      </c>
      <c r="E148" t="s">
        <v>32</v>
      </c>
      <c r="F148">
        <v>4</v>
      </c>
      <c r="G148" s="2">
        <v>7600</v>
      </c>
      <c r="H148" s="2">
        <v>25840</v>
      </c>
      <c r="K148" t="str">
        <f t="shared" si="2"/>
        <v>B2C</v>
      </c>
      <c r="L148" t="s">
        <v>15</v>
      </c>
    </row>
    <row r="149" spans="1:12" x14ac:dyDescent="0.35">
      <c r="A149">
        <v>752</v>
      </c>
      <c r="B149" s="1">
        <v>45752</v>
      </c>
      <c r="C149" s="1" t="str">
        <f>TEXT(Data[[#This Row],[Date]],"yyy-mm")</f>
        <v>2025-04</v>
      </c>
      <c r="D149" t="s">
        <v>85</v>
      </c>
      <c r="E149" t="s">
        <v>14</v>
      </c>
      <c r="F149">
        <v>2</v>
      </c>
      <c r="G149" s="2">
        <v>13500</v>
      </c>
      <c r="H149" s="2">
        <v>27000</v>
      </c>
      <c r="K149" t="str">
        <f t="shared" si="2"/>
        <v>B2C</v>
      </c>
      <c r="L149" t="s">
        <v>15</v>
      </c>
    </row>
    <row r="150" spans="1:12" x14ac:dyDescent="0.35">
      <c r="A150">
        <v>752</v>
      </c>
      <c r="B150" s="1">
        <v>45752</v>
      </c>
      <c r="C150" s="1" t="str">
        <f>TEXT(Data[[#This Row],[Date]],"yyy-mm")</f>
        <v>2025-04</v>
      </c>
      <c r="D150" t="s">
        <v>85</v>
      </c>
      <c r="E150" t="s">
        <v>41</v>
      </c>
      <c r="F150">
        <v>2</v>
      </c>
      <c r="G150" s="2">
        <v>9900</v>
      </c>
      <c r="H150" s="2">
        <v>20790</v>
      </c>
      <c r="K150" t="str">
        <f t="shared" si="2"/>
        <v>B2C</v>
      </c>
      <c r="L150" t="s">
        <v>15</v>
      </c>
    </row>
    <row r="151" spans="1:12" x14ac:dyDescent="0.35">
      <c r="A151">
        <v>753</v>
      </c>
      <c r="B151" s="1">
        <v>45751</v>
      </c>
      <c r="C151" s="1" t="str">
        <f>TEXT(Data[[#This Row],[Date]],"yyy-mm")</f>
        <v>2025-04</v>
      </c>
      <c r="D151" t="s">
        <v>86</v>
      </c>
      <c r="E151" t="s">
        <v>69</v>
      </c>
      <c r="F151" s="4">
        <v>2.5</v>
      </c>
      <c r="G151" s="3">
        <v>12000</v>
      </c>
      <c r="H151" s="2">
        <v>30000</v>
      </c>
      <c r="I151" s="2">
        <v>2250</v>
      </c>
      <c r="J151" s="2"/>
      <c r="K151" t="str">
        <f t="shared" si="2"/>
        <v>B2B</v>
      </c>
      <c r="L151" t="s">
        <v>87</v>
      </c>
    </row>
    <row r="152" spans="1:12" x14ac:dyDescent="0.35">
      <c r="A152">
        <v>754</v>
      </c>
      <c r="B152" s="1">
        <v>45761</v>
      </c>
      <c r="C152" s="1" t="str">
        <f>TEXT(Data[[#This Row],[Date]],"yyy-mm")</f>
        <v>2025-04</v>
      </c>
      <c r="D152" t="s">
        <v>88</v>
      </c>
      <c r="E152" t="s">
        <v>14</v>
      </c>
      <c r="F152">
        <v>2</v>
      </c>
      <c r="G152" s="2">
        <v>13500</v>
      </c>
      <c r="H152" s="2">
        <v>27000</v>
      </c>
      <c r="K152" t="str">
        <f t="shared" si="2"/>
        <v>B2C</v>
      </c>
      <c r="L152" t="s">
        <v>15</v>
      </c>
    </row>
    <row r="153" spans="1:12" x14ac:dyDescent="0.35">
      <c r="A153">
        <v>754</v>
      </c>
      <c r="B153" s="1">
        <v>45761</v>
      </c>
      <c r="C153" s="1" t="str">
        <f>TEXT(Data[[#This Row],[Date]],"yyy-mm")</f>
        <v>2025-04</v>
      </c>
      <c r="D153" t="s">
        <v>88</v>
      </c>
      <c r="E153" t="s">
        <v>41</v>
      </c>
      <c r="F153">
        <v>4</v>
      </c>
      <c r="G153" s="2">
        <v>9900</v>
      </c>
      <c r="H153" s="2">
        <v>39600</v>
      </c>
      <c r="K153" t="str">
        <f t="shared" si="2"/>
        <v>B2C</v>
      </c>
      <c r="L153" t="s">
        <v>15</v>
      </c>
    </row>
    <row r="154" spans="1:12" x14ac:dyDescent="0.35">
      <c r="A154">
        <v>754</v>
      </c>
      <c r="B154" s="1">
        <v>45761</v>
      </c>
      <c r="C154" s="1" t="str">
        <f>TEXT(Data[[#This Row],[Date]],"yyy-mm")</f>
        <v>2025-04</v>
      </c>
      <c r="D154" t="s">
        <v>88</v>
      </c>
      <c r="E154" t="s">
        <v>31</v>
      </c>
      <c r="F154">
        <v>4</v>
      </c>
      <c r="G154" s="2">
        <v>7000</v>
      </c>
      <c r="H154" s="2">
        <v>24640</v>
      </c>
      <c r="K154" t="str">
        <f t="shared" si="2"/>
        <v>B2C</v>
      </c>
      <c r="L154" t="s">
        <v>15</v>
      </c>
    </row>
    <row r="155" spans="1:12" x14ac:dyDescent="0.35">
      <c r="A155">
        <v>754</v>
      </c>
      <c r="B155" s="1">
        <v>45761</v>
      </c>
      <c r="C155" s="1" t="str">
        <f>TEXT(Data[[#This Row],[Date]],"yyy-mm")</f>
        <v>2025-04</v>
      </c>
      <c r="D155" t="s">
        <v>88</v>
      </c>
      <c r="E155" t="s">
        <v>32</v>
      </c>
      <c r="F155">
        <v>6</v>
      </c>
      <c r="G155" s="2">
        <v>7600</v>
      </c>
      <c r="H155" s="2">
        <v>40128</v>
      </c>
      <c r="K155" t="str">
        <f t="shared" si="2"/>
        <v>B2C</v>
      </c>
      <c r="L155" t="s">
        <v>15</v>
      </c>
    </row>
    <row r="156" spans="1:12" x14ac:dyDescent="0.35">
      <c r="A156">
        <v>755</v>
      </c>
      <c r="B156" s="1">
        <v>45761</v>
      </c>
      <c r="C156" s="1" t="str">
        <f>TEXT(Data[[#This Row],[Date]],"yyy-mm")</f>
        <v>2025-04</v>
      </c>
      <c r="D156" t="s">
        <v>89</v>
      </c>
      <c r="E156" t="s">
        <v>47</v>
      </c>
      <c r="F156">
        <v>1</v>
      </c>
      <c r="G156" s="2">
        <v>45000</v>
      </c>
      <c r="H156" s="2">
        <v>45000</v>
      </c>
      <c r="I156" s="3">
        <v>3375</v>
      </c>
      <c r="J156" s="3"/>
      <c r="K156" t="str">
        <f t="shared" si="2"/>
        <v>B2C</v>
      </c>
      <c r="L156" t="s">
        <v>17</v>
      </c>
    </row>
    <row r="157" spans="1:12" x14ac:dyDescent="0.35">
      <c r="A157">
        <v>755</v>
      </c>
      <c r="B157" s="1">
        <v>45761</v>
      </c>
      <c r="C157" s="1" t="str">
        <f>TEXT(Data[[#This Row],[Date]],"yyy-mm")</f>
        <v>2025-04</v>
      </c>
      <c r="D157" t="s">
        <v>89</v>
      </c>
      <c r="E157" t="s">
        <v>40</v>
      </c>
      <c r="F157">
        <v>1</v>
      </c>
      <c r="G157" s="2">
        <v>10500</v>
      </c>
      <c r="H157" s="2">
        <v>10500</v>
      </c>
      <c r="K157" t="str">
        <f t="shared" si="2"/>
        <v>B2C</v>
      </c>
      <c r="L157" t="s">
        <v>15</v>
      </c>
    </row>
    <row r="158" spans="1:12" x14ac:dyDescent="0.35">
      <c r="A158">
        <v>756</v>
      </c>
      <c r="B158" s="1">
        <v>45761</v>
      </c>
      <c r="C158" s="1" t="str">
        <f>TEXT(Data[[#This Row],[Date]],"yyy-mm")</f>
        <v>2025-04</v>
      </c>
      <c r="D158" t="s">
        <v>80</v>
      </c>
      <c r="E158" t="s">
        <v>40</v>
      </c>
      <c r="F158">
        <v>1</v>
      </c>
      <c r="G158" s="2">
        <v>10500</v>
      </c>
      <c r="H158" s="2">
        <v>9450</v>
      </c>
      <c r="K158" t="str">
        <f t="shared" si="2"/>
        <v>B2C</v>
      </c>
      <c r="L158" t="s">
        <v>15</v>
      </c>
    </row>
    <row r="159" spans="1:12" x14ac:dyDescent="0.35">
      <c r="A159">
        <v>756</v>
      </c>
      <c r="B159" s="1">
        <v>45761</v>
      </c>
      <c r="C159" s="1" t="str">
        <f>TEXT(Data[[#This Row],[Date]],"yyy-mm")</f>
        <v>2025-04</v>
      </c>
      <c r="D159" t="s">
        <v>80</v>
      </c>
      <c r="E159" t="s">
        <v>41</v>
      </c>
      <c r="F159">
        <v>1</v>
      </c>
      <c r="G159" s="2">
        <v>9900</v>
      </c>
      <c r="H159" s="2">
        <v>8910</v>
      </c>
      <c r="K159" t="str">
        <f t="shared" si="2"/>
        <v>B2C</v>
      </c>
      <c r="L159" t="s">
        <v>15</v>
      </c>
    </row>
    <row r="160" spans="1:12" x14ac:dyDescent="0.35">
      <c r="A160">
        <v>756</v>
      </c>
      <c r="B160" s="1">
        <v>45761</v>
      </c>
      <c r="C160" s="1" t="str">
        <f>TEXT(Data[[#This Row],[Date]],"yyy-mm")</f>
        <v>2025-04</v>
      </c>
      <c r="D160" t="s">
        <v>80</v>
      </c>
      <c r="E160" t="s">
        <v>32</v>
      </c>
      <c r="F160">
        <v>1</v>
      </c>
      <c r="G160" s="2">
        <v>7600</v>
      </c>
      <c r="H160" s="3">
        <v>6840</v>
      </c>
      <c r="K160" t="str">
        <f t="shared" si="2"/>
        <v>B2C</v>
      </c>
      <c r="L160" t="s">
        <v>15</v>
      </c>
    </row>
    <row r="161" spans="1:12" x14ac:dyDescent="0.35">
      <c r="A161">
        <v>757</v>
      </c>
      <c r="B161" s="1">
        <v>45763</v>
      </c>
      <c r="C161" s="1" t="str">
        <f>TEXT(Data[[#This Row],[Date]],"yyy-mm")</f>
        <v>2025-04</v>
      </c>
      <c r="D161" t="s">
        <v>90</v>
      </c>
      <c r="E161" t="s">
        <v>63</v>
      </c>
      <c r="F161">
        <v>1</v>
      </c>
      <c r="G161" s="2">
        <v>65000</v>
      </c>
      <c r="H161" s="2">
        <v>65000</v>
      </c>
      <c r="J161" s="2">
        <v>4000</v>
      </c>
      <c r="K161" t="str">
        <f t="shared" si="2"/>
        <v>B2C</v>
      </c>
      <c r="L161" t="s">
        <v>20</v>
      </c>
    </row>
    <row r="162" spans="1:12" x14ac:dyDescent="0.35">
      <c r="A162">
        <v>758</v>
      </c>
      <c r="B162" s="1">
        <v>45763</v>
      </c>
      <c r="C162" s="1" t="str">
        <f>TEXT(Data[[#This Row],[Date]],"yyy-mm")</f>
        <v>2025-04</v>
      </c>
      <c r="D162" t="s">
        <v>53</v>
      </c>
      <c r="E162" t="s">
        <v>91</v>
      </c>
      <c r="F162">
        <v>3</v>
      </c>
      <c r="G162" s="2">
        <v>40000</v>
      </c>
      <c r="H162" s="2">
        <v>120000</v>
      </c>
      <c r="J162" s="2">
        <v>20000</v>
      </c>
      <c r="K162" t="str">
        <f t="shared" si="2"/>
        <v>B2C</v>
      </c>
      <c r="L162" t="s">
        <v>20</v>
      </c>
    </row>
    <row r="163" spans="1:12" x14ac:dyDescent="0.35">
      <c r="A163">
        <v>759</v>
      </c>
      <c r="B163" s="1">
        <v>45763</v>
      </c>
      <c r="C163" s="1" t="str">
        <f>TEXT(Data[[#This Row],[Date]],"yyy-mm")</f>
        <v>2025-04</v>
      </c>
      <c r="D163" t="s">
        <v>92</v>
      </c>
      <c r="E163" t="s">
        <v>12</v>
      </c>
      <c r="F163">
        <v>8</v>
      </c>
      <c r="G163" s="2">
        <v>22000</v>
      </c>
      <c r="H163" s="2">
        <v>176100</v>
      </c>
      <c r="K163" t="str">
        <f t="shared" si="2"/>
        <v>B2C</v>
      </c>
      <c r="L163" t="s">
        <v>13</v>
      </c>
    </row>
    <row r="164" spans="1:12" x14ac:dyDescent="0.35">
      <c r="A164">
        <v>760</v>
      </c>
      <c r="B164" s="1">
        <v>45764</v>
      </c>
      <c r="C164" s="1" t="str">
        <f>TEXT(Data[[#This Row],[Date]],"yyy-mm")</f>
        <v>2025-04</v>
      </c>
      <c r="D164" t="s">
        <v>93</v>
      </c>
      <c r="E164" t="s">
        <v>47</v>
      </c>
      <c r="F164">
        <v>1</v>
      </c>
      <c r="G164" s="2">
        <v>45000</v>
      </c>
      <c r="H164" s="2">
        <v>45000</v>
      </c>
      <c r="I164" s="2">
        <v>3375</v>
      </c>
      <c r="J164" s="2"/>
      <c r="K164" t="str">
        <f t="shared" si="2"/>
        <v>B2B</v>
      </c>
      <c r="L164" t="s">
        <v>17</v>
      </c>
    </row>
    <row r="165" spans="1:12" x14ac:dyDescent="0.35">
      <c r="A165">
        <v>760</v>
      </c>
      <c r="B165" s="1">
        <v>45764</v>
      </c>
      <c r="C165" s="1" t="str">
        <f>TEXT(Data[[#This Row],[Date]],"yyy-mm")</f>
        <v>2025-04</v>
      </c>
      <c r="D165" t="s">
        <v>93</v>
      </c>
      <c r="E165" t="s">
        <v>16</v>
      </c>
      <c r="F165">
        <v>1</v>
      </c>
      <c r="G165" s="2">
        <v>45000</v>
      </c>
      <c r="H165" s="2">
        <v>45000</v>
      </c>
      <c r="I165" s="2">
        <v>3375</v>
      </c>
      <c r="J165" s="2"/>
      <c r="K165" t="str">
        <f t="shared" si="2"/>
        <v>B2B</v>
      </c>
      <c r="L165" t="s">
        <v>17</v>
      </c>
    </row>
    <row r="166" spans="1:12" x14ac:dyDescent="0.35">
      <c r="A166">
        <v>760</v>
      </c>
      <c r="B166" s="1">
        <v>45764</v>
      </c>
      <c r="C166" s="1" t="str">
        <f>TEXT(Data[[#This Row],[Date]],"yyy-mm")</f>
        <v>2025-04</v>
      </c>
      <c r="D166" t="s">
        <v>93</v>
      </c>
      <c r="E166" t="s">
        <v>31</v>
      </c>
      <c r="F166">
        <v>8</v>
      </c>
      <c r="G166" s="2">
        <v>6700</v>
      </c>
      <c r="H166" s="2">
        <v>47000</v>
      </c>
      <c r="K166" t="str">
        <f t="shared" si="2"/>
        <v>B2B</v>
      </c>
      <c r="L166" t="s">
        <v>15</v>
      </c>
    </row>
    <row r="167" spans="1:12" x14ac:dyDescent="0.35">
      <c r="A167">
        <v>760</v>
      </c>
      <c r="B167" s="1">
        <v>45764</v>
      </c>
      <c r="C167" s="1" t="str">
        <f>TEXT(Data[[#This Row],[Date]],"yyy-mm")</f>
        <v>2025-04</v>
      </c>
      <c r="D167" t="s">
        <v>93</v>
      </c>
      <c r="E167" t="s">
        <v>32</v>
      </c>
      <c r="F167">
        <v>8</v>
      </c>
      <c r="G167" s="2">
        <v>7400</v>
      </c>
      <c r="H167" s="2">
        <v>49913</v>
      </c>
      <c r="K167" t="str">
        <f t="shared" si="2"/>
        <v>B2B</v>
      </c>
      <c r="L167" t="s">
        <v>15</v>
      </c>
    </row>
    <row r="168" spans="1:12" x14ac:dyDescent="0.35">
      <c r="A168">
        <v>760</v>
      </c>
      <c r="B168" s="1">
        <v>45764</v>
      </c>
      <c r="C168" s="1" t="str">
        <f>TEXT(Data[[#This Row],[Date]],"yyy-mm")</f>
        <v>2025-04</v>
      </c>
      <c r="D168" t="s">
        <v>93</v>
      </c>
      <c r="E168" t="s">
        <v>41</v>
      </c>
      <c r="F168">
        <v>8</v>
      </c>
      <c r="G168" s="2">
        <v>9500</v>
      </c>
      <c r="H168" s="2">
        <v>75810</v>
      </c>
      <c r="K168" t="str">
        <f t="shared" si="2"/>
        <v>B2B</v>
      </c>
      <c r="L168" t="s">
        <v>15</v>
      </c>
    </row>
    <row r="169" spans="1:12" x14ac:dyDescent="0.35">
      <c r="A169">
        <v>760</v>
      </c>
      <c r="B169" s="1">
        <v>45764</v>
      </c>
      <c r="C169" s="1" t="str">
        <f>TEXT(Data[[#This Row],[Date]],"yyy-mm")</f>
        <v>2025-04</v>
      </c>
      <c r="D169" t="s">
        <v>93</v>
      </c>
      <c r="E169" t="s">
        <v>14</v>
      </c>
      <c r="F169">
        <v>8</v>
      </c>
      <c r="G169" s="2">
        <v>13200</v>
      </c>
      <c r="H169" s="2">
        <v>103554</v>
      </c>
      <c r="K169" t="str">
        <f t="shared" si="2"/>
        <v>B2B</v>
      </c>
      <c r="L169" t="s">
        <v>15</v>
      </c>
    </row>
    <row r="170" spans="1:12" x14ac:dyDescent="0.35">
      <c r="A170">
        <v>760</v>
      </c>
      <c r="B170" s="1">
        <v>45764</v>
      </c>
      <c r="C170" s="1" t="str">
        <f>TEXT(Data[[#This Row],[Date]],"yyy-mm")</f>
        <v>2025-04</v>
      </c>
      <c r="D170" t="s">
        <v>93</v>
      </c>
      <c r="E170" t="s">
        <v>40</v>
      </c>
      <c r="F170">
        <v>4</v>
      </c>
      <c r="G170" s="2">
        <v>10200</v>
      </c>
      <c r="H170" s="2">
        <v>39423</v>
      </c>
      <c r="K170" t="str">
        <f t="shared" si="2"/>
        <v>B2B</v>
      </c>
      <c r="L170" t="s">
        <v>15</v>
      </c>
    </row>
    <row r="171" spans="1:12" x14ac:dyDescent="0.35">
      <c r="A171">
        <v>761</v>
      </c>
      <c r="B171" s="1">
        <v>45772</v>
      </c>
      <c r="C171" s="1" t="str">
        <f>TEXT(Data[[#This Row],[Date]],"yyy-mm")</f>
        <v>2025-04</v>
      </c>
      <c r="D171" t="s">
        <v>94</v>
      </c>
      <c r="E171" t="s">
        <v>73</v>
      </c>
      <c r="F171">
        <v>1</v>
      </c>
      <c r="G171" s="2">
        <v>105000</v>
      </c>
      <c r="H171" s="2">
        <v>105000</v>
      </c>
      <c r="J171" s="2">
        <v>4000</v>
      </c>
      <c r="K171" t="str">
        <f t="shared" si="2"/>
        <v>B2C</v>
      </c>
      <c r="L171" t="s">
        <v>20</v>
      </c>
    </row>
    <row r="172" spans="1:12" x14ac:dyDescent="0.35">
      <c r="A172">
        <v>762</v>
      </c>
      <c r="B172" s="1">
        <v>45779</v>
      </c>
      <c r="C172" s="1" t="str">
        <f>TEXT(Data[[#This Row],[Date]],"yyy-mm")</f>
        <v>2025-05</v>
      </c>
      <c r="D172" t="s">
        <v>95</v>
      </c>
      <c r="E172" t="s">
        <v>47</v>
      </c>
      <c r="F172">
        <v>1</v>
      </c>
      <c r="G172" s="2">
        <v>45000</v>
      </c>
      <c r="H172" s="2">
        <v>45000</v>
      </c>
      <c r="I172" s="2">
        <v>3375</v>
      </c>
      <c r="J172" s="2"/>
      <c r="K172" t="str">
        <f t="shared" si="2"/>
        <v>B2B</v>
      </c>
      <c r="L172" t="s">
        <v>17</v>
      </c>
    </row>
    <row r="173" spans="1:12" x14ac:dyDescent="0.35">
      <c r="A173">
        <v>762</v>
      </c>
      <c r="B173" s="1">
        <v>45779</v>
      </c>
      <c r="C173" s="1" t="str">
        <f>TEXT(Data[[#This Row],[Date]],"yyy-mm")</f>
        <v>2025-05</v>
      </c>
      <c r="D173" t="s">
        <v>95</v>
      </c>
      <c r="E173" t="s">
        <v>16</v>
      </c>
      <c r="F173">
        <v>1</v>
      </c>
      <c r="G173" s="2">
        <v>45000</v>
      </c>
      <c r="H173" s="2">
        <v>45000</v>
      </c>
      <c r="I173" s="2">
        <v>3375</v>
      </c>
      <c r="J173" s="2"/>
      <c r="K173" t="str">
        <f t="shared" si="2"/>
        <v>B2B</v>
      </c>
      <c r="L173" t="s">
        <v>17</v>
      </c>
    </row>
    <row r="174" spans="1:12" x14ac:dyDescent="0.35">
      <c r="A174">
        <v>762</v>
      </c>
      <c r="B174" s="1">
        <v>45779</v>
      </c>
      <c r="C174" s="1" t="str">
        <f>TEXT(Data[[#This Row],[Date]],"yyy-mm")</f>
        <v>2025-05</v>
      </c>
      <c r="D174" t="s">
        <v>95</v>
      </c>
      <c r="E174" t="s">
        <v>32</v>
      </c>
      <c r="F174">
        <v>3</v>
      </c>
      <c r="G174" s="2">
        <v>7400</v>
      </c>
      <c r="H174" s="2">
        <v>18870</v>
      </c>
      <c r="K174" t="str">
        <f t="shared" si="2"/>
        <v>B2B</v>
      </c>
      <c r="L174" t="s">
        <v>15</v>
      </c>
    </row>
    <row r="175" spans="1:12" x14ac:dyDescent="0.35">
      <c r="A175">
        <v>762</v>
      </c>
      <c r="B175" s="1">
        <v>45779</v>
      </c>
      <c r="C175" s="1" t="str">
        <f>TEXT(Data[[#This Row],[Date]],"yyy-mm")</f>
        <v>2025-05</v>
      </c>
      <c r="D175" t="s">
        <v>95</v>
      </c>
      <c r="E175" t="s">
        <v>41</v>
      </c>
      <c r="F175">
        <v>4</v>
      </c>
      <c r="G175" s="2">
        <v>9500</v>
      </c>
      <c r="H175" s="2">
        <v>37762.5</v>
      </c>
      <c r="K175" t="str">
        <f t="shared" si="2"/>
        <v>B2B</v>
      </c>
      <c r="L175" t="s">
        <v>15</v>
      </c>
    </row>
    <row r="176" spans="1:12" x14ac:dyDescent="0.35">
      <c r="A176">
        <v>762</v>
      </c>
      <c r="B176" s="1">
        <v>45779</v>
      </c>
      <c r="C176" s="1" t="str">
        <f>TEXT(Data[[#This Row],[Date]],"yyy-mm")</f>
        <v>2025-05</v>
      </c>
      <c r="D176" t="s">
        <v>95</v>
      </c>
      <c r="E176" t="s">
        <v>14</v>
      </c>
      <c r="F176">
        <v>4</v>
      </c>
      <c r="G176" s="2">
        <v>13200</v>
      </c>
      <c r="H176" s="2">
        <v>51876</v>
      </c>
      <c r="K176" t="str">
        <f t="shared" si="2"/>
        <v>B2B</v>
      </c>
      <c r="L176" t="s">
        <v>15</v>
      </c>
    </row>
    <row r="177" spans="1:12" x14ac:dyDescent="0.35">
      <c r="A177">
        <v>762</v>
      </c>
      <c r="B177" s="1">
        <v>45779</v>
      </c>
      <c r="C177" s="1" t="str">
        <f>TEXT(Data[[#This Row],[Date]],"yyy-mm")</f>
        <v>2025-05</v>
      </c>
      <c r="D177" t="s">
        <v>95</v>
      </c>
      <c r="E177" t="s">
        <v>40</v>
      </c>
      <c r="F177">
        <v>4</v>
      </c>
      <c r="G177" s="2">
        <v>10200</v>
      </c>
      <c r="H177" s="2">
        <v>40590</v>
      </c>
      <c r="K177" t="str">
        <f t="shared" si="2"/>
        <v>B2B</v>
      </c>
      <c r="L177" t="s">
        <v>15</v>
      </c>
    </row>
    <row r="178" spans="1:12" x14ac:dyDescent="0.35">
      <c r="A178">
        <v>762</v>
      </c>
      <c r="B178" s="1">
        <v>45779</v>
      </c>
      <c r="C178" s="1" t="str">
        <f>TEXT(Data[[#This Row],[Date]],"yyy-mm")</f>
        <v>2025-05</v>
      </c>
      <c r="D178" t="s">
        <v>95</v>
      </c>
      <c r="E178" t="s">
        <v>31</v>
      </c>
      <c r="F178">
        <v>4</v>
      </c>
      <c r="G178" s="2">
        <v>6700</v>
      </c>
      <c r="H178" s="2">
        <v>23617.5</v>
      </c>
      <c r="K178" t="str">
        <f t="shared" si="2"/>
        <v>B2B</v>
      </c>
      <c r="L178" t="s">
        <v>15</v>
      </c>
    </row>
    <row r="179" spans="1:12" x14ac:dyDescent="0.35">
      <c r="A179">
        <v>762</v>
      </c>
      <c r="B179" s="1">
        <v>45779</v>
      </c>
      <c r="C179" s="1" t="str">
        <f>TEXT(Data[[#This Row],[Date]],"yyy-mm")</f>
        <v>2025-05</v>
      </c>
      <c r="D179" t="s">
        <v>95</v>
      </c>
      <c r="E179" t="s">
        <v>69</v>
      </c>
      <c r="F179">
        <v>1</v>
      </c>
      <c r="G179" s="2">
        <v>14400</v>
      </c>
      <c r="H179" s="2">
        <v>14400</v>
      </c>
      <c r="I179" s="2">
        <v>1080</v>
      </c>
      <c r="J179" s="2"/>
      <c r="K179" t="str">
        <f t="shared" si="2"/>
        <v>B2B</v>
      </c>
      <c r="L179" t="s">
        <v>87</v>
      </c>
    </row>
    <row r="180" spans="1:12" x14ac:dyDescent="0.35">
      <c r="A180">
        <v>763</v>
      </c>
      <c r="B180" s="1">
        <v>45776</v>
      </c>
      <c r="C180" s="1" t="str">
        <f>TEXT(Data[[#This Row],[Date]],"yyy-mm")</f>
        <v>2025-04</v>
      </c>
      <c r="D180" t="s">
        <v>96</v>
      </c>
      <c r="E180" t="s">
        <v>97</v>
      </c>
      <c r="F180">
        <v>1</v>
      </c>
      <c r="G180" s="2">
        <v>39000</v>
      </c>
      <c r="H180" s="2">
        <v>39000</v>
      </c>
      <c r="I180" s="2">
        <v>2925</v>
      </c>
      <c r="J180" s="2"/>
      <c r="K180" t="str">
        <f t="shared" si="2"/>
        <v>B2C</v>
      </c>
      <c r="L180" t="s">
        <v>17</v>
      </c>
    </row>
    <row r="181" spans="1:12" x14ac:dyDescent="0.35">
      <c r="A181">
        <v>763</v>
      </c>
      <c r="B181" s="1">
        <v>45776</v>
      </c>
      <c r="C181" s="1" t="str">
        <f>TEXT(Data[[#This Row],[Date]],"yyy-mm")</f>
        <v>2025-04</v>
      </c>
      <c r="D181" t="s">
        <v>96</v>
      </c>
      <c r="E181" t="s">
        <v>98</v>
      </c>
      <c r="F181">
        <v>1</v>
      </c>
      <c r="G181" s="2">
        <v>45000</v>
      </c>
      <c r="H181" s="2">
        <v>45000</v>
      </c>
      <c r="I181" s="2">
        <v>3375</v>
      </c>
      <c r="J181" s="2"/>
      <c r="K181" t="str">
        <f t="shared" si="2"/>
        <v>B2C</v>
      </c>
      <c r="L181" t="s">
        <v>17</v>
      </c>
    </row>
    <row r="182" spans="1:12" x14ac:dyDescent="0.35">
      <c r="A182">
        <v>764</v>
      </c>
      <c r="B182" s="1">
        <v>45776</v>
      </c>
      <c r="C182" s="1" t="str">
        <f>TEXT(Data[[#This Row],[Date]],"yyy-mm")</f>
        <v>2025-04</v>
      </c>
      <c r="D182" t="s">
        <v>86</v>
      </c>
      <c r="E182" t="s">
        <v>69</v>
      </c>
      <c r="F182" s="4">
        <v>10.5</v>
      </c>
      <c r="G182" s="2">
        <v>12000</v>
      </c>
      <c r="H182" s="2">
        <v>120000</v>
      </c>
      <c r="I182" s="2">
        <v>9000</v>
      </c>
      <c r="J182" s="2"/>
      <c r="K182" t="str">
        <f t="shared" si="2"/>
        <v>B2B</v>
      </c>
      <c r="L182" t="s">
        <v>87</v>
      </c>
    </row>
    <row r="183" spans="1:12" x14ac:dyDescent="0.35">
      <c r="A183">
        <v>765</v>
      </c>
      <c r="B183" s="1">
        <v>45776</v>
      </c>
      <c r="C183" s="1" t="str">
        <f>TEXT(Data[[#This Row],[Date]],"yyy-mm")</f>
        <v>2025-04</v>
      </c>
      <c r="D183" t="s">
        <v>54</v>
      </c>
      <c r="E183" t="s">
        <v>41</v>
      </c>
      <c r="F183">
        <v>4</v>
      </c>
      <c r="G183" s="2">
        <v>9900</v>
      </c>
      <c r="H183" s="2">
        <v>39451.5</v>
      </c>
      <c r="J183" s="2">
        <v>4000</v>
      </c>
      <c r="K183" t="str">
        <f t="shared" si="2"/>
        <v>B2B</v>
      </c>
      <c r="L183" t="s">
        <v>15</v>
      </c>
    </row>
    <row r="184" spans="1:12" x14ac:dyDescent="0.35">
      <c r="A184">
        <v>766</v>
      </c>
      <c r="B184" s="1">
        <v>45749</v>
      </c>
      <c r="C184" s="1" t="str">
        <f>TEXT(Data[[#This Row],[Date]],"yyy-mm")</f>
        <v>2025-04</v>
      </c>
      <c r="D184" t="s">
        <v>99</v>
      </c>
      <c r="E184" t="s">
        <v>47</v>
      </c>
      <c r="F184">
        <v>1</v>
      </c>
      <c r="G184" s="2">
        <v>45000</v>
      </c>
      <c r="H184" s="2">
        <v>45000</v>
      </c>
      <c r="I184" s="2">
        <v>3375</v>
      </c>
      <c r="J184" s="2"/>
      <c r="K184" t="str">
        <f t="shared" si="2"/>
        <v>B2B</v>
      </c>
      <c r="L184" t="s">
        <v>17</v>
      </c>
    </row>
    <row r="185" spans="1:12" x14ac:dyDescent="0.35">
      <c r="A185">
        <v>766</v>
      </c>
      <c r="B185" s="1">
        <v>45749</v>
      </c>
      <c r="C185" s="1" t="str">
        <f>TEXT(Data[[#This Row],[Date]],"yyy-mm")</f>
        <v>2025-04</v>
      </c>
      <c r="D185" t="s">
        <v>99</v>
      </c>
      <c r="E185" t="s">
        <v>16</v>
      </c>
      <c r="F185">
        <v>1</v>
      </c>
      <c r="G185" s="2">
        <v>45000</v>
      </c>
      <c r="H185" s="2">
        <v>45000</v>
      </c>
      <c r="I185" s="2">
        <v>3375</v>
      </c>
      <c r="J185" s="2"/>
      <c r="K185" t="str">
        <f t="shared" si="2"/>
        <v>B2B</v>
      </c>
      <c r="L185" t="s">
        <v>17</v>
      </c>
    </row>
    <row r="186" spans="1:12" x14ac:dyDescent="0.35">
      <c r="A186">
        <v>766</v>
      </c>
      <c r="B186" s="1">
        <v>45749</v>
      </c>
      <c r="C186" s="1" t="str">
        <f>TEXT(Data[[#This Row],[Date]],"yyy-mm")</f>
        <v>2025-04</v>
      </c>
      <c r="D186" t="s">
        <v>99</v>
      </c>
      <c r="E186" t="s">
        <v>32</v>
      </c>
      <c r="F186">
        <v>2</v>
      </c>
      <c r="G186" s="2">
        <v>7400</v>
      </c>
      <c r="H186" s="2">
        <v>11470</v>
      </c>
      <c r="K186" t="str">
        <f t="shared" si="2"/>
        <v>B2B</v>
      </c>
      <c r="L186" t="s">
        <v>15</v>
      </c>
    </row>
    <row r="187" spans="1:12" x14ac:dyDescent="0.35">
      <c r="A187">
        <v>766</v>
      </c>
      <c r="B187" s="1">
        <v>45749</v>
      </c>
      <c r="C187" s="1" t="str">
        <f>TEXT(Data[[#This Row],[Date]],"yyy-mm")</f>
        <v>2025-04</v>
      </c>
      <c r="D187" t="s">
        <v>99</v>
      </c>
      <c r="E187" t="s">
        <v>41</v>
      </c>
      <c r="F187">
        <v>2</v>
      </c>
      <c r="G187" s="2">
        <v>9500</v>
      </c>
      <c r="H187" s="2">
        <v>18952</v>
      </c>
      <c r="K187" t="str">
        <f t="shared" si="2"/>
        <v>B2B</v>
      </c>
      <c r="L187" t="s">
        <v>15</v>
      </c>
    </row>
    <row r="188" spans="1:12" x14ac:dyDescent="0.35">
      <c r="A188">
        <v>766</v>
      </c>
      <c r="B188" s="1">
        <v>45749</v>
      </c>
      <c r="C188" s="1" t="str">
        <f>TEXT(Data[[#This Row],[Date]],"yyy-mm")</f>
        <v>2025-04</v>
      </c>
      <c r="D188" t="s">
        <v>99</v>
      </c>
      <c r="E188" t="s">
        <v>14</v>
      </c>
      <c r="F188">
        <v>2</v>
      </c>
      <c r="G188" s="2">
        <v>13200</v>
      </c>
      <c r="H188" s="2">
        <v>26400</v>
      </c>
      <c r="K188" t="str">
        <f t="shared" si="2"/>
        <v>B2B</v>
      </c>
      <c r="L188" t="s">
        <v>15</v>
      </c>
    </row>
    <row r="189" spans="1:12" x14ac:dyDescent="0.35">
      <c r="A189">
        <v>766</v>
      </c>
      <c r="B189" s="1">
        <v>45749</v>
      </c>
      <c r="C189" s="1" t="str">
        <f>TEXT(Data[[#This Row],[Date]],"yyy-mm")</f>
        <v>2025-04</v>
      </c>
      <c r="D189" t="s">
        <v>99</v>
      </c>
      <c r="E189" t="s">
        <v>40</v>
      </c>
      <c r="F189">
        <v>2</v>
      </c>
      <c r="G189" s="2">
        <v>10200</v>
      </c>
      <c r="H189" s="2">
        <v>20094</v>
      </c>
      <c r="K189" t="str">
        <f t="shared" si="2"/>
        <v>B2B</v>
      </c>
      <c r="L189" t="s">
        <v>15</v>
      </c>
    </row>
    <row r="190" spans="1:12" x14ac:dyDescent="0.35">
      <c r="A190">
        <v>766</v>
      </c>
      <c r="B190" s="1">
        <v>45749</v>
      </c>
      <c r="C190" s="1" t="str">
        <f>TEXT(Data[[#This Row],[Date]],"yyy-mm")</f>
        <v>2025-04</v>
      </c>
      <c r="D190" t="s">
        <v>99</v>
      </c>
      <c r="E190" t="s">
        <v>31</v>
      </c>
      <c r="F190">
        <v>2</v>
      </c>
      <c r="G190" s="2">
        <v>6700</v>
      </c>
      <c r="H190" s="2">
        <v>11289</v>
      </c>
      <c r="K190" t="str">
        <f t="shared" si="2"/>
        <v>B2B</v>
      </c>
      <c r="L190" t="s">
        <v>15</v>
      </c>
    </row>
    <row r="191" spans="1:12" x14ac:dyDescent="0.35">
      <c r="A191">
        <v>766</v>
      </c>
      <c r="B191" s="1">
        <v>45749</v>
      </c>
      <c r="C191" s="1" t="str">
        <f>TEXT(Data[[#This Row],[Date]],"yyy-mm")</f>
        <v>2025-04</v>
      </c>
      <c r="D191" t="s">
        <v>99</v>
      </c>
      <c r="E191" t="s">
        <v>69</v>
      </c>
      <c r="F191">
        <v>1</v>
      </c>
      <c r="G191" s="2">
        <v>14400</v>
      </c>
      <c r="H191" s="2">
        <v>14400</v>
      </c>
      <c r="I191" s="2">
        <v>1080</v>
      </c>
      <c r="J191" s="2"/>
      <c r="K191" t="str">
        <f t="shared" si="2"/>
        <v>B2B</v>
      </c>
      <c r="L191" t="s">
        <v>87</v>
      </c>
    </row>
    <row r="192" spans="1:12" x14ac:dyDescent="0.35">
      <c r="A192">
        <v>767</v>
      </c>
      <c r="B192" s="1">
        <v>45778</v>
      </c>
      <c r="C192" s="1" t="str">
        <f>TEXT(Data[[#This Row],[Date]],"yyy-mm")</f>
        <v>2025-05</v>
      </c>
      <c r="D192" t="s">
        <v>100</v>
      </c>
      <c r="E192" t="s">
        <v>32</v>
      </c>
      <c r="F192">
        <v>1</v>
      </c>
      <c r="G192" s="2">
        <v>7600</v>
      </c>
      <c r="H192" s="2">
        <v>8610.7999999999993</v>
      </c>
      <c r="K192" t="str">
        <f t="shared" si="2"/>
        <v>B2C</v>
      </c>
      <c r="L192" t="s">
        <v>15</v>
      </c>
    </row>
    <row r="193" spans="1:12" x14ac:dyDescent="0.35">
      <c r="A193">
        <v>767</v>
      </c>
      <c r="B193" s="1">
        <v>45778</v>
      </c>
      <c r="C193" s="1" t="str">
        <f>TEXT(Data[[#This Row],[Date]],"yyy-mm")</f>
        <v>2025-05</v>
      </c>
      <c r="D193" t="s">
        <v>100</v>
      </c>
      <c r="E193" t="s">
        <v>101</v>
      </c>
      <c r="F193">
        <v>2</v>
      </c>
      <c r="G193" s="3">
        <v>2500</v>
      </c>
      <c r="H193" s="3">
        <v>5062</v>
      </c>
      <c r="K193" t="str">
        <f t="shared" si="2"/>
        <v>B2C</v>
      </c>
      <c r="L193" t="s">
        <v>102</v>
      </c>
    </row>
    <row r="194" spans="1:12" x14ac:dyDescent="0.35">
      <c r="A194">
        <v>768</v>
      </c>
      <c r="B194" s="1">
        <v>45778</v>
      </c>
      <c r="C194" s="1" t="str">
        <f>TEXT(Data[[#This Row],[Date]],"yyy-mm")</f>
        <v>2025-05</v>
      </c>
      <c r="D194" t="s">
        <v>79</v>
      </c>
      <c r="E194" t="s">
        <v>40</v>
      </c>
      <c r="F194">
        <v>20</v>
      </c>
      <c r="G194" s="3">
        <v>10500</v>
      </c>
      <c r="H194" s="2">
        <v>210997.5</v>
      </c>
      <c r="J194" s="2">
        <v>4000</v>
      </c>
      <c r="K194" t="str">
        <f t="shared" ref="K194:K257" si="3">IF(OR(LEFT(TRIM(D194), 3)="Mr.",LEFT(TRIM(D194), 4)="Mrs.",LEFT(TRIM(D194), 6)="Pastor",LEFT(TRIM(D194), 3)="Dr.",LEFT(TRIM(D194), 4)="Miss"), "B2C", "B2B")</f>
        <v>B2C</v>
      </c>
      <c r="L194" t="s">
        <v>15</v>
      </c>
    </row>
    <row r="195" spans="1:12" x14ac:dyDescent="0.35">
      <c r="A195">
        <v>769</v>
      </c>
      <c r="B195" s="1">
        <v>45780</v>
      </c>
      <c r="C195" s="1" t="str">
        <f>TEXT(Data[[#This Row],[Date]],"yyy-mm")</f>
        <v>2025-05</v>
      </c>
      <c r="D195" t="s">
        <v>88</v>
      </c>
      <c r="E195" t="s">
        <v>14</v>
      </c>
      <c r="F195">
        <v>1</v>
      </c>
      <c r="G195" s="2">
        <v>13500</v>
      </c>
      <c r="H195" s="2">
        <v>13635</v>
      </c>
      <c r="K195" t="str">
        <f t="shared" si="3"/>
        <v>B2C</v>
      </c>
      <c r="L195" t="s">
        <v>15</v>
      </c>
    </row>
    <row r="196" spans="1:12" x14ac:dyDescent="0.35">
      <c r="A196">
        <v>769</v>
      </c>
      <c r="B196" s="1">
        <v>45780</v>
      </c>
      <c r="C196" s="1" t="str">
        <f>TEXT(Data[[#This Row],[Date]],"yyy-mm")</f>
        <v>2025-05</v>
      </c>
      <c r="D196" t="s">
        <v>88</v>
      </c>
      <c r="E196" t="s">
        <v>41</v>
      </c>
      <c r="F196">
        <v>2</v>
      </c>
      <c r="G196" s="2">
        <v>9900</v>
      </c>
      <c r="H196" s="2">
        <v>19750.5</v>
      </c>
      <c r="K196" t="str">
        <f t="shared" si="3"/>
        <v>B2C</v>
      </c>
      <c r="L196" t="s">
        <v>15</v>
      </c>
    </row>
    <row r="197" spans="1:12" x14ac:dyDescent="0.35">
      <c r="A197">
        <v>769</v>
      </c>
      <c r="B197" s="1">
        <v>45780</v>
      </c>
      <c r="C197" s="1" t="str">
        <f>TEXT(Data[[#This Row],[Date]],"yyy-mm")</f>
        <v>2025-05</v>
      </c>
      <c r="D197" t="s">
        <v>88</v>
      </c>
      <c r="E197" t="s">
        <v>31</v>
      </c>
      <c r="F197">
        <v>2</v>
      </c>
      <c r="G197" s="2">
        <v>7000</v>
      </c>
      <c r="H197" s="2">
        <v>13370</v>
      </c>
      <c r="K197" t="str">
        <f t="shared" si="3"/>
        <v>B2C</v>
      </c>
      <c r="L197" t="s">
        <v>15</v>
      </c>
    </row>
    <row r="198" spans="1:12" x14ac:dyDescent="0.35">
      <c r="A198">
        <v>769</v>
      </c>
      <c r="B198" s="1">
        <v>45780</v>
      </c>
      <c r="C198" s="1" t="str">
        <f>TEXT(Data[[#This Row],[Date]],"yyy-mm")</f>
        <v>2025-05</v>
      </c>
      <c r="D198" t="s">
        <v>88</v>
      </c>
      <c r="E198" t="s">
        <v>32</v>
      </c>
      <c r="F198">
        <v>3</v>
      </c>
      <c r="G198" s="2">
        <v>7600</v>
      </c>
      <c r="H198" s="2">
        <v>24662</v>
      </c>
      <c r="K198" t="str">
        <f t="shared" si="3"/>
        <v>B2C</v>
      </c>
      <c r="L198" t="s">
        <v>15</v>
      </c>
    </row>
    <row r="199" spans="1:12" x14ac:dyDescent="0.35">
      <c r="A199">
        <v>769</v>
      </c>
      <c r="B199" s="1">
        <v>45780</v>
      </c>
      <c r="C199" s="1" t="str">
        <f>TEXT(Data[[#This Row],[Date]],"yyy-mm")</f>
        <v>2025-05</v>
      </c>
      <c r="D199" t="s">
        <v>88</v>
      </c>
      <c r="E199" t="s">
        <v>40</v>
      </c>
      <c r="F199">
        <v>1</v>
      </c>
      <c r="G199" s="2">
        <v>10500</v>
      </c>
      <c r="H199" s="2">
        <v>10500</v>
      </c>
      <c r="K199" t="str">
        <f t="shared" si="3"/>
        <v>B2C</v>
      </c>
      <c r="L199" t="s">
        <v>15</v>
      </c>
    </row>
    <row r="200" spans="1:12" x14ac:dyDescent="0.35">
      <c r="A200">
        <v>769</v>
      </c>
      <c r="B200" s="1">
        <v>45780</v>
      </c>
      <c r="C200" s="1" t="str">
        <f>TEXT(Data[[#This Row],[Date]],"yyy-mm")</f>
        <v>2025-05</v>
      </c>
      <c r="D200" t="s">
        <v>88</v>
      </c>
      <c r="E200" t="s">
        <v>12</v>
      </c>
      <c r="F200">
        <v>1</v>
      </c>
      <c r="G200" s="2">
        <v>22000</v>
      </c>
      <c r="H200" s="2">
        <v>8250</v>
      </c>
      <c r="K200" t="str">
        <f t="shared" si="3"/>
        <v>B2C</v>
      </c>
      <c r="L200" t="s">
        <v>13</v>
      </c>
    </row>
    <row r="201" spans="1:12" x14ac:dyDescent="0.35">
      <c r="A201">
        <v>769</v>
      </c>
      <c r="B201" s="1">
        <v>45780</v>
      </c>
      <c r="C201" s="1" t="str">
        <f>TEXT(Data[[#This Row],[Date]],"yyy-mm")</f>
        <v>2025-05</v>
      </c>
      <c r="D201" t="s">
        <v>88</v>
      </c>
      <c r="E201" t="s">
        <v>47</v>
      </c>
      <c r="F201">
        <v>1</v>
      </c>
      <c r="G201" s="2">
        <v>45000</v>
      </c>
      <c r="H201" s="2">
        <v>45000</v>
      </c>
      <c r="I201" s="2">
        <v>3375</v>
      </c>
      <c r="J201" s="2"/>
      <c r="K201" t="str">
        <f t="shared" si="3"/>
        <v>B2C</v>
      </c>
      <c r="L201" t="s">
        <v>17</v>
      </c>
    </row>
    <row r="202" spans="1:12" x14ac:dyDescent="0.35">
      <c r="A202">
        <v>769</v>
      </c>
      <c r="B202" s="1">
        <v>45780</v>
      </c>
      <c r="C202" s="1" t="str">
        <f>TEXT(Data[[#This Row],[Date]],"yyy-mm")</f>
        <v>2025-05</v>
      </c>
      <c r="D202" t="s">
        <v>88</v>
      </c>
      <c r="E202" t="s">
        <v>36</v>
      </c>
      <c r="F202">
        <v>1</v>
      </c>
      <c r="G202" s="2">
        <v>54000</v>
      </c>
      <c r="H202" s="2">
        <v>54000</v>
      </c>
      <c r="I202" s="2">
        <v>4050</v>
      </c>
      <c r="J202" s="2"/>
      <c r="K202" t="str">
        <f t="shared" si="3"/>
        <v>B2C</v>
      </c>
      <c r="L202" t="s">
        <v>17</v>
      </c>
    </row>
    <row r="203" spans="1:12" x14ac:dyDescent="0.35">
      <c r="A203">
        <v>769</v>
      </c>
      <c r="B203" s="1">
        <v>45780</v>
      </c>
      <c r="C203" s="1" t="str">
        <f>TEXT(Data[[#This Row],[Date]],"yyy-mm")</f>
        <v>2025-05</v>
      </c>
      <c r="D203" t="s">
        <v>88</v>
      </c>
      <c r="E203" t="s">
        <v>74</v>
      </c>
      <c r="F203">
        <v>1</v>
      </c>
      <c r="G203" s="2">
        <v>20000</v>
      </c>
      <c r="H203" s="2">
        <v>20000</v>
      </c>
      <c r="K203" t="str">
        <f t="shared" si="3"/>
        <v>B2C</v>
      </c>
      <c r="L203" t="s">
        <v>17</v>
      </c>
    </row>
    <row r="204" spans="1:12" x14ac:dyDescent="0.35">
      <c r="A204">
        <v>769</v>
      </c>
      <c r="B204" s="1">
        <v>45780</v>
      </c>
      <c r="C204" s="1" t="str">
        <f>TEXT(Data[[#This Row],[Date]],"yyy-mm")</f>
        <v>2025-05</v>
      </c>
      <c r="D204" t="s">
        <v>88</v>
      </c>
      <c r="E204" t="s">
        <v>71</v>
      </c>
      <c r="F204">
        <v>1</v>
      </c>
      <c r="G204" s="2">
        <v>1300</v>
      </c>
      <c r="H204" s="2">
        <v>1300</v>
      </c>
      <c r="I204">
        <v>97.5</v>
      </c>
      <c r="K204" t="str">
        <f t="shared" si="3"/>
        <v>B2C</v>
      </c>
      <c r="L204" t="s">
        <v>62</v>
      </c>
    </row>
    <row r="205" spans="1:12" x14ac:dyDescent="0.35">
      <c r="A205">
        <v>769</v>
      </c>
      <c r="B205" s="1">
        <v>45780</v>
      </c>
      <c r="C205" s="1" t="str">
        <f>TEXT(Data[[#This Row],[Date]],"yyy-mm")</f>
        <v>2025-05</v>
      </c>
      <c r="D205" t="s">
        <v>88</v>
      </c>
      <c r="E205" t="s">
        <v>61</v>
      </c>
      <c r="F205">
        <v>1</v>
      </c>
      <c r="G205" s="2">
        <v>1300</v>
      </c>
      <c r="H205" s="2">
        <v>1300</v>
      </c>
      <c r="I205">
        <v>97.5</v>
      </c>
      <c r="K205" t="str">
        <f t="shared" si="3"/>
        <v>B2C</v>
      </c>
      <c r="L205" t="s">
        <v>62</v>
      </c>
    </row>
    <row r="206" spans="1:12" x14ac:dyDescent="0.35">
      <c r="A206">
        <v>769</v>
      </c>
      <c r="B206" s="1">
        <v>45780</v>
      </c>
      <c r="C206" s="1" t="str">
        <f>TEXT(Data[[#This Row],[Date]],"yyy-mm")</f>
        <v>2025-05</v>
      </c>
      <c r="D206" t="s">
        <v>88</v>
      </c>
      <c r="E206" t="s">
        <v>103</v>
      </c>
      <c r="F206">
        <v>1</v>
      </c>
      <c r="G206" s="2">
        <v>1300</v>
      </c>
      <c r="H206" s="2">
        <v>1300</v>
      </c>
      <c r="I206">
        <v>97.5</v>
      </c>
      <c r="K206" t="str">
        <f t="shared" si="3"/>
        <v>B2C</v>
      </c>
      <c r="L206" t="s">
        <v>62</v>
      </c>
    </row>
    <row r="207" spans="1:12" x14ac:dyDescent="0.35">
      <c r="A207">
        <v>770</v>
      </c>
      <c r="B207" s="1">
        <v>45783</v>
      </c>
      <c r="C207" s="1" t="str">
        <f>TEXT(Data[[#This Row],[Date]],"yyy-mm")</f>
        <v>2025-05</v>
      </c>
      <c r="D207" t="s">
        <v>104</v>
      </c>
      <c r="E207" t="s">
        <v>36</v>
      </c>
      <c r="F207">
        <v>4</v>
      </c>
      <c r="G207" s="2">
        <v>54000</v>
      </c>
      <c r="H207" s="2">
        <v>216000</v>
      </c>
      <c r="I207" s="2">
        <v>16200</v>
      </c>
      <c r="J207" s="2">
        <v>6000</v>
      </c>
      <c r="K207" t="str">
        <f t="shared" si="3"/>
        <v>B2C</v>
      </c>
      <c r="L207" t="s">
        <v>17</v>
      </c>
    </row>
    <row r="208" spans="1:12" x14ac:dyDescent="0.35">
      <c r="A208">
        <v>770</v>
      </c>
      <c r="B208" s="1">
        <v>45783</v>
      </c>
      <c r="C208" s="1" t="str">
        <f>TEXT(Data[[#This Row],[Date]],"yyy-mm")</f>
        <v>2025-05</v>
      </c>
      <c r="D208" t="s">
        <v>104</v>
      </c>
      <c r="E208" t="s">
        <v>98</v>
      </c>
      <c r="F208">
        <v>3</v>
      </c>
      <c r="G208" s="2">
        <v>45000</v>
      </c>
      <c r="H208" s="2">
        <v>135000</v>
      </c>
      <c r="I208" s="2">
        <v>10125</v>
      </c>
      <c r="J208" s="2"/>
      <c r="K208" t="str">
        <f t="shared" si="3"/>
        <v>B2C</v>
      </c>
      <c r="L208" t="s">
        <v>17</v>
      </c>
    </row>
    <row r="209" spans="1:12" x14ac:dyDescent="0.35">
      <c r="A209">
        <v>771</v>
      </c>
      <c r="B209" s="1">
        <v>45783</v>
      </c>
      <c r="C209" s="1" t="str">
        <f>TEXT(Data[[#This Row],[Date]],"yyy-mm")</f>
        <v>2025-05</v>
      </c>
      <c r="D209" t="s">
        <v>52</v>
      </c>
      <c r="E209" t="s">
        <v>41</v>
      </c>
      <c r="F209">
        <v>8</v>
      </c>
      <c r="G209" s="2">
        <v>9500</v>
      </c>
      <c r="H209" s="2">
        <v>76142.5</v>
      </c>
      <c r="K209" t="str">
        <f t="shared" si="3"/>
        <v>B2B</v>
      </c>
      <c r="L209" t="s">
        <v>15</v>
      </c>
    </row>
    <row r="210" spans="1:12" x14ac:dyDescent="0.35">
      <c r="A210">
        <v>771</v>
      </c>
      <c r="B210" s="1">
        <v>45783</v>
      </c>
      <c r="C210" s="1" t="str">
        <f>TEXT(Data[[#This Row],[Date]],"yyy-mm")</f>
        <v>2025-05</v>
      </c>
      <c r="D210" t="s">
        <v>52</v>
      </c>
      <c r="E210" t="s">
        <v>32</v>
      </c>
      <c r="F210">
        <v>8</v>
      </c>
      <c r="G210" s="2">
        <v>7400</v>
      </c>
      <c r="H210" s="2">
        <v>64010</v>
      </c>
      <c r="K210" t="str">
        <f t="shared" si="3"/>
        <v>B2B</v>
      </c>
      <c r="L210" t="s">
        <v>15</v>
      </c>
    </row>
    <row r="211" spans="1:12" x14ac:dyDescent="0.35">
      <c r="A211">
        <v>771</v>
      </c>
      <c r="B211" s="1">
        <v>45783</v>
      </c>
      <c r="C211" s="1" t="str">
        <f>TEXT(Data[[#This Row],[Date]],"yyy-mm")</f>
        <v>2025-05</v>
      </c>
      <c r="D211" t="s">
        <v>52</v>
      </c>
      <c r="E211" t="s">
        <v>40</v>
      </c>
      <c r="F211">
        <v>8</v>
      </c>
      <c r="G211" s="2">
        <v>10200</v>
      </c>
      <c r="H211" s="2">
        <v>82161</v>
      </c>
      <c r="K211" t="str">
        <f t="shared" si="3"/>
        <v>B2B</v>
      </c>
      <c r="L211" t="s">
        <v>15</v>
      </c>
    </row>
    <row r="212" spans="1:12" x14ac:dyDescent="0.35">
      <c r="A212">
        <v>772</v>
      </c>
      <c r="B212" s="1">
        <v>45783</v>
      </c>
      <c r="C212" s="1" t="str">
        <f>TEXT(Data[[#This Row],[Date]],"yyy-mm")</f>
        <v>2025-05</v>
      </c>
      <c r="D212" t="s">
        <v>105</v>
      </c>
      <c r="E212" t="s">
        <v>97</v>
      </c>
      <c r="F212">
        <v>1</v>
      </c>
      <c r="G212" s="2">
        <v>39000</v>
      </c>
      <c r="H212" s="2">
        <v>39000</v>
      </c>
      <c r="I212" s="2">
        <v>2925</v>
      </c>
      <c r="J212" s="2">
        <v>6000</v>
      </c>
      <c r="K212" t="str">
        <f t="shared" si="3"/>
        <v>B2C</v>
      </c>
      <c r="L212" t="s">
        <v>17</v>
      </c>
    </row>
    <row r="213" spans="1:12" x14ac:dyDescent="0.35">
      <c r="A213">
        <v>773</v>
      </c>
      <c r="B213" s="1">
        <v>45783</v>
      </c>
      <c r="C213" s="1" t="str">
        <f>TEXT(Data[[#This Row],[Date]],"yyy-mm")</f>
        <v>2025-05</v>
      </c>
      <c r="D213" t="s">
        <v>94</v>
      </c>
      <c r="E213" t="s">
        <v>73</v>
      </c>
      <c r="F213">
        <v>1</v>
      </c>
      <c r="G213" s="2">
        <v>105000</v>
      </c>
      <c r="H213" s="2">
        <v>105000</v>
      </c>
      <c r="J213" s="2">
        <v>4000</v>
      </c>
      <c r="K213" t="str">
        <f t="shared" si="3"/>
        <v>B2C</v>
      </c>
      <c r="L213" t="s">
        <v>20</v>
      </c>
    </row>
    <row r="214" spans="1:12" x14ac:dyDescent="0.35">
      <c r="A214">
        <v>774</v>
      </c>
      <c r="B214" s="1">
        <v>45787</v>
      </c>
      <c r="C214" s="1" t="str">
        <f>TEXT(Data[[#This Row],[Date]],"yyy-mm")</f>
        <v>2025-05</v>
      </c>
      <c r="D214" t="s">
        <v>39</v>
      </c>
      <c r="E214" t="s">
        <v>40</v>
      </c>
      <c r="F214">
        <v>5</v>
      </c>
      <c r="G214" s="2">
        <v>10200</v>
      </c>
      <c r="H214" s="2">
        <v>50490</v>
      </c>
      <c r="K214" t="str">
        <f t="shared" si="3"/>
        <v>B2B</v>
      </c>
      <c r="L214" t="s">
        <v>15</v>
      </c>
    </row>
    <row r="215" spans="1:12" x14ac:dyDescent="0.35">
      <c r="A215">
        <v>774</v>
      </c>
      <c r="B215" s="1">
        <v>45787</v>
      </c>
      <c r="C215" s="1" t="str">
        <f>TEXT(Data[[#This Row],[Date]],"yyy-mm")</f>
        <v>2025-05</v>
      </c>
      <c r="D215" t="s">
        <v>39</v>
      </c>
      <c r="E215" t="s">
        <v>32</v>
      </c>
      <c r="F215">
        <v>5</v>
      </c>
      <c r="G215" s="2">
        <v>7400</v>
      </c>
      <c r="H215" s="2">
        <v>38998</v>
      </c>
      <c r="K215" t="str">
        <f t="shared" si="3"/>
        <v>B2B</v>
      </c>
      <c r="L215" t="s">
        <v>15</v>
      </c>
    </row>
    <row r="216" spans="1:12" x14ac:dyDescent="0.35">
      <c r="A216">
        <v>774</v>
      </c>
      <c r="B216" s="1">
        <v>45787</v>
      </c>
      <c r="C216" s="1" t="str">
        <f>TEXT(Data[[#This Row],[Date]],"yyy-mm")</f>
        <v>2025-05</v>
      </c>
      <c r="D216" t="s">
        <v>39</v>
      </c>
      <c r="E216" t="s">
        <v>41</v>
      </c>
      <c r="F216">
        <v>5</v>
      </c>
      <c r="G216" s="2">
        <v>9500</v>
      </c>
      <c r="H216" s="2">
        <v>47262</v>
      </c>
      <c r="K216" t="str">
        <f t="shared" si="3"/>
        <v>B2B</v>
      </c>
      <c r="L216" t="s">
        <v>15</v>
      </c>
    </row>
    <row r="217" spans="1:12" x14ac:dyDescent="0.35">
      <c r="A217">
        <v>774</v>
      </c>
      <c r="B217" s="1">
        <v>45787</v>
      </c>
      <c r="C217" s="1" t="str">
        <f>TEXT(Data[[#This Row],[Date]],"yyy-mm")</f>
        <v>2025-05</v>
      </c>
      <c r="D217" t="s">
        <v>39</v>
      </c>
      <c r="E217" t="s">
        <v>14</v>
      </c>
      <c r="F217">
        <v>5</v>
      </c>
      <c r="G217" s="2">
        <v>13200</v>
      </c>
      <c r="H217" s="2">
        <v>65868</v>
      </c>
      <c r="K217" t="str">
        <f t="shared" si="3"/>
        <v>B2B</v>
      </c>
      <c r="L217" t="s">
        <v>15</v>
      </c>
    </row>
    <row r="218" spans="1:12" x14ac:dyDescent="0.35">
      <c r="A218">
        <v>775</v>
      </c>
      <c r="B218" s="1">
        <v>45787</v>
      </c>
      <c r="C218" s="1" t="str">
        <f>TEXT(Data[[#This Row],[Date]],"yyy-mm")</f>
        <v>2025-05</v>
      </c>
      <c r="D218" t="s">
        <v>43</v>
      </c>
      <c r="E218" t="s">
        <v>40</v>
      </c>
      <c r="F218">
        <v>8</v>
      </c>
      <c r="G218" s="2">
        <v>10200</v>
      </c>
      <c r="H218" s="2">
        <v>81549</v>
      </c>
      <c r="K218" t="str">
        <f t="shared" si="3"/>
        <v>B2B</v>
      </c>
      <c r="L218" t="s">
        <v>15</v>
      </c>
    </row>
    <row r="219" spans="1:12" x14ac:dyDescent="0.35">
      <c r="A219">
        <v>775</v>
      </c>
      <c r="B219" s="1">
        <v>45787</v>
      </c>
      <c r="C219" s="1" t="str">
        <f>TEXT(Data[[#This Row],[Date]],"yyy-mm")</f>
        <v>2025-05</v>
      </c>
      <c r="D219" t="s">
        <v>43</v>
      </c>
      <c r="E219" t="s">
        <v>32</v>
      </c>
      <c r="F219">
        <v>8</v>
      </c>
      <c r="G219" s="2">
        <v>7400</v>
      </c>
      <c r="H219" s="2">
        <v>67747</v>
      </c>
      <c r="K219" t="str">
        <f t="shared" si="3"/>
        <v>B2B</v>
      </c>
      <c r="L219" t="s">
        <v>15</v>
      </c>
    </row>
    <row r="220" spans="1:12" x14ac:dyDescent="0.35">
      <c r="A220">
        <v>775</v>
      </c>
      <c r="B220" s="1">
        <v>45787</v>
      </c>
      <c r="C220" s="1" t="str">
        <f>TEXT(Data[[#This Row],[Date]],"yyy-mm")</f>
        <v>2025-05</v>
      </c>
      <c r="D220" t="s">
        <v>43</v>
      </c>
      <c r="E220" t="s">
        <v>41</v>
      </c>
      <c r="F220">
        <v>8</v>
      </c>
      <c r="G220" s="2">
        <v>9500</v>
      </c>
      <c r="H220" s="2">
        <v>76760</v>
      </c>
      <c r="K220" t="str">
        <f t="shared" si="3"/>
        <v>B2B</v>
      </c>
      <c r="L220" t="s">
        <v>15</v>
      </c>
    </row>
    <row r="221" spans="1:12" x14ac:dyDescent="0.35">
      <c r="A221">
        <v>775</v>
      </c>
      <c r="B221" s="1">
        <v>45787</v>
      </c>
      <c r="C221" s="1" t="str">
        <f>TEXT(Data[[#This Row],[Date]],"yyy-mm")</f>
        <v>2025-05</v>
      </c>
      <c r="D221" t="s">
        <v>43</v>
      </c>
      <c r="E221" t="s">
        <v>14</v>
      </c>
      <c r="F221">
        <v>8</v>
      </c>
      <c r="G221" s="2">
        <v>13200</v>
      </c>
      <c r="H221" s="2">
        <v>104544</v>
      </c>
      <c r="K221" t="str">
        <f t="shared" si="3"/>
        <v>B2B</v>
      </c>
      <c r="L221" t="s">
        <v>15</v>
      </c>
    </row>
    <row r="222" spans="1:12" x14ac:dyDescent="0.35">
      <c r="A222">
        <v>775</v>
      </c>
      <c r="B222" s="1">
        <v>45787</v>
      </c>
      <c r="C222" s="1" t="str">
        <f>TEXT(Data[[#This Row],[Date]],"yyy-mm")</f>
        <v>2025-05</v>
      </c>
      <c r="D222" t="s">
        <v>43</v>
      </c>
      <c r="E222" t="s">
        <v>31</v>
      </c>
      <c r="F222">
        <v>8</v>
      </c>
      <c r="G222" s="2">
        <v>6700</v>
      </c>
      <c r="H222" s="2">
        <v>47369</v>
      </c>
      <c r="K222" t="str">
        <f t="shared" si="3"/>
        <v>B2B</v>
      </c>
      <c r="L222" t="s">
        <v>15</v>
      </c>
    </row>
    <row r="223" spans="1:12" x14ac:dyDescent="0.35">
      <c r="A223">
        <v>776</v>
      </c>
      <c r="B223" s="1">
        <v>45787</v>
      </c>
      <c r="C223" s="1" t="str">
        <f>TEXT(Data[[#This Row],[Date]],"yyy-mm")</f>
        <v>2025-05</v>
      </c>
      <c r="D223" t="s">
        <v>45</v>
      </c>
      <c r="E223" t="s">
        <v>40</v>
      </c>
      <c r="F223">
        <v>8</v>
      </c>
      <c r="G223" s="2">
        <v>10200</v>
      </c>
      <c r="H223" s="2">
        <v>82263</v>
      </c>
      <c r="K223" t="str">
        <f t="shared" si="3"/>
        <v>B2B</v>
      </c>
      <c r="L223" t="s">
        <v>15</v>
      </c>
    </row>
    <row r="224" spans="1:12" x14ac:dyDescent="0.35">
      <c r="A224">
        <v>776</v>
      </c>
      <c r="B224" s="1">
        <v>45787</v>
      </c>
      <c r="C224" s="1" t="str">
        <f>TEXT(Data[[#This Row],[Date]],"yyy-mm")</f>
        <v>2025-05</v>
      </c>
      <c r="D224" t="s">
        <v>45</v>
      </c>
      <c r="E224" t="s">
        <v>32</v>
      </c>
      <c r="F224">
        <v>8</v>
      </c>
      <c r="G224" s="2">
        <v>7400</v>
      </c>
      <c r="H224" s="2">
        <v>65786</v>
      </c>
      <c r="K224" t="str">
        <f t="shared" si="3"/>
        <v>B2B</v>
      </c>
      <c r="L224" t="s">
        <v>15</v>
      </c>
    </row>
    <row r="225" spans="1:12" x14ac:dyDescent="0.35">
      <c r="A225">
        <v>776</v>
      </c>
      <c r="B225" s="1">
        <v>45787</v>
      </c>
      <c r="C225" s="1" t="str">
        <f>TEXT(Data[[#This Row],[Date]],"yyy-mm")</f>
        <v>2025-05</v>
      </c>
      <c r="D225" t="s">
        <v>45</v>
      </c>
      <c r="E225" t="s">
        <v>41</v>
      </c>
      <c r="F225">
        <v>8</v>
      </c>
      <c r="G225" s="2">
        <v>9500</v>
      </c>
      <c r="H225" s="2">
        <v>75762</v>
      </c>
      <c r="K225" t="str">
        <f t="shared" si="3"/>
        <v>B2B</v>
      </c>
      <c r="L225" t="s">
        <v>15</v>
      </c>
    </row>
    <row r="226" spans="1:12" x14ac:dyDescent="0.35">
      <c r="A226">
        <v>776</v>
      </c>
      <c r="B226" s="1">
        <v>45787</v>
      </c>
      <c r="C226" s="1" t="str">
        <f>TEXT(Data[[#This Row],[Date]],"yyy-mm")</f>
        <v>2025-05</v>
      </c>
      <c r="D226" t="s">
        <v>45</v>
      </c>
      <c r="E226" t="s">
        <v>14</v>
      </c>
      <c r="F226">
        <v>8</v>
      </c>
      <c r="G226" s="2">
        <v>13200</v>
      </c>
      <c r="H226" s="2">
        <v>107184</v>
      </c>
      <c r="K226" t="str">
        <f t="shared" si="3"/>
        <v>B2B</v>
      </c>
      <c r="L226" t="s">
        <v>15</v>
      </c>
    </row>
    <row r="227" spans="1:12" x14ac:dyDescent="0.35">
      <c r="A227">
        <v>776</v>
      </c>
      <c r="B227" s="1">
        <v>45787</v>
      </c>
      <c r="C227" s="1" t="str">
        <f>TEXT(Data[[#This Row],[Date]],"yyy-mm")</f>
        <v>2025-05</v>
      </c>
      <c r="D227" t="s">
        <v>45</v>
      </c>
      <c r="E227" t="s">
        <v>31</v>
      </c>
      <c r="F227">
        <v>8</v>
      </c>
      <c r="G227" s="2">
        <v>6700</v>
      </c>
      <c r="H227" s="2">
        <v>52461</v>
      </c>
      <c r="K227" t="str">
        <f t="shared" si="3"/>
        <v>B2B</v>
      </c>
      <c r="L227" t="s">
        <v>15</v>
      </c>
    </row>
    <row r="228" spans="1:12" x14ac:dyDescent="0.35">
      <c r="A228">
        <v>777</v>
      </c>
      <c r="B228" s="1">
        <v>45797</v>
      </c>
      <c r="C228" s="1" t="str">
        <f>TEXT(Data[[#This Row],[Date]],"yyy-mm")</f>
        <v>2025-05</v>
      </c>
      <c r="D228" t="s">
        <v>80</v>
      </c>
      <c r="E228" t="s">
        <v>31</v>
      </c>
      <c r="F228">
        <v>1</v>
      </c>
      <c r="G228" s="2">
        <v>7000</v>
      </c>
      <c r="H228" s="2">
        <v>6363</v>
      </c>
      <c r="K228" t="str">
        <f t="shared" si="3"/>
        <v>B2C</v>
      </c>
      <c r="L228" t="s">
        <v>15</v>
      </c>
    </row>
    <row r="229" spans="1:12" x14ac:dyDescent="0.35">
      <c r="A229">
        <v>777</v>
      </c>
      <c r="B229" s="1">
        <v>45797</v>
      </c>
      <c r="C229" s="1" t="str">
        <f>TEXT(Data[[#This Row],[Date]],"yyy-mm")</f>
        <v>2025-05</v>
      </c>
      <c r="D229" t="s">
        <v>80</v>
      </c>
      <c r="E229" t="s">
        <v>32</v>
      </c>
      <c r="F229">
        <v>1</v>
      </c>
      <c r="G229" s="2">
        <v>7600</v>
      </c>
      <c r="H229" s="2">
        <v>8139.6</v>
      </c>
      <c r="K229" t="str">
        <f t="shared" si="3"/>
        <v>B2C</v>
      </c>
      <c r="L229" t="s">
        <v>15</v>
      </c>
    </row>
    <row r="230" spans="1:12" x14ac:dyDescent="0.35">
      <c r="A230">
        <v>778</v>
      </c>
      <c r="B230" s="1">
        <v>45799</v>
      </c>
      <c r="C230" s="1" t="str">
        <f>TEXT(Data[[#This Row],[Date]],"yyy-mm")</f>
        <v>2025-05</v>
      </c>
      <c r="D230" t="s">
        <v>106</v>
      </c>
      <c r="E230" t="s">
        <v>47</v>
      </c>
      <c r="F230">
        <v>1</v>
      </c>
      <c r="G230" s="2">
        <v>45000</v>
      </c>
      <c r="H230" s="2">
        <v>45000</v>
      </c>
      <c r="I230" s="2">
        <v>3375</v>
      </c>
      <c r="J230" s="2">
        <v>4000</v>
      </c>
      <c r="K230" t="str">
        <f t="shared" si="3"/>
        <v>B2C</v>
      </c>
      <c r="L230" t="s">
        <v>17</v>
      </c>
    </row>
    <row r="231" spans="1:12" x14ac:dyDescent="0.35">
      <c r="A231">
        <v>778</v>
      </c>
      <c r="B231" s="1">
        <v>45799</v>
      </c>
      <c r="C231" s="1" t="str">
        <f>TEXT(Data[[#This Row],[Date]],"yyy-mm")</f>
        <v>2025-05</v>
      </c>
      <c r="D231" t="s">
        <v>106</v>
      </c>
      <c r="E231" t="s">
        <v>40</v>
      </c>
      <c r="F231">
        <v>3</v>
      </c>
      <c r="G231" s="2">
        <v>10500</v>
      </c>
      <c r="H231" s="2">
        <v>31500</v>
      </c>
      <c r="K231" t="str">
        <f t="shared" si="3"/>
        <v>B2C</v>
      </c>
      <c r="L231" t="s">
        <v>15</v>
      </c>
    </row>
    <row r="232" spans="1:12" x14ac:dyDescent="0.35">
      <c r="A232">
        <v>778</v>
      </c>
      <c r="B232" s="1">
        <v>45799</v>
      </c>
      <c r="C232" s="1" t="str">
        <f>TEXT(Data[[#This Row],[Date]],"yyy-mm")</f>
        <v>2025-05</v>
      </c>
      <c r="D232" t="s">
        <v>106</v>
      </c>
      <c r="E232" t="s">
        <v>12</v>
      </c>
      <c r="F232">
        <v>1</v>
      </c>
      <c r="G232" s="2">
        <v>22000</v>
      </c>
      <c r="H232" s="2">
        <v>44000</v>
      </c>
      <c r="K232" t="str">
        <f t="shared" si="3"/>
        <v>B2C</v>
      </c>
      <c r="L232" t="s">
        <v>13</v>
      </c>
    </row>
    <row r="233" spans="1:12" x14ac:dyDescent="0.35">
      <c r="A233">
        <v>779</v>
      </c>
      <c r="B233" s="1">
        <v>45801</v>
      </c>
      <c r="C233" s="1" t="str">
        <f>TEXT(Data[[#This Row],[Date]],"yyy-mm")</f>
        <v>2025-05</v>
      </c>
      <c r="D233" t="s">
        <v>46</v>
      </c>
      <c r="E233" t="s">
        <v>41</v>
      </c>
      <c r="F233">
        <v>3</v>
      </c>
      <c r="G233" s="2">
        <v>9900</v>
      </c>
      <c r="H233" s="2">
        <v>26601</v>
      </c>
      <c r="J233" s="2">
        <v>7000</v>
      </c>
      <c r="K233" t="str">
        <f t="shared" si="3"/>
        <v>B2C</v>
      </c>
      <c r="L233" t="s">
        <v>15</v>
      </c>
    </row>
    <row r="234" spans="1:12" x14ac:dyDescent="0.35">
      <c r="A234">
        <v>779</v>
      </c>
      <c r="B234" s="1">
        <v>45801</v>
      </c>
      <c r="C234" s="1" t="str">
        <f>TEXT(Data[[#This Row],[Date]],"yyy-mm")</f>
        <v>2025-05</v>
      </c>
      <c r="D234" t="s">
        <v>46</v>
      </c>
      <c r="E234" t="s">
        <v>14</v>
      </c>
      <c r="F234">
        <v>2</v>
      </c>
      <c r="G234" s="2">
        <v>13500</v>
      </c>
      <c r="H234" s="2">
        <v>26595</v>
      </c>
      <c r="K234" t="str">
        <f t="shared" si="3"/>
        <v>B2C</v>
      </c>
      <c r="L234" t="s">
        <v>15</v>
      </c>
    </row>
    <row r="235" spans="1:12" x14ac:dyDescent="0.35">
      <c r="A235">
        <v>780</v>
      </c>
      <c r="B235" s="1">
        <v>45803</v>
      </c>
      <c r="C235" s="1" t="str">
        <f>TEXT(Data[[#This Row],[Date]],"yyy-mm")</f>
        <v>2025-05</v>
      </c>
      <c r="D235" t="s">
        <v>54</v>
      </c>
      <c r="E235" t="s">
        <v>41</v>
      </c>
      <c r="F235">
        <v>4</v>
      </c>
      <c r="G235" s="2">
        <v>9900</v>
      </c>
      <c r="H235" s="2">
        <v>40293</v>
      </c>
      <c r="J235" s="2">
        <v>4000</v>
      </c>
      <c r="K235" t="str">
        <f t="shared" si="3"/>
        <v>B2B</v>
      </c>
      <c r="L235" t="s">
        <v>15</v>
      </c>
    </row>
    <row r="236" spans="1:12" x14ac:dyDescent="0.35">
      <c r="A236">
        <v>780</v>
      </c>
      <c r="B236" s="1">
        <v>45803</v>
      </c>
      <c r="C236" s="1" t="str">
        <f>TEXT(Data[[#This Row],[Date]],"yyy-mm")</f>
        <v>2025-05</v>
      </c>
      <c r="D236" t="s">
        <v>54</v>
      </c>
      <c r="E236" t="s">
        <v>14</v>
      </c>
      <c r="F236">
        <v>2</v>
      </c>
      <c r="G236" s="2">
        <v>13500</v>
      </c>
      <c r="H236" s="2">
        <v>26460</v>
      </c>
      <c r="K236" t="str">
        <f t="shared" si="3"/>
        <v>B2B</v>
      </c>
      <c r="L236" t="s">
        <v>15</v>
      </c>
    </row>
    <row r="237" spans="1:12" x14ac:dyDescent="0.35">
      <c r="A237">
        <v>781</v>
      </c>
      <c r="B237" s="1">
        <v>45806</v>
      </c>
      <c r="C237" s="1" t="str">
        <f>TEXT(Data[[#This Row],[Date]],"yyy-mm")</f>
        <v>2025-05</v>
      </c>
      <c r="D237" t="s">
        <v>136</v>
      </c>
      <c r="E237" t="s">
        <v>97</v>
      </c>
      <c r="F237">
        <v>1</v>
      </c>
      <c r="G237" s="2">
        <v>39000</v>
      </c>
      <c r="H237" s="2">
        <v>35100</v>
      </c>
      <c r="I237" s="2">
        <v>2632.5</v>
      </c>
      <c r="J237" s="2"/>
      <c r="K237" t="str">
        <f t="shared" si="3"/>
        <v>B2C</v>
      </c>
      <c r="L237" t="s">
        <v>17</v>
      </c>
    </row>
    <row r="238" spans="1:12" x14ac:dyDescent="0.35">
      <c r="A238">
        <v>782</v>
      </c>
      <c r="B238" s="1">
        <v>45806</v>
      </c>
      <c r="C238" s="1" t="str">
        <f>TEXT(Data[[#This Row],[Date]],"yyy-mm")</f>
        <v>2025-05</v>
      </c>
      <c r="D238" t="s">
        <v>107</v>
      </c>
      <c r="E238" t="s">
        <v>32</v>
      </c>
      <c r="F238">
        <v>2</v>
      </c>
      <c r="G238" s="2">
        <v>7600</v>
      </c>
      <c r="H238" s="2">
        <v>17480</v>
      </c>
      <c r="J238" s="2">
        <v>3000</v>
      </c>
      <c r="K238" t="str">
        <f t="shared" si="3"/>
        <v>B2C</v>
      </c>
      <c r="L238" t="s">
        <v>15</v>
      </c>
    </row>
    <row r="239" spans="1:12" x14ac:dyDescent="0.35">
      <c r="A239">
        <v>783</v>
      </c>
      <c r="B239" s="1">
        <v>45813</v>
      </c>
      <c r="C239" s="1" t="str">
        <f>TEXT(Data[[#This Row],[Date]],"yyy-mm")</f>
        <v>2025-06</v>
      </c>
      <c r="D239" t="s">
        <v>79</v>
      </c>
      <c r="E239" t="s">
        <v>40</v>
      </c>
      <c r="F239">
        <v>4</v>
      </c>
      <c r="G239" s="2">
        <v>10500</v>
      </c>
      <c r="H239" s="2">
        <v>41422.5</v>
      </c>
      <c r="J239" s="2">
        <v>4000</v>
      </c>
      <c r="K239" t="str">
        <f t="shared" si="3"/>
        <v>B2C</v>
      </c>
      <c r="L239" t="s">
        <v>15</v>
      </c>
    </row>
    <row r="240" spans="1:12" x14ac:dyDescent="0.35">
      <c r="A240">
        <v>783</v>
      </c>
      <c r="B240" s="1">
        <v>45813</v>
      </c>
      <c r="C240" s="1" t="str">
        <f>TEXT(Data[[#This Row],[Date]],"yyy-mm")</f>
        <v>2025-06</v>
      </c>
      <c r="D240" t="s">
        <v>79</v>
      </c>
      <c r="E240" t="s">
        <v>41</v>
      </c>
      <c r="F240">
        <v>1</v>
      </c>
      <c r="G240" s="2">
        <v>9900</v>
      </c>
      <c r="H240" s="2">
        <v>9801</v>
      </c>
      <c r="K240" t="str">
        <f t="shared" si="3"/>
        <v>B2C</v>
      </c>
      <c r="L240" t="s">
        <v>15</v>
      </c>
    </row>
    <row r="241" spans="1:12" x14ac:dyDescent="0.35">
      <c r="A241">
        <v>783</v>
      </c>
      <c r="B241" s="1">
        <v>45813</v>
      </c>
      <c r="C241" s="1" t="str">
        <f>TEXT(Data[[#This Row],[Date]],"yyy-mm")</f>
        <v>2025-06</v>
      </c>
      <c r="D241" t="s">
        <v>79</v>
      </c>
      <c r="E241" t="s">
        <v>14</v>
      </c>
      <c r="F241">
        <v>1</v>
      </c>
      <c r="G241" s="2">
        <v>14200</v>
      </c>
      <c r="H241" s="2">
        <v>16827</v>
      </c>
      <c r="K241" t="str">
        <f t="shared" si="3"/>
        <v>B2C</v>
      </c>
      <c r="L241" t="s">
        <v>15</v>
      </c>
    </row>
    <row r="242" spans="1:12" x14ac:dyDescent="0.35">
      <c r="A242">
        <v>784</v>
      </c>
      <c r="B242" s="1">
        <v>45818</v>
      </c>
      <c r="C242" s="1" t="str">
        <f>TEXT(Data[[#This Row],[Date]],"yyy-mm")</f>
        <v>2025-06</v>
      </c>
      <c r="D242" t="s">
        <v>108</v>
      </c>
      <c r="E242" t="s">
        <v>12</v>
      </c>
      <c r="F242">
        <v>3</v>
      </c>
      <c r="G242" s="2">
        <v>25000</v>
      </c>
      <c r="H242" s="2">
        <v>77500</v>
      </c>
      <c r="K242" t="str">
        <f t="shared" si="3"/>
        <v>B2C</v>
      </c>
      <c r="L242" t="s">
        <v>13</v>
      </c>
    </row>
    <row r="243" spans="1:12" x14ac:dyDescent="0.35">
      <c r="A243">
        <v>784</v>
      </c>
      <c r="B243" s="1">
        <v>45818</v>
      </c>
      <c r="C243" s="1" t="str">
        <f>TEXT(Data[[#This Row],[Date]],"yyy-mm")</f>
        <v>2025-06</v>
      </c>
      <c r="D243" t="s">
        <v>108</v>
      </c>
      <c r="E243" t="s">
        <v>41</v>
      </c>
      <c r="F243">
        <v>2</v>
      </c>
      <c r="G243" s="2">
        <v>9900</v>
      </c>
      <c r="H243" s="2">
        <v>20237</v>
      </c>
      <c r="K243" t="str">
        <f t="shared" si="3"/>
        <v>B2C</v>
      </c>
      <c r="L243" t="s">
        <v>15</v>
      </c>
    </row>
    <row r="244" spans="1:12" x14ac:dyDescent="0.35">
      <c r="A244">
        <v>784</v>
      </c>
      <c r="B244" s="1">
        <v>45818</v>
      </c>
      <c r="C244" s="1" t="str">
        <f>TEXT(Data[[#This Row],[Date]],"yyy-mm")</f>
        <v>2025-06</v>
      </c>
      <c r="D244" t="s">
        <v>108</v>
      </c>
      <c r="E244" t="s">
        <v>32</v>
      </c>
      <c r="F244">
        <v>1</v>
      </c>
      <c r="G244" s="2">
        <v>7600</v>
      </c>
      <c r="H244" s="2">
        <v>7980</v>
      </c>
      <c r="K244" t="str">
        <f t="shared" si="3"/>
        <v>B2C</v>
      </c>
      <c r="L244" t="s">
        <v>15</v>
      </c>
    </row>
    <row r="245" spans="1:12" x14ac:dyDescent="0.35">
      <c r="A245">
        <v>785</v>
      </c>
      <c r="B245" s="1">
        <v>45812</v>
      </c>
      <c r="C245" s="1" t="str">
        <f>TEXT(Data[[#This Row],[Date]],"yyy-mm")</f>
        <v>2025-06</v>
      </c>
      <c r="D245" t="s">
        <v>109</v>
      </c>
      <c r="E245" t="s">
        <v>41</v>
      </c>
      <c r="F245">
        <v>4</v>
      </c>
      <c r="G245" s="2">
        <v>9900</v>
      </c>
      <c r="H245" s="2">
        <v>39649.5</v>
      </c>
      <c r="J245" s="2">
        <v>4000</v>
      </c>
      <c r="K245" t="str">
        <f t="shared" si="3"/>
        <v>B2C</v>
      </c>
      <c r="L245" t="s">
        <v>15</v>
      </c>
    </row>
    <row r="246" spans="1:12" x14ac:dyDescent="0.35">
      <c r="A246">
        <v>786</v>
      </c>
      <c r="B246" s="1">
        <v>45812</v>
      </c>
      <c r="C246" s="1" t="str">
        <f>TEXT(Data[[#This Row],[Date]],"yyy-mm")</f>
        <v>2025-06</v>
      </c>
      <c r="D246" t="s">
        <v>38</v>
      </c>
      <c r="E246" t="s">
        <v>14</v>
      </c>
      <c r="F246">
        <v>1</v>
      </c>
      <c r="G246" s="2">
        <v>14200</v>
      </c>
      <c r="H246" s="2">
        <v>14271</v>
      </c>
      <c r="K246" t="str">
        <f t="shared" si="3"/>
        <v>B2C</v>
      </c>
      <c r="L246" t="s">
        <v>15</v>
      </c>
    </row>
    <row r="247" spans="1:12" x14ac:dyDescent="0.35">
      <c r="A247">
        <v>787</v>
      </c>
      <c r="B247" s="1">
        <v>45812</v>
      </c>
      <c r="C247" s="1" t="str">
        <f>TEXT(Data[[#This Row],[Date]],"yyy-mm")</f>
        <v>2025-06</v>
      </c>
      <c r="D247" t="s">
        <v>106</v>
      </c>
      <c r="E247" t="s">
        <v>12</v>
      </c>
      <c r="F247">
        <v>2</v>
      </c>
      <c r="G247" s="2">
        <v>25000</v>
      </c>
      <c r="H247" s="2">
        <v>50625</v>
      </c>
      <c r="K247" t="str">
        <f t="shared" si="3"/>
        <v>B2C</v>
      </c>
      <c r="L247" t="s">
        <v>13</v>
      </c>
    </row>
    <row r="248" spans="1:12" x14ac:dyDescent="0.35">
      <c r="A248">
        <v>787</v>
      </c>
      <c r="B248" s="1">
        <v>45812</v>
      </c>
      <c r="C248" s="1" t="str">
        <f>TEXT(Data[[#This Row],[Date]],"yyy-mm")</f>
        <v>2025-06</v>
      </c>
      <c r="D248" t="s">
        <v>106</v>
      </c>
      <c r="E248" t="s">
        <v>40</v>
      </c>
      <c r="F248">
        <v>3</v>
      </c>
      <c r="G248" s="2">
        <v>10500</v>
      </c>
      <c r="H248" s="2">
        <v>31500</v>
      </c>
      <c r="K248" t="str">
        <f t="shared" si="3"/>
        <v>B2C</v>
      </c>
      <c r="L248" t="s">
        <v>15</v>
      </c>
    </row>
    <row r="249" spans="1:12" x14ac:dyDescent="0.35">
      <c r="A249">
        <v>787</v>
      </c>
      <c r="B249" s="1">
        <v>45812</v>
      </c>
      <c r="C249" s="1" t="str">
        <f>TEXT(Data[[#This Row],[Date]],"yyy-mm")</f>
        <v>2025-06</v>
      </c>
      <c r="D249" t="s">
        <v>106</v>
      </c>
      <c r="E249" t="s">
        <v>36</v>
      </c>
      <c r="F249">
        <v>1</v>
      </c>
      <c r="G249" s="2">
        <v>56000</v>
      </c>
      <c r="H249" s="2">
        <v>56000</v>
      </c>
      <c r="I249" s="3">
        <v>4200</v>
      </c>
      <c r="J249" s="2">
        <v>4000</v>
      </c>
      <c r="K249" t="str">
        <f t="shared" si="3"/>
        <v>B2C</v>
      </c>
      <c r="L249" t="s">
        <v>17</v>
      </c>
    </row>
    <row r="250" spans="1:12" x14ac:dyDescent="0.35">
      <c r="A250">
        <v>788</v>
      </c>
      <c r="B250" s="1">
        <v>45819</v>
      </c>
      <c r="C250" s="1" t="str">
        <f>TEXT(Data[[#This Row],[Date]],"yyy-mm")</f>
        <v>2025-06</v>
      </c>
      <c r="D250" t="s">
        <v>110</v>
      </c>
      <c r="E250" t="s">
        <v>111</v>
      </c>
      <c r="F250">
        <v>1</v>
      </c>
      <c r="G250" s="2">
        <v>28000</v>
      </c>
      <c r="H250" s="2">
        <v>28000</v>
      </c>
      <c r="J250" s="2">
        <v>4000</v>
      </c>
      <c r="K250" t="str">
        <f t="shared" si="3"/>
        <v>B2C</v>
      </c>
      <c r="L250" t="s">
        <v>17</v>
      </c>
    </row>
    <row r="251" spans="1:12" x14ac:dyDescent="0.35">
      <c r="A251">
        <v>789</v>
      </c>
      <c r="B251" s="1">
        <v>45826</v>
      </c>
      <c r="C251" s="1" t="str">
        <f>TEXT(Data[[#This Row],[Date]],"yyy-mm")</f>
        <v>2025-06</v>
      </c>
      <c r="D251" t="s">
        <v>112</v>
      </c>
      <c r="E251" t="s">
        <v>69</v>
      </c>
      <c r="F251">
        <v>24</v>
      </c>
      <c r="G251" s="2">
        <v>14400</v>
      </c>
      <c r="H251" s="2">
        <v>346600</v>
      </c>
      <c r="I251" s="2">
        <v>25920</v>
      </c>
      <c r="J251" s="2"/>
      <c r="K251" t="str">
        <f t="shared" si="3"/>
        <v>B2C</v>
      </c>
      <c r="L251" t="s">
        <v>87</v>
      </c>
    </row>
    <row r="252" spans="1:12" x14ac:dyDescent="0.35">
      <c r="A252">
        <v>790</v>
      </c>
      <c r="B252" s="1">
        <v>45832</v>
      </c>
      <c r="C252" s="1" t="str">
        <f>TEXT(Data[[#This Row],[Date]],"yyy-mm")</f>
        <v>2025-06</v>
      </c>
      <c r="D252" t="s">
        <v>54</v>
      </c>
      <c r="E252" t="s">
        <v>41</v>
      </c>
      <c r="F252">
        <v>4</v>
      </c>
      <c r="G252" s="2">
        <v>9900</v>
      </c>
      <c r="H252" s="2">
        <v>41728.5</v>
      </c>
      <c r="J252" s="2">
        <v>4000</v>
      </c>
      <c r="K252" t="str">
        <f t="shared" si="3"/>
        <v>B2B</v>
      </c>
      <c r="L252" t="s">
        <v>15</v>
      </c>
    </row>
    <row r="253" spans="1:12" x14ac:dyDescent="0.35">
      <c r="A253">
        <v>791</v>
      </c>
      <c r="B253" s="1">
        <v>45829</v>
      </c>
      <c r="C253" s="1" t="str">
        <f>TEXT(Data[[#This Row],[Date]],"yyy-mm")</f>
        <v>2025-06</v>
      </c>
      <c r="D253" t="s">
        <v>113</v>
      </c>
      <c r="E253" t="s">
        <v>31</v>
      </c>
      <c r="F253">
        <v>1</v>
      </c>
      <c r="G253" s="2">
        <v>7000</v>
      </c>
      <c r="H253" s="2">
        <v>7315</v>
      </c>
      <c r="J253" s="2">
        <v>4000</v>
      </c>
      <c r="K253" t="str">
        <f t="shared" si="3"/>
        <v>B2C</v>
      </c>
      <c r="L253" t="s">
        <v>15</v>
      </c>
    </row>
    <row r="254" spans="1:12" x14ac:dyDescent="0.35">
      <c r="A254">
        <v>791</v>
      </c>
      <c r="B254" s="1">
        <v>45829</v>
      </c>
      <c r="C254" s="1" t="str">
        <f>TEXT(Data[[#This Row],[Date]],"yyy-mm")</f>
        <v>2025-06</v>
      </c>
      <c r="D254" t="s">
        <v>113</v>
      </c>
      <c r="E254" t="s">
        <v>40</v>
      </c>
      <c r="F254">
        <v>2</v>
      </c>
      <c r="G254" s="2">
        <v>10500</v>
      </c>
      <c r="H254" s="2">
        <v>21000</v>
      </c>
      <c r="K254" t="str">
        <f t="shared" si="3"/>
        <v>B2C</v>
      </c>
      <c r="L254" t="s">
        <v>15</v>
      </c>
    </row>
    <row r="255" spans="1:12" x14ac:dyDescent="0.35">
      <c r="A255">
        <v>791</v>
      </c>
      <c r="B255" s="1">
        <v>45829</v>
      </c>
      <c r="C255" s="1" t="str">
        <f>TEXT(Data[[#This Row],[Date]],"yyy-mm")</f>
        <v>2025-06</v>
      </c>
      <c r="D255" t="s">
        <v>113</v>
      </c>
      <c r="E255" t="s">
        <v>41</v>
      </c>
      <c r="F255">
        <v>2</v>
      </c>
      <c r="G255" s="2">
        <v>9900</v>
      </c>
      <c r="H255" s="2">
        <v>20245</v>
      </c>
      <c r="K255" t="str">
        <f t="shared" si="3"/>
        <v>B2C</v>
      </c>
      <c r="L255" t="s">
        <v>15</v>
      </c>
    </row>
    <row r="256" spans="1:12" x14ac:dyDescent="0.35">
      <c r="A256">
        <v>791</v>
      </c>
      <c r="B256" s="1">
        <v>45829</v>
      </c>
      <c r="C256" s="1" t="str">
        <f>TEXT(Data[[#This Row],[Date]],"yyy-mm")</f>
        <v>2025-06</v>
      </c>
      <c r="D256" t="s">
        <v>113</v>
      </c>
      <c r="E256" t="s">
        <v>14</v>
      </c>
      <c r="F256">
        <v>2</v>
      </c>
      <c r="G256" s="2">
        <v>14200</v>
      </c>
      <c r="H256" s="2">
        <v>28400</v>
      </c>
      <c r="K256" t="str">
        <f t="shared" si="3"/>
        <v>B2C</v>
      </c>
      <c r="L256" t="s">
        <v>15</v>
      </c>
    </row>
    <row r="257" spans="1:12" x14ac:dyDescent="0.35">
      <c r="A257">
        <v>791</v>
      </c>
      <c r="B257" s="1">
        <v>45829</v>
      </c>
      <c r="C257" s="1" t="str">
        <f>TEXT(Data[[#This Row],[Date]],"yyy-mm")</f>
        <v>2025-06</v>
      </c>
      <c r="D257" t="s">
        <v>113</v>
      </c>
      <c r="E257" t="s">
        <v>32</v>
      </c>
      <c r="F257">
        <v>2</v>
      </c>
      <c r="G257" s="2">
        <v>7600</v>
      </c>
      <c r="H257" s="2">
        <v>16036</v>
      </c>
      <c r="K257" t="str">
        <f t="shared" si="3"/>
        <v>B2C</v>
      </c>
      <c r="L257" t="s">
        <v>15</v>
      </c>
    </row>
    <row r="258" spans="1:12" x14ac:dyDescent="0.35">
      <c r="A258">
        <v>792</v>
      </c>
      <c r="B258" s="1">
        <v>45832</v>
      </c>
      <c r="C258" s="1" t="str">
        <f>TEXT(Data[[#This Row],[Date]],"yyy-mm")</f>
        <v>2025-06</v>
      </c>
      <c r="D258" t="s">
        <v>50</v>
      </c>
      <c r="E258" t="s">
        <v>12</v>
      </c>
      <c r="F258">
        <v>2</v>
      </c>
      <c r="G258" s="2">
        <v>25000</v>
      </c>
      <c r="H258" s="2">
        <v>51375</v>
      </c>
      <c r="J258" s="2">
        <v>4000</v>
      </c>
      <c r="K258" t="str">
        <f t="shared" ref="K258:K276" si="4">IF(OR(LEFT(TRIM(D258), 3)="Mr.",LEFT(TRIM(D258), 4)="Mrs.",LEFT(TRIM(D258), 6)="Pastor",LEFT(TRIM(D258), 3)="Dr.",LEFT(TRIM(D258), 4)="Miss"), "B2C", "B2B")</f>
        <v>B2C</v>
      </c>
      <c r="L258" t="s">
        <v>13</v>
      </c>
    </row>
    <row r="259" spans="1:12" x14ac:dyDescent="0.35">
      <c r="A259">
        <v>793</v>
      </c>
      <c r="B259" s="1">
        <v>45832</v>
      </c>
      <c r="C259" s="1" t="str">
        <f>TEXT(Data[[#This Row],[Date]],"yyy-mm")</f>
        <v>2025-06</v>
      </c>
      <c r="D259" t="s">
        <v>80</v>
      </c>
      <c r="E259" t="s">
        <v>32</v>
      </c>
      <c r="F259">
        <v>2</v>
      </c>
      <c r="G259" s="2">
        <v>7600</v>
      </c>
      <c r="H259" s="2">
        <v>15116.4</v>
      </c>
      <c r="K259" t="str">
        <f t="shared" si="4"/>
        <v>B2C</v>
      </c>
      <c r="L259" t="s">
        <v>15</v>
      </c>
    </row>
    <row r="260" spans="1:12" x14ac:dyDescent="0.35">
      <c r="A260">
        <v>794</v>
      </c>
      <c r="B260" s="1">
        <v>45833</v>
      </c>
      <c r="C260" s="1" t="str">
        <f>TEXT(Data[[#This Row],[Date]],"yyy-mm")</f>
        <v>2025-06</v>
      </c>
      <c r="D260" t="s">
        <v>114</v>
      </c>
      <c r="E260" t="s">
        <v>47</v>
      </c>
      <c r="F260">
        <v>1</v>
      </c>
      <c r="G260" s="2">
        <v>45000</v>
      </c>
      <c r="H260" s="2">
        <v>45000</v>
      </c>
      <c r="I260" s="2">
        <v>3375</v>
      </c>
      <c r="J260" s="2">
        <v>7000</v>
      </c>
      <c r="K260" t="str">
        <f t="shared" si="4"/>
        <v>B2C</v>
      </c>
      <c r="L260" t="s">
        <v>17</v>
      </c>
    </row>
    <row r="261" spans="1:12" x14ac:dyDescent="0.35">
      <c r="A261">
        <v>795</v>
      </c>
      <c r="B261" s="1">
        <v>45834</v>
      </c>
      <c r="C261" s="1" t="str">
        <f>TEXT(Data[[#This Row],[Date]],"yyy-mm")</f>
        <v>2025-06</v>
      </c>
      <c r="D261" t="s">
        <v>115</v>
      </c>
      <c r="E261" t="s">
        <v>40</v>
      </c>
      <c r="F261">
        <v>2</v>
      </c>
      <c r="G261" s="2">
        <v>10500</v>
      </c>
      <c r="H261" s="2">
        <v>20632</v>
      </c>
      <c r="J261" s="2">
        <v>4000</v>
      </c>
      <c r="K261" t="str">
        <f t="shared" si="4"/>
        <v>B2C</v>
      </c>
      <c r="L261" t="s">
        <v>15</v>
      </c>
    </row>
    <row r="262" spans="1:12" x14ac:dyDescent="0.35">
      <c r="A262">
        <v>795</v>
      </c>
      <c r="B262" s="1">
        <v>45834</v>
      </c>
      <c r="C262" s="1" t="str">
        <f>TEXT(Data[[#This Row],[Date]],"yyy-mm")</f>
        <v>2025-06</v>
      </c>
      <c r="D262" t="s">
        <v>115</v>
      </c>
      <c r="E262" t="s">
        <v>14</v>
      </c>
      <c r="F262">
        <v>2</v>
      </c>
      <c r="G262" s="2">
        <v>14200</v>
      </c>
      <c r="H262" s="2">
        <v>31027</v>
      </c>
      <c r="K262" t="str">
        <f t="shared" si="4"/>
        <v>B2C</v>
      </c>
      <c r="L262" t="s">
        <v>15</v>
      </c>
    </row>
    <row r="263" spans="1:12" x14ac:dyDescent="0.35">
      <c r="A263">
        <v>795</v>
      </c>
      <c r="B263" s="1">
        <v>45834</v>
      </c>
      <c r="C263" s="1" t="str">
        <f>TEXT(Data[[#This Row],[Date]],"yyy-mm")</f>
        <v>2025-06</v>
      </c>
      <c r="D263" t="s">
        <v>115</v>
      </c>
      <c r="E263" t="s">
        <v>41</v>
      </c>
      <c r="F263">
        <v>2</v>
      </c>
      <c r="G263" s="2">
        <v>9900</v>
      </c>
      <c r="H263" s="2">
        <v>19750</v>
      </c>
      <c r="K263" t="str">
        <f t="shared" si="4"/>
        <v>B2C</v>
      </c>
      <c r="L263" t="s">
        <v>15</v>
      </c>
    </row>
    <row r="264" spans="1:12" x14ac:dyDescent="0.35">
      <c r="A264">
        <v>795</v>
      </c>
      <c r="B264" s="1">
        <v>45834</v>
      </c>
      <c r="C264" s="1" t="str">
        <f>TEXT(Data[[#This Row],[Date]],"yyy-mm")</f>
        <v>2025-06</v>
      </c>
      <c r="D264" t="s">
        <v>115</v>
      </c>
      <c r="E264" t="s">
        <v>32</v>
      </c>
      <c r="F264">
        <v>2</v>
      </c>
      <c r="G264" s="2">
        <v>7600</v>
      </c>
      <c r="H264" s="2">
        <v>16682</v>
      </c>
      <c r="K264" t="str">
        <f t="shared" si="4"/>
        <v>B2C</v>
      </c>
      <c r="L264" t="s">
        <v>15</v>
      </c>
    </row>
    <row r="265" spans="1:12" x14ac:dyDescent="0.35">
      <c r="A265">
        <v>795</v>
      </c>
      <c r="B265" s="1">
        <v>45834</v>
      </c>
      <c r="C265" s="1" t="str">
        <f>TEXT(Data[[#This Row],[Date]],"yyy-mm")</f>
        <v>2025-06</v>
      </c>
      <c r="D265" t="s">
        <v>115</v>
      </c>
      <c r="E265" t="s">
        <v>71</v>
      </c>
      <c r="F265">
        <v>1</v>
      </c>
      <c r="G265" s="2">
        <v>1300</v>
      </c>
      <c r="H265" s="2">
        <v>1300</v>
      </c>
      <c r="I265">
        <v>97.5</v>
      </c>
      <c r="K265" t="str">
        <f t="shared" si="4"/>
        <v>B2C</v>
      </c>
      <c r="L265" t="s">
        <v>62</v>
      </c>
    </row>
    <row r="266" spans="1:12" x14ac:dyDescent="0.35">
      <c r="A266">
        <v>796</v>
      </c>
      <c r="B266" s="1">
        <v>45834</v>
      </c>
      <c r="C266" s="1" t="str">
        <f>TEXT(Data[[#This Row],[Date]],"yyy-mm")</f>
        <v>2025-06</v>
      </c>
      <c r="D266" t="s">
        <v>107</v>
      </c>
      <c r="E266" t="s">
        <v>32</v>
      </c>
      <c r="F266">
        <v>2</v>
      </c>
      <c r="G266" s="2">
        <v>7600</v>
      </c>
      <c r="H266" s="3">
        <v>17100</v>
      </c>
      <c r="J266" s="2">
        <v>3000</v>
      </c>
      <c r="K266" t="str">
        <f t="shared" si="4"/>
        <v>B2C</v>
      </c>
      <c r="L266" t="s">
        <v>15</v>
      </c>
    </row>
    <row r="267" spans="1:12" x14ac:dyDescent="0.35">
      <c r="A267">
        <v>797</v>
      </c>
      <c r="B267" s="1">
        <v>45835</v>
      </c>
      <c r="C267" s="1" t="str">
        <f>TEXT(Data[[#This Row],[Date]],"yyy-mm")</f>
        <v>2025-06</v>
      </c>
      <c r="D267" t="s">
        <v>137</v>
      </c>
      <c r="E267" t="s">
        <v>14</v>
      </c>
      <c r="F267">
        <v>2</v>
      </c>
      <c r="G267" s="2">
        <v>14200</v>
      </c>
      <c r="H267" s="2">
        <v>32731</v>
      </c>
      <c r="K267" t="str">
        <f t="shared" si="4"/>
        <v>B2C</v>
      </c>
      <c r="L267" t="s">
        <v>15</v>
      </c>
    </row>
    <row r="268" spans="1:12" x14ac:dyDescent="0.35">
      <c r="A268">
        <v>797</v>
      </c>
      <c r="B268" s="1">
        <v>45835</v>
      </c>
      <c r="C268" s="1" t="str">
        <f>TEXT(Data[[#This Row],[Date]],"yyy-mm")</f>
        <v>2025-06</v>
      </c>
      <c r="D268" t="s">
        <v>116</v>
      </c>
      <c r="E268" t="s">
        <v>40</v>
      </c>
      <c r="F268">
        <v>2</v>
      </c>
      <c r="G268" s="2">
        <v>10500</v>
      </c>
      <c r="H268" s="2">
        <v>20685</v>
      </c>
      <c r="K268" t="str">
        <f t="shared" si="4"/>
        <v>B2C</v>
      </c>
      <c r="L268" t="s">
        <v>15</v>
      </c>
    </row>
    <row r="269" spans="1:12" x14ac:dyDescent="0.35">
      <c r="A269">
        <v>798</v>
      </c>
      <c r="B269" s="1">
        <v>45836</v>
      </c>
      <c r="C269" s="1" t="str">
        <f>TEXT(Data[[#This Row],[Date]],"yyy-mm")</f>
        <v>2025-06</v>
      </c>
      <c r="D269" t="s">
        <v>117</v>
      </c>
      <c r="E269" t="s">
        <v>42</v>
      </c>
      <c r="F269">
        <v>1</v>
      </c>
      <c r="G269" s="2">
        <v>45000</v>
      </c>
      <c r="H269" s="2">
        <v>45000</v>
      </c>
      <c r="I269" s="2">
        <v>3375</v>
      </c>
      <c r="J269" s="2">
        <v>5000</v>
      </c>
      <c r="K269" t="str">
        <f t="shared" si="4"/>
        <v>B2C</v>
      </c>
      <c r="L269" t="s">
        <v>17</v>
      </c>
    </row>
    <row r="270" spans="1:12" x14ac:dyDescent="0.35">
      <c r="A270">
        <v>798</v>
      </c>
      <c r="B270" s="1">
        <v>45836</v>
      </c>
      <c r="C270" s="1" t="str">
        <f>TEXT(Data[[#This Row],[Date]],"yyy-mm")</f>
        <v>2025-06</v>
      </c>
      <c r="D270" t="s">
        <v>117</v>
      </c>
      <c r="E270" t="s">
        <v>41</v>
      </c>
      <c r="F270">
        <v>2</v>
      </c>
      <c r="G270" s="2">
        <v>9900</v>
      </c>
      <c r="H270" s="2">
        <v>19948.5</v>
      </c>
      <c r="K270" t="str">
        <f t="shared" si="4"/>
        <v>B2C</v>
      </c>
      <c r="L270" t="s">
        <v>15</v>
      </c>
    </row>
    <row r="271" spans="1:12" x14ac:dyDescent="0.35">
      <c r="A271">
        <v>798</v>
      </c>
      <c r="B271" s="1">
        <v>45836</v>
      </c>
      <c r="C271" s="1" t="str">
        <f>TEXT(Data[[#This Row],[Date]],"yyy-mm")</f>
        <v>2025-06</v>
      </c>
      <c r="D271" t="s">
        <v>117</v>
      </c>
      <c r="E271" t="s">
        <v>47</v>
      </c>
      <c r="F271">
        <v>1</v>
      </c>
      <c r="G271" s="2">
        <v>45000</v>
      </c>
      <c r="H271" s="2">
        <v>45000</v>
      </c>
      <c r="I271" s="2">
        <v>3375</v>
      </c>
      <c r="J271" s="2"/>
      <c r="K271" t="str">
        <f t="shared" si="4"/>
        <v>B2C</v>
      </c>
      <c r="L271" t="s">
        <v>17</v>
      </c>
    </row>
    <row r="272" spans="1:12" x14ac:dyDescent="0.35">
      <c r="A272">
        <v>799</v>
      </c>
      <c r="B272" s="1">
        <v>45837</v>
      </c>
      <c r="C272" s="1" t="str">
        <f>TEXT(Data[[#This Row],[Date]],"yyy-mm")</f>
        <v>2025-06</v>
      </c>
      <c r="D272" t="s">
        <v>118</v>
      </c>
      <c r="E272" t="s">
        <v>32</v>
      </c>
      <c r="F272">
        <v>2</v>
      </c>
      <c r="G272" s="2">
        <v>7600</v>
      </c>
      <c r="H272" s="2">
        <v>16036</v>
      </c>
      <c r="J272" s="2">
        <v>5000</v>
      </c>
      <c r="K272" t="str">
        <f t="shared" si="4"/>
        <v>B2C</v>
      </c>
      <c r="L272" t="s">
        <v>15</v>
      </c>
    </row>
    <row r="273" spans="1:12" x14ac:dyDescent="0.35">
      <c r="A273">
        <v>799</v>
      </c>
      <c r="B273" s="1">
        <v>45837</v>
      </c>
      <c r="C273" s="1" t="str">
        <f>TEXT(Data[[#This Row],[Date]],"yyy-mm")</f>
        <v>2025-06</v>
      </c>
      <c r="D273" t="s">
        <v>118</v>
      </c>
      <c r="E273" t="s">
        <v>41</v>
      </c>
      <c r="F273">
        <v>2</v>
      </c>
      <c r="G273" s="2">
        <v>9900</v>
      </c>
      <c r="H273" s="2">
        <v>19453.5</v>
      </c>
      <c r="K273" t="str">
        <f t="shared" si="4"/>
        <v>B2C</v>
      </c>
      <c r="L273" t="s">
        <v>15</v>
      </c>
    </row>
    <row r="274" spans="1:12" x14ac:dyDescent="0.35">
      <c r="A274">
        <v>799</v>
      </c>
      <c r="B274" s="1">
        <v>45837</v>
      </c>
      <c r="C274" s="1" t="str">
        <f>TEXT(Data[[#This Row],[Date]],"yyy-mm")</f>
        <v>2025-06</v>
      </c>
      <c r="D274" t="s">
        <v>118</v>
      </c>
      <c r="E274" t="s">
        <v>14</v>
      </c>
      <c r="F274">
        <v>4</v>
      </c>
      <c r="G274" s="2">
        <v>14200</v>
      </c>
      <c r="H274" s="2">
        <v>57510</v>
      </c>
      <c r="K274" t="str">
        <f t="shared" si="4"/>
        <v>B2C</v>
      </c>
      <c r="L274" t="s">
        <v>15</v>
      </c>
    </row>
    <row r="275" spans="1:12" x14ac:dyDescent="0.35">
      <c r="A275">
        <v>799</v>
      </c>
      <c r="B275" s="1">
        <v>45837</v>
      </c>
      <c r="C275" s="1" t="str">
        <f>TEXT(Data[[#This Row],[Date]],"yyy-mm")</f>
        <v>2025-06</v>
      </c>
      <c r="D275" t="s">
        <v>118</v>
      </c>
      <c r="E275" t="s">
        <v>40</v>
      </c>
      <c r="F275">
        <v>4</v>
      </c>
      <c r="G275" s="2">
        <v>10500</v>
      </c>
      <c r="H275" s="2">
        <v>40950</v>
      </c>
      <c r="K275" t="str">
        <f t="shared" si="4"/>
        <v>B2C</v>
      </c>
      <c r="L275" t="s">
        <v>15</v>
      </c>
    </row>
    <row r="276" spans="1:12" x14ac:dyDescent="0.35">
      <c r="A276">
        <v>800</v>
      </c>
      <c r="B276" s="1">
        <v>45838</v>
      </c>
      <c r="C276" s="1" t="str">
        <f>TEXT(Data[[#This Row],[Date]],"yyy-mm")</f>
        <v>2025-06</v>
      </c>
      <c r="D276" t="s">
        <v>119</v>
      </c>
      <c r="E276" t="s">
        <v>40</v>
      </c>
      <c r="F276">
        <v>5</v>
      </c>
      <c r="G276" s="2">
        <v>10500</v>
      </c>
      <c r="H276" s="2">
        <v>52762.5</v>
      </c>
      <c r="J276" s="2">
        <v>5000</v>
      </c>
      <c r="K276" t="str">
        <f t="shared" si="4"/>
        <v>B2C</v>
      </c>
      <c r="L276"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D2DA0-1533-4EAF-95C8-2E5870220D3E}">
  <dimension ref="A1:K15"/>
  <sheetViews>
    <sheetView workbookViewId="0">
      <selection activeCell="K23" sqref="K23"/>
    </sheetView>
  </sheetViews>
  <sheetFormatPr defaultRowHeight="14.5" x14ac:dyDescent="0.35"/>
  <cols>
    <col min="1" max="1" width="20.1796875" bestFit="1" customWidth="1"/>
    <col min="2" max="2" width="15.90625" bestFit="1" customWidth="1"/>
    <col min="4" max="4" width="12.36328125" bestFit="1" customWidth="1"/>
    <col min="5" max="5" width="15.90625" bestFit="1" customWidth="1"/>
    <col min="7" max="7" width="12.36328125" bestFit="1" customWidth="1"/>
    <col min="8" max="8" width="15.90625" bestFit="1" customWidth="1"/>
    <col min="10" max="10" width="19.36328125" bestFit="1" customWidth="1"/>
    <col min="11" max="11" width="15.90625" bestFit="1" customWidth="1"/>
  </cols>
  <sheetData>
    <row r="1" spans="1:11" x14ac:dyDescent="0.35">
      <c r="A1" s="15" t="s">
        <v>131</v>
      </c>
      <c r="B1" s="15" t="s">
        <v>130</v>
      </c>
      <c r="D1" s="23" t="s">
        <v>123</v>
      </c>
      <c r="E1" s="23"/>
      <c r="G1" s="23" t="s">
        <v>125</v>
      </c>
      <c r="H1" s="23"/>
      <c r="J1" s="23" t="s">
        <v>142</v>
      </c>
      <c r="K1" s="23"/>
    </row>
    <row r="2" spans="1:11" x14ac:dyDescent="0.35">
      <c r="A2" t="s">
        <v>9</v>
      </c>
      <c r="B2" s="6">
        <f>SUM(Data[Sales Price])</f>
        <v>14109019.800000001</v>
      </c>
      <c r="D2" s="7" t="s">
        <v>127</v>
      </c>
      <c r="E2" t="s">
        <v>129</v>
      </c>
      <c r="G2" s="7" t="s">
        <v>127</v>
      </c>
      <c r="H2" t="s">
        <v>129</v>
      </c>
      <c r="J2" s="7" t="s">
        <v>127</v>
      </c>
      <c r="K2" t="s">
        <v>129</v>
      </c>
    </row>
    <row r="3" spans="1:11" x14ac:dyDescent="0.35">
      <c r="A3" t="s">
        <v>10</v>
      </c>
      <c r="B3" s="6">
        <f>SUM(Data[VAT])</f>
        <v>284095.75</v>
      </c>
      <c r="D3" s="8" t="s">
        <v>15</v>
      </c>
      <c r="E3" s="6">
        <v>6531209.7999999998</v>
      </c>
      <c r="G3" s="8" t="s">
        <v>140</v>
      </c>
      <c r="H3" s="6">
        <v>5907980.5</v>
      </c>
      <c r="J3" s="8" t="s">
        <v>14</v>
      </c>
      <c r="K3" s="6">
        <v>1825135.5</v>
      </c>
    </row>
    <row r="4" spans="1:11" x14ac:dyDescent="0.35">
      <c r="A4" t="s">
        <v>120</v>
      </c>
      <c r="B4" s="5">
        <f>SUM(Data[Quantity])</f>
        <v>889.5</v>
      </c>
      <c r="D4" s="8" t="s">
        <v>17</v>
      </c>
      <c r="E4" s="6">
        <v>3444818</v>
      </c>
      <c r="G4" s="8" t="s">
        <v>141</v>
      </c>
      <c r="H4" s="6">
        <v>8201039.2999999998</v>
      </c>
      <c r="J4" s="8" t="s">
        <v>41</v>
      </c>
      <c r="K4" s="6">
        <v>1757978.5</v>
      </c>
    </row>
    <row r="5" spans="1:11" x14ac:dyDescent="0.35">
      <c r="A5" t="s">
        <v>121</v>
      </c>
      <c r="B5" s="5">
        <f>COUNTA(_xlfn.UNIQUE(Data[Invoice Number]))</f>
        <v>109</v>
      </c>
      <c r="D5" s="8" t="s">
        <v>20</v>
      </c>
      <c r="E5" s="6">
        <v>2935000</v>
      </c>
      <c r="G5" s="8" t="s">
        <v>128</v>
      </c>
      <c r="H5" s="6">
        <v>14109019.800000001</v>
      </c>
      <c r="J5" s="8" t="s">
        <v>40</v>
      </c>
      <c r="K5" s="6">
        <v>1616600.5</v>
      </c>
    </row>
    <row r="6" spans="1:11" x14ac:dyDescent="0.35">
      <c r="A6" t="s">
        <v>122</v>
      </c>
      <c r="B6" s="6">
        <f>IFERROR(B2/B5,0)</f>
        <v>129440.54862385322</v>
      </c>
      <c r="D6" s="8" t="s">
        <v>13</v>
      </c>
      <c r="E6" s="6">
        <v>651930</v>
      </c>
      <c r="J6" s="8" t="s">
        <v>23</v>
      </c>
      <c r="K6" s="6">
        <v>1200000</v>
      </c>
    </row>
    <row r="7" spans="1:11" x14ac:dyDescent="0.35">
      <c r="A7" t="s">
        <v>138</v>
      </c>
      <c r="B7" s="6">
        <f>SUM(Data[Delivery Fee])</f>
        <v>381000</v>
      </c>
      <c r="D7" s="8" t="s">
        <v>87</v>
      </c>
      <c r="E7" s="6">
        <v>525400</v>
      </c>
      <c r="G7" s="22" t="s">
        <v>149</v>
      </c>
      <c r="H7" s="22"/>
      <c r="J7" s="8" t="s">
        <v>32</v>
      </c>
      <c r="K7" s="6">
        <v>922376.8</v>
      </c>
    </row>
    <row r="8" spans="1:11" x14ac:dyDescent="0.35">
      <c r="A8" t="s">
        <v>150</v>
      </c>
      <c r="B8" s="9">
        <f>COUNTA(_xlfn.UNIQUE(Data[Customer Name]))</f>
        <v>69</v>
      </c>
      <c r="D8" s="8" t="s">
        <v>62</v>
      </c>
      <c r="E8" s="6">
        <v>15600</v>
      </c>
      <c r="G8" s="7" t="s">
        <v>127</v>
      </c>
      <c r="H8" t="s">
        <v>129</v>
      </c>
      <c r="J8" s="8" t="s">
        <v>36</v>
      </c>
      <c r="K8" s="6">
        <v>878000</v>
      </c>
    </row>
    <row r="9" spans="1:11" x14ac:dyDescent="0.35">
      <c r="D9" s="8" t="s">
        <v>102</v>
      </c>
      <c r="E9" s="6">
        <v>5062</v>
      </c>
      <c r="G9" s="8" t="s">
        <v>143</v>
      </c>
      <c r="H9" s="6">
        <v>5265224.5</v>
      </c>
      <c r="J9" s="8" t="s">
        <v>47</v>
      </c>
      <c r="K9" s="6">
        <v>784500</v>
      </c>
    </row>
    <row r="10" spans="1:11" x14ac:dyDescent="0.35">
      <c r="D10" s="8" t="s">
        <v>128</v>
      </c>
      <c r="E10" s="6">
        <v>14109019.800000001</v>
      </c>
      <c r="G10" s="8" t="s">
        <v>144</v>
      </c>
      <c r="H10" s="6">
        <v>1312945.5</v>
      </c>
      <c r="J10" s="8" t="s">
        <v>12</v>
      </c>
      <c r="K10" s="6">
        <v>651930</v>
      </c>
    </row>
    <row r="11" spans="1:11" x14ac:dyDescent="0.35">
      <c r="G11" s="8" t="s">
        <v>145</v>
      </c>
      <c r="H11" s="6">
        <v>1371151</v>
      </c>
      <c r="J11" s="8" t="s">
        <v>19</v>
      </c>
      <c r="K11" s="6">
        <v>560000</v>
      </c>
    </row>
    <row r="12" spans="1:11" x14ac:dyDescent="0.35">
      <c r="D12" s="13"/>
      <c r="E12" s="14"/>
      <c r="G12" s="8" t="s">
        <v>146</v>
      </c>
      <c r="H12" s="6">
        <v>2012760.5</v>
      </c>
      <c r="J12" s="8" t="s">
        <v>69</v>
      </c>
      <c r="K12" s="6">
        <v>526700</v>
      </c>
    </row>
    <row r="13" spans="1:11" x14ac:dyDescent="0.35">
      <c r="D13" s="13"/>
      <c r="E13" s="14"/>
      <c r="G13" s="8" t="s">
        <v>147</v>
      </c>
      <c r="H13" s="6">
        <v>2703741.9</v>
      </c>
      <c r="J13" s="8" t="s">
        <v>128</v>
      </c>
      <c r="K13" s="6">
        <v>10723221.300000001</v>
      </c>
    </row>
    <row r="14" spans="1:11" x14ac:dyDescent="0.35">
      <c r="G14" s="8" t="s">
        <v>148</v>
      </c>
      <c r="H14" s="6">
        <v>1443196.4</v>
      </c>
    </row>
    <row r="15" spans="1:11" x14ac:dyDescent="0.35">
      <c r="G15" s="8" t="s">
        <v>128</v>
      </c>
      <c r="H15" s="6">
        <v>14109019.800000001</v>
      </c>
    </row>
  </sheetData>
  <mergeCells count="4">
    <mergeCell ref="G7:H7"/>
    <mergeCell ref="D1:E1"/>
    <mergeCell ref="G1:H1"/>
    <mergeCell ref="J1:K1"/>
  </mergeCells>
  <pageMargins left="0.7" right="0.7" top="0.75" bottom="0.75" header="0.3" footer="0.3"/>
  <pageSetup orientation="portrait"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A78F-B4CE-496F-8746-20B8C3F86309}">
  <dimension ref="A1:P39"/>
  <sheetViews>
    <sheetView tabSelected="1" topLeftCell="A7" zoomScale="77" zoomScaleNormal="77" workbookViewId="0">
      <selection sqref="A1:K1"/>
    </sheetView>
  </sheetViews>
  <sheetFormatPr defaultRowHeight="14.5" x14ac:dyDescent="0.35"/>
  <cols>
    <col min="1" max="1" width="27.26953125" customWidth="1"/>
    <col min="2" max="2" width="22.08984375" customWidth="1"/>
    <col min="3" max="3" width="19.7265625" customWidth="1"/>
    <col min="4" max="4" width="17.81640625" customWidth="1"/>
    <col min="5" max="5" width="23" customWidth="1"/>
    <col min="6" max="6" width="25.81640625" customWidth="1"/>
    <col min="7" max="7" width="20.26953125" bestFit="1" customWidth="1"/>
  </cols>
  <sheetData>
    <row r="1" spans="1:16" ht="23.5" x14ac:dyDescent="0.55000000000000004">
      <c r="A1" s="25" t="s">
        <v>151</v>
      </c>
      <c r="B1" s="25"/>
      <c r="C1" s="25"/>
      <c r="D1" s="25"/>
      <c r="E1" s="25"/>
      <c r="F1" s="25"/>
      <c r="G1" s="25"/>
      <c r="H1" s="25"/>
      <c r="I1" s="25"/>
      <c r="J1" s="25"/>
      <c r="K1" s="25"/>
    </row>
    <row r="2" spans="1:16" x14ac:dyDescent="0.35">
      <c r="A2" s="20" t="s">
        <v>9</v>
      </c>
      <c r="B2" s="20" t="s">
        <v>10</v>
      </c>
      <c r="C2" s="20" t="s">
        <v>120</v>
      </c>
      <c r="D2" s="20" t="s">
        <v>121</v>
      </c>
      <c r="E2" s="20" t="s">
        <v>132</v>
      </c>
      <c r="F2" s="20" t="s">
        <v>139</v>
      </c>
      <c r="G2" s="20" t="s">
        <v>150</v>
      </c>
      <c r="H2" s="24"/>
      <c r="I2" s="24"/>
      <c r="J2" s="24"/>
      <c r="K2" s="24"/>
      <c r="L2" s="24"/>
      <c r="M2" s="24"/>
      <c r="N2" s="24"/>
      <c r="O2" s="17"/>
      <c r="P2" s="17"/>
    </row>
    <row r="3" spans="1:16" ht="26" x14ac:dyDescent="0.6">
      <c r="A3" s="11">
        <f>SUM(Data[Sales Price])</f>
        <v>14109019.800000001</v>
      </c>
      <c r="B3" s="10">
        <f>SUM(Data[VAT])</f>
        <v>284095.75</v>
      </c>
      <c r="C3" s="21">
        <f>SUM(Data[Quantity])</f>
        <v>889.5</v>
      </c>
      <c r="D3" s="16">
        <f>COUNTA(_xlfn.UNIQUE(Data[Invoice Number]))</f>
        <v>109</v>
      </c>
      <c r="E3" s="12">
        <f>IFERROR(A3/D3,0)</f>
        <v>129440.54862385322</v>
      </c>
      <c r="F3" s="19">
        <f>SUM(Data[Delivery Fee])</f>
        <v>381000</v>
      </c>
      <c r="G3" s="18">
        <f>COUNTA(_xlfn.UNIQUE(Data[Customer Name]))</f>
        <v>69</v>
      </c>
      <c r="H3" s="24"/>
      <c r="I3" s="24"/>
      <c r="J3" s="24"/>
      <c r="K3" s="24"/>
      <c r="L3" s="24"/>
      <c r="M3" s="24"/>
      <c r="N3" s="24"/>
      <c r="O3" s="17"/>
      <c r="P3" s="17"/>
    </row>
    <row r="4" spans="1:16" s="24" customFormat="1" x14ac:dyDescent="0.35"/>
    <row r="5" spans="1:16" s="24" customFormat="1" x14ac:dyDescent="0.35"/>
    <row r="6" spans="1:16" s="24" customFormat="1" x14ac:dyDescent="0.35"/>
    <row r="7" spans="1:16" s="24" customFormat="1" x14ac:dyDescent="0.35"/>
    <row r="8" spans="1:16" s="24" customFormat="1" x14ac:dyDescent="0.35"/>
    <row r="9" spans="1:16" s="24" customFormat="1" x14ac:dyDescent="0.35"/>
    <row r="10" spans="1:16" s="24" customFormat="1" x14ac:dyDescent="0.35"/>
    <row r="11" spans="1:16" s="24" customFormat="1" x14ac:dyDescent="0.35"/>
    <row r="12" spans="1:16" s="24" customFormat="1" x14ac:dyDescent="0.35"/>
    <row r="13" spans="1:16" s="24" customFormat="1" x14ac:dyDescent="0.35"/>
    <row r="14" spans="1:16" s="24" customFormat="1" x14ac:dyDescent="0.35"/>
    <row r="15" spans="1:16" s="24" customFormat="1" x14ac:dyDescent="0.35"/>
    <row r="16" spans="1:16" s="24" customFormat="1" x14ac:dyDescent="0.35"/>
    <row r="17" s="24" customFormat="1" x14ac:dyDescent="0.35"/>
    <row r="18" s="24" customFormat="1" x14ac:dyDescent="0.35"/>
    <row r="19" s="24" customFormat="1" x14ac:dyDescent="0.35"/>
    <row r="20" s="24" customFormat="1" x14ac:dyDescent="0.35"/>
    <row r="21" s="24" customFormat="1" x14ac:dyDescent="0.35"/>
    <row r="22" s="24" customFormat="1" x14ac:dyDescent="0.35"/>
    <row r="23" s="24" customFormat="1" x14ac:dyDescent="0.35"/>
    <row r="24" s="24" customFormat="1" x14ac:dyDescent="0.35"/>
    <row r="25" s="24" customFormat="1" x14ac:dyDescent="0.35"/>
    <row r="26" s="24" customFormat="1" x14ac:dyDescent="0.35"/>
    <row r="27" s="24" customFormat="1" x14ac:dyDescent="0.35"/>
    <row r="28" s="24" customFormat="1" x14ac:dyDescent="0.35"/>
    <row r="29" s="24" customFormat="1" x14ac:dyDescent="0.35"/>
    <row r="30" s="24" customFormat="1" x14ac:dyDescent="0.35"/>
    <row r="31" s="24" customFormat="1" x14ac:dyDescent="0.35"/>
    <row r="32" s="24" customFormat="1" x14ac:dyDescent="0.35"/>
    <row r="33" s="24" customFormat="1" x14ac:dyDescent="0.35"/>
    <row r="34" s="24" customFormat="1" x14ac:dyDescent="0.35"/>
    <row r="35" s="24" customFormat="1" x14ac:dyDescent="0.35"/>
    <row r="36" s="24" customFormat="1" x14ac:dyDescent="0.35"/>
    <row r="37" s="24" customFormat="1" x14ac:dyDescent="0.35"/>
    <row r="38" s="24" customFormat="1" x14ac:dyDescent="0.35"/>
    <row r="39" s="24" customFormat="1" x14ac:dyDescent="0.35"/>
  </sheetData>
  <mergeCells count="3">
    <mergeCell ref="A4:XFD39"/>
    <mergeCell ref="H2:N3"/>
    <mergeCell ref="A1:K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Rashidat Omolara Abass</cp:lastModifiedBy>
  <dcterms:created xsi:type="dcterms:W3CDTF">2025-08-13T09:19:43Z</dcterms:created>
  <dcterms:modified xsi:type="dcterms:W3CDTF">2025-09-25T07:21:32Z</dcterms:modified>
</cp:coreProperties>
</file>