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defaultThemeVersion="166925"/>
  <mc:AlternateContent xmlns:mc="http://schemas.openxmlformats.org/markup-compatibility/2006">
    <mc:Choice Requires="x15">
      <x15ac:absPath xmlns:x15ac="http://schemas.microsoft.com/office/spreadsheetml/2010/11/ac" url="D:\Before\New Folder\Flare - IDS Framework (Raspberry Pi)\"/>
    </mc:Choice>
  </mc:AlternateContent>
  <xr:revisionPtr revIDLastSave="0" documentId="13_ncr:1_{4F4DF259-C811-4578-9F66-3364B1F188D9}" xr6:coauthVersionLast="45" xr6:coauthVersionMax="45" xr10:uidLastSave="{00000000-0000-0000-0000-000000000000}"/>
  <bookViews>
    <workbookView xWindow="-120" yWindow="-120" windowWidth="15600" windowHeight="11160" activeTab="1" xr2:uid="{00000000-000D-0000-FFFF-FFFF00000000}"/>
  </bookViews>
  <sheets>
    <sheet name="Training" sheetId="3" r:id="rId1"/>
    <sheet name="Testing"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8" i="3" l="1"/>
  <c r="E41" i="1"/>
  <c r="E42" i="1"/>
  <c r="E44" i="1"/>
  <c r="G33" i="1"/>
  <c r="G34" i="1"/>
  <c r="G36" i="1"/>
  <c r="F33" i="1"/>
  <c r="F34" i="1"/>
  <c r="F36" i="1"/>
  <c r="E33" i="1"/>
  <c r="E34" i="1"/>
  <c r="E36" i="1"/>
  <c r="D33" i="1"/>
  <c r="D34" i="1"/>
  <c r="D36" i="1"/>
  <c r="D20" i="3"/>
  <c r="G24" i="1"/>
  <c r="G25" i="1"/>
  <c r="G26" i="1"/>
  <c r="G35" i="1" s="1"/>
  <c r="G27" i="1"/>
  <c r="G28" i="1"/>
  <c r="G37" i="1" s="1"/>
  <c r="F24" i="1"/>
  <c r="F25" i="1"/>
  <c r="F26" i="1"/>
  <c r="F35" i="1" s="1"/>
  <c r="F27" i="1"/>
  <c r="F28" i="1"/>
  <c r="F37" i="1" s="1"/>
  <c r="E24" i="1"/>
  <c r="E25" i="1"/>
  <c r="E26" i="1"/>
  <c r="E35" i="1" s="1"/>
  <c r="E27" i="1"/>
  <c r="E28" i="1"/>
  <c r="E37" i="1" s="1"/>
  <c r="D24" i="1"/>
  <c r="D25" i="1"/>
  <c r="D26" i="1"/>
  <c r="D35" i="1" s="1"/>
  <c r="D27" i="1"/>
  <c r="D28" i="1"/>
  <c r="D37" i="1" s="1"/>
  <c r="D32" i="1"/>
  <c r="E40" i="1" s="1"/>
  <c r="E23" i="1"/>
  <c r="E32" i="1" s="1"/>
  <c r="G23" i="1"/>
  <c r="G32" i="1" s="1"/>
  <c r="F23" i="1"/>
  <c r="F32" i="1" s="1"/>
  <c r="D23" i="1"/>
  <c r="C20" i="3"/>
  <c r="D14" i="3"/>
  <c r="E14" i="3"/>
  <c r="E15" i="3"/>
  <c r="E30" i="3"/>
  <c r="G15" i="3"/>
  <c r="D15" i="3"/>
  <c r="E45" i="1" l="1"/>
  <c r="G50" i="1" s="1"/>
  <c r="E43" i="1"/>
  <c r="G14" i="3"/>
  <c r="F15" i="3"/>
  <c r="C22" i="3"/>
  <c r="E55" i="1" l="1"/>
  <c r="E52" i="1"/>
  <c r="E51" i="1"/>
  <c r="E56" i="1"/>
  <c r="E53" i="1"/>
  <c r="E54" i="1"/>
  <c r="D59" i="1"/>
  <c r="E68" i="1" s="1"/>
  <c r="F22" i="3"/>
  <c r="F20" i="3"/>
  <c r="F25" i="3"/>
  <c r="C25" i="3"/>
  <c r="F24" i="3"/>
  <c r="C21" i="3"/>
  <c r="F21" i="3"/>
  <c r="C24" i="3"/>
  <c r="C23" i="3"/>
  <c r="F23" i="3"/>
  <c r="D16" i="3"/>
  <c r="G17" i="3"/>
  <c r="F17" i="3"/>
  <c r="E17" i="3"/>
  <c r="D17" i="3"/>
  <c r="C28" i="3" s="1"/>
  <c r="F14" i="3"/>
  <c r="D64" i="1" l="1"/>
  <c r="E73" i="1" s="1"/>
  <c r="D63" i="1"/>
  <c r="E72" i="1" s="1"/>
  <c r="D62" i="1"/>
  <c r="E71" i="1" s="1"/>
  <c r="D61" i="1"/>
  <c r="E70" i="1" s="1"/>
  <c r="D60" i="1"/>
  <c r="E69" i="1" s="1"/>
  <c r="D21" i="3"/>
  <c r="D25" i="3"/>
  <c r="D22" i="3"/>
  <c r="D30" i="3" s="1"/>
  <c r="D23" i="3"/>
  <c r="D31" i="3" s="1"/>
  <c r="D24" i="3"/>
  <c r="D32" i="3" s="1"/>
  <c r="D28" i="3"/>
  <c r="D36" i="3" s="1"/>
  <c r="E25" i="3"/>
  <c r="E33" i="3" s="1"/>
  <c r="E23" i="3"/>
  <c r="E31" i="3" s="1"/>
  <c r="E20" i="3"/>
  <c r="E28" i="3" s="1"/>
  <c r="E22" i="3"/>
  <c r="E24" i="3"/>
  <c r="E32" i="3" s="1"/>
  <c r="E21" i="3"/>
  <c r="E29" i="3" s="1"/>
  <c r="D33" i="3"/>
  <c r="F32" i="3"/>
  <c r="C32" i="3"/>
  <c r="C33" i="3"/>
  <c r="F33" i="3"/>
  <c r="F16" i="3"/>
  <c r="E16" i="3"/>
  <c r="G16" i="3"/>
  <c r="F28" i="3"/>
  <c r="F29" i="3"/>
  <c r="F30" i="3"/>
  <c r="F31" i="3"/>
  <c r="C29" i="3"/>
  <c r="C30" i="3"/>
  <c r="C31" i="3"/>
  <c r="E44" i="3" l="1"/>
  <c r="E46" i="3" s="1"/>
  <c r="D55" i="3" s="1"/>
  <c r="D38" i="3"/>
  <c r="D29" i="3"/>
  <c r="D37" i="3" s="1"/>
  <c r="D40" i="3"/>
  <c r="D39" i="3"/>
  <c r="D41" i="3"/>
  <c r="E47" i="3" l="1"/>
  <c r="D56" i="3"/>
  <c r="E50" i="3"/>
  <c r="E49" i="3"/>
  <c r="E51" i="3"/>
  <c r="D59" i="3" l="1"/>
  <c r="D58" i="3"/>
  <c r="E63" i="3" s="1"/>
  <c r="D57" i="3"/>
  <c r="D60" i="3"/>
  <c r="E62"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Butter Factory</author>
  </authors>
  <commentList>
    <comment ref="E62" authorId="0" shapeId="0" xr:uid="{7A2B5B64-0017-4348-8B75-82F2A8D607CC}">
      <text>
        <r>
          <rPr>
            <b/>
            <sz val="9"/>
            <color indexed="81"/>
            <rFont val="Tahoma"/>
            <family val="2"/>
          </rPr>
          <t>Butter Factory:</t>
        </r>
        <r>
          <rPr>
            <sz val="9"/>
            <color indexed="81"/>
            <rFont val="Tahoma"/>
            <family val="2"/>
          </rPr>
          <t xml:space="preserve">
This final result after step 6 is the boundary for normal sequences</t>
        </r>
      </text>
    </comment>
  </commentList>
</comments>
</file>

<file path=xl/sharedStrings.xml><?xml version="1.0" encoding="utf-8"?>
<sst xmlns="http://schemas.openxmlformats.org/spreadsheetml/2006/main" count="80" uniqueCount="61">
  <si>
    <t>i=1</t>
  </si>
  <si>
    <t>i=2</t>
  </si>
  <si>
    <t>i=3</t>
  </si>
  <si>
    <t>i=4</t>
  </si>
  <si>
    <t>i=5</t>
  </si>
  <si>
    <t>i=6</t>
  </si>
  <si>
    <t>k=1</t>
  </si>
  <si>
    <t>k=2</t>
  </si>
  <si>
    <t>k=3</t>
  </si>
  <si>
    <t>k=4</t>
  </si>
  <si>
    <t>i for sequences and k for features)</t>
  </si>
  <si>
    <t>g(1)</t>
  </si>
  <si>
    <t xml:space="preserve">g(2) </t>
  </si>
  <si>
    <t>g(3)</t>
  </si>
  <si>
    <t xml:space="preserve">g(4) </t>
  </si>
  <si>
    <t>g(5)</t>
  </si>
  <si>
    <t xml:space="preserve">g(6) </t>
  </si>
  <si>
    <t xml:space="preserve"> Lower corr normal</t>
  </si>
  <si>
    <t>Upper corr normal</t>
  </si>
  <si>
    <t>The input of algorithm 4 is three sequences and the normal profile parameters</t>
  </si>
  <si>
    <r>
      <rPr>
        <b/>
        <sz val="10"/>
        <color theme="1"/>
        <rFont val="Arial"/>
        <family val="2"/>
      </rPr>
      <t>Step 5:</t>
    </r>
    <r>
      <rPr>
        <sz val="10"/>
        <color theme="1"/>
        <rFont val="Arial"/>
        <family val="2"/>
      </rPr>
      <t xml:space="preserve"> Compute the correntropy of resultant data in Step 4.</t>
    </r>
  </si>
  <si>
    <t>y1</t>
  </si>
  <si>
    <t>y2</t>
  </si>
  <si>
    <t>y3</t>
  </si>
  <si>
    <r>
      <rPr>
        <b/>
        <sz val="10"/>
        <color theme="1"/>
        <rFont val="Arial"/>
        <family val="2"/>
      </rPr>
      <t>Step 6:</t>
    </r>
    <r>
      <rPr>
        <sz val="10"/>
        <color theme="1"/>
        <rFont val="Arial"/>
        <family val="2"/>
      </rPr>
      <t xml:space="preserve"> check the following contraints to detect attacks. Lines 4 to 7 in Algorithm 4</t>
    </r>
  </si>
  <si>
    <t>Checking the final condition to varify input test sequences</t>
  </si>
  <si>
    <t xml:space="preserve">For estimating the lower (corr) and upper (corr) from the Pposterior, Steps 5 and 6 are performed </t>
  </si>
  <si>
    <t xml:space="preserve">For estimating the correntropy for each test sequence following steps are performed. </t>
  </si>
  <si>
    <r>
      <rPr>
        <b/>
        <sz val="10"/>
        <color theme="1"/>
        <rFont val="Arial"/>
        <family val="2"/>
      </rPr>
      <t>Step 4</t>
    </r>
    <r>
      <rPr>
        <sz val="10"/>
        <color theme="1"/>
        <rFont val="Arial"/>
        <family val="2"/>
      </rPr>
      <t xml:space="preserve">: Compute the g(y). In this equation, we consider the first sequence as g(0), and after this we compute the correntropy for each sequence,  where g(y) and the correntopy are computed as follows:                                 </t>
    </r>
  </si>
  <si>
    <t>Weight</t>
  </si>
  <si>
    <t>y4</t>
  </si>
  <si>
    <t>y5</t>
  </si>
  <si>
    <t>y6</t>
  </si>
  <si>
    <r>
      <rPr>
        <b/>
        <sz val="10"/>
        <rFont val="Arial"/>
        <family val="2"/>
      </rPr>
      <t>Step 2:</t>
    </r>
    <r>
      <rPr>
        <sz val="10"/>
        <rFont val="Arial"/>
        <family val="2"/>
      </rPr>
      <t xml:space="preserve"> Computing the PDF for each data point using </t>
    </r>
  </si>
  <si>
    <r>
      <rPr>
        <b/>
        <sz val="10"/>
        <rFont val="Arial"/>
        <family val="2"/>
      </rPr>
      <t>Step 6:</t>
    </r>
    <r>
      <rPr>
        <sz val="10"/>
        <rFont val="Arial"/>
        <family val="2"/>
      </rPr>
      <t xml:space="preserve"> Compute the correntropy of resultant data in Step 5.</t>
    </r>
  </si>
  <si>
    <t>Example : An input of six equences of size 4</t>
  </si>
  <si>
    <r>
      <rPr>
        <b/>
        <sz val="10"/>
        <rFont val="Arial"/>
        <family val="2"/>
      </rPr>
      <t xml:space="preserve">Step 3: </t>
    </r>
    <r>
      <rPr>
        <sz val="10"/>
        <rFont val="Arial"/>
        <family val="2"/>
      </rPr>
      <t xml:space="preserve">Multipy each PDF with its weight)                 </t>
    </r>
  </si>
  <si>
    <r>
      <rPr>
        <b/>
        <sz val="10"/>
        <rFont val="Arial"/>
        <family val="2"/>
      </rPr>
      <t>Step 5</t>
    </r>
    <r>
      <rPr>
        <sz val="10"/>
        <rFont val="Arial"/>
        <family val="2"/>
      </rPr>
      <t>: Compute the g(y). In this equation, we consider the first sequence as g(0), and after this we compute the correntropy for each two consecutive values, where g(y) and the correntopy are computed.</t>
    </r>
  </si>
  <si>
    <t>Variance computed 
from values resulted 
in Step 4.</t>
  </si>
  <si>
    <t>Standard daviation</t>
  </si>
  <si>
    <t>Variance</t>
  </si>
  <si>
    <t>Mean</t>
  </si>
  <si>
    <r>
      <rPr>
        <b/>
        <sz val="10"/>
        <rFont val="Arial"/>
        <family val="2"/>
      </rPr>
      <t xml:space="preserve">Setp 4: </t>
    </r>
    <r>
      <rPr>
        <sz val="11"/>
        <color theme="1"/>
        <rFont val="Calibri"/>
        <family val="2"/>
        <scheme val="minor"/>
      </rPr>
      <t>Compute the posterior by summation the values of each sequence resulted from Step 3.</t>
    </r>
  </si>
  <si>
    <t xml:space="preserve">       </t>
  </si>
  <si>
    <r>
      <rPr>
        <b/>
        <sz val="10"/>
        <color theme="1"/>
        <rFont val="Arial"/>
        <family val="2"/>
      </rPr>
      <t>Step 2</t>
    </r>
    <r>
      <rPr>
        <sz val="10"/>
        <color theme="1"/>
        <rFont val="Arial"/>
        <family val="2"/>
      </rPr>
      <t xml:space="preserve">: Multipy each PDF resultant of step 1 with the normal weight)          </t>
    </r>
  </si>
  <si>
    <r>
      <t xml:space="preserve">For estimating the </t>
    </r>
    <r>
      <rPr>
        <b/>
        <i/>
        <sz val="10"/>
        <color theme="1"/>
        <rFont val="Arial"/>
        <family val="2"/>
      </rPr>
      <t>P</t>
    </r>
    <r>
      <rPr>
        <b/>
        <i/>
        <sz val="8"/>
        <color theme="1"/>
        <rFont val="Arial"/>
        <family val="2"/>
      </rPr>
      <t>posterior</t>
    </r>
    <r>
      <rPr>
        <b/>
        <sz val="10"/>
        <color theme="1"/>
        <rFont val="Arial"/>
        <family val="2"/>
      </rPr>
      <t>, the following  steps are performed.</t>
    </r>
  </si>
  <si>
    <t xml:space="preserve">                             .                                                       </t>
  </si>
  <si>
    <r>
      <rPr>
        <b/>
        <sz val="10"/>
        <color theme="1"/>
        <rFont val="Arial"/>
        <family val="2"/>
      </rPr>
      <t>Setp 3:</t>
    </r>
    <r>
      <rPr>
        <sz val="10"/>
        <color theme="1"/>
        <rFont val="Arial"/>
        <family val="2"/>
      </rPr>
      <t xml:space="preserve"> Compute the Pposterior by summation the values of each sequence resulted from Step 2.   </t>
    </r>
  </si>
  <si>
    <r>
      <rPr>
        <b/>
        <sz val="10"/>
        <color theme="1"/>
        <rFont val="Arial"/>
        <family val="2"/>
      </rPr>
      <t>Step 1</t>
    </r>
    <r>
      <rPr>
        <sz val="10"/>
        <color theme="1"/>
        <rFont val="Arial"/>
        <family val="2"/>
      </rPr>
      <t>: Computing the PDF for each data point using equation 6 and use the normal GMM paramters in the input above.</t>
    </r>
  </si>
  <si>
    <r>
      <rPr>
        <b/>
        <i/>
        <sz val="10"/>
        <color theme="1"/>
        <rFont val="Arial"/>
        <family val="2"/>
      </rPr>
      <t>Note:- S</t>
    </r>
    <r>
      <rPr>
        <i/>
        <sz val="10"/>
        <color theme="1"/>
        <rFont val="Arial"/>
        <family val="2"/>
      </rPr>
      <t>tep 1 is different from training as we are using normal GMM parameters without calculating GMM parameters for test sequences i.e., using normal GMM parameters in equation 6 with test sequences</t>
    </r>
  </si>
  <si>
    <t xml:space="preserve">σ^2 computed from values resulted 
in Step 3. </t>
  </si>
  <si>
    <t>Training Phase with six sequences as an example</t>
  </si>
  <si>
    <t>Testing Phase with three sequences as an example</t>
  </si>
  <si>
    <r>
      <rPr>
        <b/>
        <sz val="10"/>
        <rFont val="Arial"/>
        <family val="2"/>
      </rPr>
      <t>Step 1</t>
    </r>
    <r>
      <rPr>
        <sz val="10"/>
        <rFont val="Arial"/>
        <family val="2"/>
      </rPr>
      <t>: Calculating GMM parameters</t>
    </r>
  </si>
  <si>
    <t>Lower corr normal</t>
  </si>
  <si>
    <t>Estimations from the Training data</t>
  </si>
  <si>
    <t xml:space="preserve"> The first value i.e.  0.09805484 of Step 3 is taken as g(0).</t>
  </si>
  <si>
    <t xml:space="preserve"> The first value i.e.  0.09072 of Step 4 is taken as g(0) .</t>
  </si>
  <si>
    <t>g(4)</t>
  </si>
  <si>
    <t xml:space="preserve">g(5) </t>
  </si>
  <si>
    <t>g(6)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</si>
</sst>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
  </numFmts>
  <fonts count="22" x14ac:knownFonts="1">
    <font>
      <sz val="11"/>
      <color theme="1"/>
      <name val="Calibri"/>
      <family val="2"/>
      <scheme val="minor"/>
    </font>
    <font>
      <i/>
      <sz val="11"/>
      <color theme="1"/>
      <name val="Calibri"/>
      <family val="2"/>
      <scheme val="minor"/>
    </font>
    <font>
      <sz val="10"/>
      <color theme="1"/>
      <name val="Arial"/>
      <family val="2"/>
    </font>
    <font>
      <i/>
      <sz val="10"/>
      <color theme="1"/>
      <name val="Arial"/>
      <family val="2"/>
    </font>
    <font>
      <b/>
      <sz val="10"/>
      <color theme="1"/>
      <name val="Arial"/>
      <family val="2"/>
    </font>
    <font>
      <b/>
      <sz val="11"/>
      <color theme="1"/>
      <name val="Arial"/>
      <family val="2"/>
    </font>
    <font>
      <sz val="9"/>
      <color indexed="81"/>
      <name val="Tahoma"/>
      <family val="2"/>
    </font>
    <font>
      <b/>
      <sz val="9"/>
      <color indexed="81"/>
      <name val="Tahoma"/>
      <family val="2"/>
    </font>
    <font>
      <sz val="8"/>
      <name val="Calibri"/>
      <family val="2"/>
      <scheme val="minor"/>
    </font>
    <font>
      <b/>
      <sz val="11"/>
      <name val="Arial"/>
      <family val="2"/>
    </font>
    <font>
      <sz val="11"/>
      <name val="Calibri"/>
      <family val="2"/>
      <scheme val="minor"/>
    </font>
    <font>
      <sz val="10"/>
      <name val="Arial"/>
      <family val="2"/>
    </font>
    <font>
      <b/>
      <sz val="10"/>
      <name val="Arial"/>
      <family val="2"/>
    </font>
    <font>
      <i/>
      <sz val="10"/>
      <name val="Arial"/>
      <family val="2"/>
    </font>
    <font>
      <i/>
      <sz val="11"/>
      <name val="Calibri"/>
      <family val="2"/>
      <scheme val="minor"/>
    </font>
    <font>
      <b/>
      <sz val="11"/>
      <name val="Calibri"/>
      <family val="2"/>
      <scheme val="minor"/>
    </font>
    <font>
      <sz val="9"/>
      <name val="Arial"/>
      <family val="2"/>
    </font>
    <font>
      <b/>
      <i/>
      <sz val="10"/>
      <name val="Arial"/>
      <family val="2"/>
    </font>
    <font>
      <b/>
      <i/>
      <sz val="9"/>
      <name val="Arial"/>
      <family val="2"/>
    </font>
    <font>
      <b/>
      <u/>
      <sz val="11"/>
      <name val="Arial"/>
      <family val="2"/>
    </font>
    <font>
      <b/>
      <i/>
      <sz val="10"/>
      <color theme="1"/>
      <name val="Arial"/>
      <family val="2"/>
    </font>
    <font>
      <b/>
      <i/>
      <sz val="8"/>
      <color theme="1"/>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7">
    <xf numFmtId="0" fontId="0" fillId="0" borderId="0" xfId="0"/>
    <xf numFmtId="0" fontId="0" fillId="0" borderId="0" xfId="0" applyFill="1"/>
    <xf numFmtId="0" fontId="2" fillId="0" borderId="0" xfId="0" applyFont="1" applyFill="1" applyAlignment="1">
      <alignment horizontal="center" wrapText="1"/>
    </xf>
    <xf numFmtId="0" fontId="2" fillId="0" borderId="0" xfId="0" applyFont="1" applyFill="1"/>
    <xf numFmtId="0" fontId="3" fillId="0" borderId="0" xfId="0" applyFont="1" applyFill="1"/>
    <xf numFmtId="0" fontId="2" fillId="0" borderId="0" xfId="0" applyFont="1" applyFill="1" applyAlignment="1">
      <alignment horizontal="center" vertical="center" wrapText="1"/>
    </xf>
    <xf numFmtId="0" fontId="2" fillId="0" borderId="0" xfId="0" applyFont="1" applyFill="1" applyBorder="1"/>
    <xf numFmtId="0" fontId="2" fillId="0" borderId="0" xfId="0" applyFont="1" applyFill="1" applyBorder="1" applyAlignment="1">
      <alignment horizontal="left"/>
    </xf>
    <xf numFmtId="0" fontId="2" fillId="0" borderId="0" xfId="0" applyFont="1" applyFill="1" applyBorder="1" applyAlignment="1">
      <alignment vertical="center" wrapText="1"/>
    </xf>
    <xf numFmtId="0" fontId="11" fillId="0" borderId="0" xfId="0" applyFont="1" applyFill="1" applyBorder="1" applyAlignment="1">
      <alignment horizontal="center" vertical="center"/>
    </xf>
    <xf numFmtId="0" fontId="0" fillId="0" borderId="0" xfId="0" applyBorder="1" applyAlignment="1">
      <alignment horizontal="center" vertical="center"/>
    </xf>
    <xf numFmtId="0" fontId="9" fillId="0" borderId="0" xfId="0" applyFont="1" applyFill="1" applyBorder="1" applyAlignment="1">
      <alignment horizontal="center" vertical="center"/>
    </xf>
    <xf numFmtId="0" fontId="10" fillId="0" borderId="0" xfId="0" applyFont="1" applyFill="1" applyBorder="1" applyAlignment="1">
      <alignment horizontal="center" vertical="center"/>
    </xf>
    <xf numFmtId="0" fontId="12" fillId="0" borderId="0"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2" fillId="0" borderId="0" xfId="0" applyFont="1" applyBorder="1" applyAlignment="1">
      <alignment horizontal="center" vertical="center"/>
    </xf>
    <xf numFmtId="0" fontId="0" fillId="0" borderId="0" xfId="0" applyFill="1" applyBorder="1" applyAlignment="1">
      <alignment horizontal="center" vertical="center"/>
    </xf>
    <xf numFmtId="0" fontId="11" fillId="0" borderId="0" xfId="0" applyFont="1" applyFill="1" applyBorder="1" applyAlignment="1">
      <alignment horizontal="left" vertical="center" wrapText="1"/>
    </xf>
    <xf numFmtId="164" fontId="11" fillId="0" borderId="0" xfId="0" applyNumberFormat="1" applyFont="1" applyFill="1" applyBorder="1" applyAlignment="1">
      <alignment horizontal="center" vertical="center"/>
    </xf>
    <xf numFmtId="0" fontId="14" fillId="0" borderId="0" xfId="0" applyFont="1" applyFill="1" applyBorder="1" applyAlignment="1">
      <alignment horizontal="center" vertical="center"/>
    </xf>
    <xf numFmtId="0" fontId="1" fillId="0" borderId="0" xfId="0" applyFont="1" applyBorder="1" applyAlignment="1">
      <alignment horizontal="center" vertical="center"/>
    </xf>
    <xf numFmtId="0" fontId="12"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13" fillId="0" borderId="0" xfId="0" applyFont="1" applyFill="1" applyBorder="1" applyAlignment="1">
      <alignment horizontal="center" vertical="center"/>
    </xf>
    <xf numFmtId="0" fontId="13" fillId="0" borderId="0" xfId="0" applyFont="1" applyFill="1" applyBorder="1" applyAlignment="1">
      <alignment horizontal="center" vertical="center" wrapText="1"/>
    </xf>
    <xf numFmtId="164" fontId="12" fillId="0" borderId="0" xfId="0" applyNumberFormat="1" applyFont="1" applyFill="1" applyBorder="1" applyAlignment="1">
      <alignment horizontal="center" vertical="center"/>
    </xf>
    <xf numFmtId="0" fontId="16" fillId="0" borderId="0" xfId="0" applyFont="1" applyFill="1" applyBorder="1" applyAlignment="1">
      <alignment horizontal="center" vertical="center" wrapText="1"/>
    </xf>
    <xf numFmtId="164" fontId="11" fillId="0" borderId="0" xfId="0" applyNumberFormat="1" applyFont="1" applyFill="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xf>
    <xf numFmtId="0" fontId="0" fillId="0" borderId="0" xfId="0" applyBorder="1" applyAlignment="1">
      <alignment horizontal="center" vertical="center" wrapText="1"/>
    </xf>
    <xf numFmtId="0" fontId="11" fillId="0" borderId="0" xfId="0" applyFont="1" applyFill="1" applyBorder="1" applyAlignment="1">
      <alignment vertical="center" wrapText="1"/>
    </xf>
    <xf numFmtId="0" fontId="2" fillId="0" borderId="0" xfId="0" applyFont="1" applyFill="1" applyAlignment="1"/>
    <xf numFmtId="0" fontId="2" fillId="0" borderId="0" xfId="0" applyFont="1" applyFill="1" applyAlignment="1">
      <alignment vertical="center"/>
    </xf>
    <xf numFmtId="0" fontId="1" fillId="0" borderId="0" xfId="0" applyFont="1" applyFill="1"/>
    <xf numFmtId="0" fontId="2" fillId="0" borderId="0" xfId="0" applyFont="1" applyFill="1" applyAlignment="1">
      <alignment wrapText="1"/>
    </xf>
    <xf numFmtId="0" fontId="5" fillId="0" borderId="0" xfId="0" applyFont="1" applyFill="1" applyAlignment="1"/>
    <xf numFmtId="0" fontId="2" fillId="0" borderId="0" xfId="0" applyFont="1" applyFill="1" applyAlignment="1">
      <alignment vertical="center" wrapText="1"/>
    </xf>
    <xf numFmtId="0" fontId="2" fillId="0" borderId="0" xfId="0" applyFont="1" applyFill="1" applyAlignment="1">
      <alignment vertical="top" wrapText="1"/>
    </xf>
    <xf numFmtId="0" fontId="5" fillId="0" borderId="0" xfId="0" applyFont="1" applyFill="1" applyAlignment="1">
      <alignment horizontal="center" wrapText="1"/>
    </xf>
    <xf numFmtId="164" fontId="2" fillId="0" borderId="0" xfId="0" applyNumberFormat="1" applyFont="1" applyFill="1" applyAlignment="1">
      <alignment wrapText="1"/>
    </xf>
    <xf numFmtId="0" fontId="2" fillId="0" borderId="0" xfId="0" applyFont="1" applyFill="1" applyBorder="1" applyAlignment="1">
      <alignment wrapText="1"/>
    </xf>
    <xf numFmtId="0" fontId="2" fillId="0" borderId="0" xfId="0" applyFont="1" applyFill="1" applyAlignment="1">
      <alignment horizontal="right"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center" wrapText="1"/>
    </xf>
    <xf numFmtId="0" fontId="11" fillId="0" borderId="0" xfId="0" applyFont="1" applyFill="1" applyBorder="1" applyAlignment="1">
      <alignment horizontal="left" vertical="center" wrapText="1"/>
    </xf>
    <xf numFmtId="0" fontId="12" fillId="0" borderId="0" xfId="0" applyFont="1" applyFill="1" applyBorder="1" applyAlignment="1">
      <alignment horizontal="center" vertical="center" wrapText="1"/>
    </xf>
    <xf numFmtId="0" fontId="18" fillId="0" borderId="0" xfId="0" applyFont="1" applyFill="1" applyBorder="1" applyAlignment="1">
      <alignment horizontal="left" vertical="center" wrapText="1"/>
    </xf>
    <xf numFmtId="0" fontId="19" fillId="0" borderId="0" xfId="0" applyFont="1" applyFill="1" applyBorder="1" applyAlignment="1">
      <alignment horizontal="center" vertical="center" wrapText="1"/>
    </xf>
    <xf numFmtId="0" fontId="12" fillId="0" borderId="0" xfId="0" applyFont="1" applyFill="1" applyBorder="1" applyAlignment="1">
      <alignment horizontal="left" vertical="center" wrapText="1"/>
    </xf>
    <xf numFmtId="0" fontId="2" fillId="0" borderId="0" xfId="0" applyFont="1" applyFill="1" applyAlignment="1">
      <alignment horizontal="left" vertical="center" wrapText="1"/>
    </xf>
    <xf numFmtId="0" fontId="4" fillId="0" borderId="0" xfId="0" applyFont="1" applyFill="1" applyAlignment="1">
      <alignment horizontal="left" wrapText="1"/>
    </xf>
    <xf numFmtId="0" fontId="2" fillId="0" borderId="0" xfId="0" applyFont="1" applyFill="1" applyAlignment="1">
      <alignment horizontal="left" vertical="top" wrapText="1"/>
    </xf>
    <xf numFmtId="0" fontId="5" fillId="0" borderId="0" xfId="0" applyFont="1" applyFill="1" applyAlignment="1">
      <alignment horizontal="center" wrapText="1"/>
    </xf>
    <xf numFmtId="0" fontId="3" fillId="0" borderId="0" xfId="0" applyFont="1" applyFill="1" applyAlignment="1">
      <alignment horizontal="left" vertical="center" wrapText="1"/>
    </xf>
    <xf numFmtId="0" fontId="4" fillId="0" borderId="0" xfId="0" applyFont="1" applyFill="1" applyAlignment="1">
      <alignment horizontal="left" vertical="center" wrapText="1"/>
    </xf>
    <xf numFmtId="0" fontId="4" fillId="0" borderId="0" xfId="0" applyFont="1" applyFill="1" applyBorder="1" applyAlignment="1">
      <alignment horizontal="left" wrapText="1"/>
    </xf>
    <xf numFmtId="0" fontId="2" fillId="0" borderId="0" xfId="0" applyFont="1" applyFill="1" applyAlignment="1">
      <alignment horizontal="right" vertical="top" wrapText="1"/>
    </xf>
    <xf numFmtId="0" fontId="11" fillId="2" borderId="0" xfId="0" applyFont="1" applyFill="1" applyBorder="1" applyAlignment="1">
      <alignment horizontal="left" vertical="center" wrapText="1"/>
    </xf>
    <xf numFmtId="0" fontId="11" fillId="2" borderId="0" xfId="0" applyFont="1" applyFill="1" applyBorder="1" applyAlignment="1">
      <alignment horizontal="center" vertical="center"/>
    </xf>
    <xf numFmtId="164" fontId="11" fillId="2" borderId="0" xfId="0" applyNumberFormat="1" applyFont="1" applyFill="1" applyBorder="1" applyAlignment="1">
      <alignment horizontal="center" vertical="center"/>
    </xf>
    <xf numFmtId="0" fontId="17" fillId="2" borderId="0" xfId="0" applyFont="1" applyFill="1" applyBorder="1" applyAlignment="1">
      <alignment horizontal="center" vertical="center"/>
    </xf>
    <xf numFmtId="0" fontId="2" fillId="2" borderId="0" xfId="0" applyFont="1" applyFill="1" applyAlignment="1">
      <alignment wrapText="1"/>
    </xf>
    <xf numFmtId="0" fontId="2" fillId="2" borderId="1" xfId="0" applyFont="1" applyFill="1" applyBorder="1" applyAlignment="1">
      <alignment wrapText="1"/>
    </xf>
    <xf numFmtId="0" fontId="0" fillId="0" borderId="0" xfId="0" applyFill="1" applyAlignment="1">
      <alignment wrapText="1"/>
    </xf>
    <xf numFmtId="165" fontId="4" fillId="0" borderId="1" xfId="0" applyNumberFormat="1" applyFont="1" applyFill="1" applyBorder="1" applyAlignment="1">
      <alignment horizontal="left" wrapText="1"/>
    </xf>
    <xf numFmtId="0" fontId="2" fillId="0"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37</xdr:row>
      <xdr:rowOff>0</xdr:rowOff>
    </xdr:from>
    <xdr:to>
      <xdr:col>2</xdr:col>
      <xdr:colOff>2082528</xdr:colOff>
      <xdr:row>40</xdr:row>
      <xdr:rowOff>54954</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duotone>
            <a:prstClr val="black"/>
            <a:srgbClr val="D9C3A5">
              <a:tint val="50000"/>
              <a:satMod val="180000"/>
            </a:srgbClr>
          </a:duotone>
        </a:blip>
        <a:stretch>
          <a:fillRect/>
        </a:stretch>
      </xdr:blipFill>
      <xdr:spPr>
        <a:xfrm>
          <a:off x="613834" y="8371417"/>
          <a:ext cx="2177777" cy="626454"/>
        </a:xfrm>
        <a:prstGeom prst="rect">
          <a:avLst/>
        </a:prstGeom>
      </xdr:spPr>
    </xdr:pic>
    <xdr:clientData/>
  </xdr:twoCellAnchor>
  <xdr:oneCellAnchor>
    <xdr:from>
      <xdr:col>2</xdr:col>
      <xdr:colOff>471487</xdr:colOff>
      <xdr:row>16</xdr:row>
      <xdr:rowOff>14287</xdr:rowOff>
    </xdr:from>
    <xdr:ext cx="65" cy="172227"/>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3976687" y="2947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AU" sz="1100"/>
        </a:p>
      </xdr:txBody>
    </xdr:sp>
    <xdr:clientData/>
  </xdr:oneCellAnchor>
  <xdr:twoCellAnchor editAs="oneCell">
    <xdr:from>
      <xdr:col>2</xdr:col>
      <xdr:colOff>323850</xdr:colOff>
      <xdr:row>45</xdr:row>
      <xdr:rowOff>114300</xdr:rowOff>
    </xdr:from>
    <xdr:to>
      <xdr:col>2</xdr:col>
      <xdr:colOff>1580993</xdr:colOff>
      <xdr:row>47</xdr:row>
      <xdr:rowOff>9490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duotone>
            <a:prstClr val="black"/>
            <a:srgbClr val="D9C3A5">
              <a:tint val="50000"/>
              <a:satMod val="180000"/>
            </a:srgbClr>
          </a:duotone>
        </a:blip>
        <a:stretch>
          <a:fillRect/>
        </a:stretch>
      </xdr:blipFill>
      <xdr:spPr>
        <a:xfrm>
          <a:off x="1028700" y="8810625"/>
          <a:ext cx="1257143" cy="276190"/>
        </a:xfrm>
        <a:prstGeom prst="rect">
          <a:avLst/>
        </a:prstGeom>
      </xdr:spPr>
    </xdr:pic>
    <xdr:clientData/>
  </xdr:twoCellAnchor>
  <xdr:twoCellAnchor editAs="oneCell">
    <xdr:from>
      <xdr:col>2</xdr:col>
      <xdr:colOff>28577</xdr:colOff>
      <xdr:row>55</xdr:row>
      <xdr:rowOff>76200</xdr:rowOff>
    </xdr:from>
    <xdr:to>
      <xdr:col>2</xdr:col>
      <xdr:colOff>2053167</xdr:colOff>
      <xdr:row>59</xdr:row>
      <xdr:rowOff>142771</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duotone>
            <a:prstClr val="black"/>
            <a:srgbClr val="D9C3A5">
              <a:tint val="50000"/>
              <a:satMod val="180000"/>
            </a:srgbClr>
          </a:duotone>
        </a:blip>
        <a:stretch>
          <a:fillRect/>
        </a:stretch>
      </xdr:blipFill>
      <xdr:spPr>
        <a:xfrm>
          <a:off x="737660" y="13210117"/>
          <a:ext cx="2024590" cy="828571"/>
        </a:xfrm>
        <a:prstGeom prst="rect">
          <a:avLst/>
        </a:prstGeom>
      </xdr:spPr>
    </xdr:pic>
    <xdr:clientData/>
  </xdr:twoCellAnchor>
  <xdr:twoCellAnchor editAs="oneCell">
    <xdr:from>
      <xdr:col>4</xdr:col>
      <xdr:colOff>117474</xdr:colOff>
      <xdr:row>54</xdr:row>
      <xdr:rowOff>11640</xdr:rowOff>
    </xdr:from>
    <xdr:to>
      <xdr:col>4</xdr:col>
      <xdr:colOff>571442</xdr:colOff>
      <xdr:row>59</xdr:row>
      <xdr:rowOff>177659</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cstate="print"/>
        <a:stretch>
          <a:fillRect/>
        </a:stretch>
      </xdr:blipFill>
      <xdr:spPr>
        <a:xfrm>
          <a:off x="4456641" y="12955057"/>
          <a:ext cx="453968" cy="11185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266700</xdr:colOff>
      <xdr:row>0</xdr:row>
      <xdr:rowOff>152400</xdr:rowOff>
    </xdr:from>
    <xdr:to>
      <xdr:col>7</xdr:col>
      <xdr:colOff>714375</xdr:colOff>
      <xdr:row>7</xdr:row>
      <xdr:rowOff>133350</xdr:rowOff>
    </xdr:to>
    <xdr:sp macro="" textlink="">
      <xdr:nvSpPr>
        <xdr:cNvPr id="3" name="Right Brace 2">
          <a:extLst>
            <a:ext uri="{FF2B5EF4-FFF2-40B4-BE49-F238E27FC236}">
              <a16:creationId xmlns:a16="http://schemas.microsoft.com/office/drawing/2014/main" id="{A65880C8-2093-4E0D-9D72-808E5F565C5C}"/>
            </a:ext>
          </a:extLst>
        </xdr:cNvPr>
        <xdr:cNvSpPr/>
      </xdr:nvSpPr>
      <xdr:spPr>
        <a:xfrm>
          <a:off x="6086475" y="152400"/>
          <a:ext cx="447675" cy="13144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K"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68"/>
  <sheetViews>
    <sheetView topLeftCell="A34" zoomScale="90" zoomScaleNormal="90" workbookViewId="0">
      <selection activeCell="D40" sqref="D40"/>
    </sheetView>
  </sheetViews>
  <sheetFormatPr defaultRowHeight="15" x14ac:dyDescent="0.25"/>
  <cols>
    <col min="1" max="1" width="9.140625" style="10"/>
    <col min="2" max="2" width="1.42578125" style="10" customWidth="1"/>
    <col min="3" max="3" width="31.42578125" style="28" bestFit="1" customWidth="1"/>
    <col min="4" max="4" width="23.7109375" style="28" customWidth="1"/>
    <col min="5" max="5" width="18.85546875" style="15" customWidth="1"/>
    <col min="6" max="7" width="8.28515625" style="15" customWidth="1"/>
    <col min="8" max="8" width="7.5703125" style="15" bestFit="1" customWidth="1"/>
    <col min="9" max="9" width="5.28515625" style="15" customWidth="1"/>
    <col min="10" max="16384" width="9.140625" style="10"/>
  </cols>
  <sheetData>
    <row r="2" spans="1:10" ht="45" customHeight="1" x14ac:dyDescent="0.25">
      <c r="C2" s="48" t="s">
        <v>51</v>
      </c>
      <c r="D2" s="48"/>
      <c r="E2" s="48"/>
      <c r="F2" s="48"/>
      <c r="G2" s="48"/>
      <c r="H2" s="11"/>
      <c r="I2" s="11"/>
      <c r="J2" s="12"/>
    </row>
    <row r="3" spans="1:10" ht="25.5" customHeight="1" x14ac:dyDescent="0.25">
      <c r="C3" s="49" t="s">
        <v>35</v>
      </c>
      <c r="D3" s="49"/>
      <c r="E3" s="49"/>
      <c r="F3" s="49"/>
      <c r="G3" s="49"/>
      <c r="H3" s="9"/>
      <c r="I3" s="9"/>
      <c r="J3" s="12"/>
    </row>
    <row r="4" spans="1:10" ht="25.5" customHeight="1" x14ac:dyDescent="0.25">
      <c r="C4" s="13"/>
      <c r="D4" s="13"/>
      <c r="E4" s="13"/>
      <c r="F4" s="13"/>
      <c r="G4" s="13"/>
      <c r="H4" s="9"/>
      <c r="I4" s="9"/>
      <c r="J4" s="12"/>
    </row>
    <row r="5" spans="1:10" x14ac:dyDescent="0.25">
      <c r="C5" s="14" t="s">
        <v>10</v>
      </c>
      <c r="D5" s="9" t="s">
        <v>6</v>
      </c>
      <c r="E5" s="9" t="s">
        <v>7</v>
      </c>
      <c r="F5" s="9" t="s">
        <v>8</v>
      </c>
      <c r="G5" s="9" t="s">
        <v>9</v>
      </c>
      <c r="H5" s="9"/>
      <c r="I5" s="12"/>
      <c r="J5" s="12"/>
    </row>
    <row r="6" spans="1:10" x14ac:dyDescent="0.25">
      <c r="C6" s="14" t="s">
        <v>0</v>
      </c>
      <c r="D6" s="9">
        <v>1</v>
      </c>
      <c r="E6" s="9">
        <v>2</v>
      </c>
      <c r="F6" s="9">
        <v>3</v>
      </c>
      <c r="G6" s="9">
        <v>4</v>
      </c>
      <c r="H6" s="12"/>
      <c r="I6" s="12"/>
      <c r="J6" s="12"/>
    </row>
    <row r="7" spans="1:10" x14ac:dyDescent="0.25">
      <c r="C7" s="14" t="s">
        <v>1</v>
      </c>
      <c r="D7" s="9">
        <v>2</v>
      </c>
      <c r="E7" s="9">
        <v>3</v>
      </c>
      <c r="F7" s="9">
        <v>4</v>
      </c>
      <c r="G7" s="9">
        <v>5</v>
      </c>
      <c r="H7" s="12"/>
      <c r="I7" s="12"/>
      <c r="J7" s="12"/>
    </row>
    <row r="8" spans="1:10" x14ac:dyDescent="0.25">
      <c r="C8" s="14" t="s">
        <v>2</v>
      </c>
      <c r="D8" s="9">
        <v>3</v>
      </c>
      <c r="E8" s="9">
        <v>4</v>
      </c>
      <c r="F8" s="9">
        <v>5</v>
      </c>
      <c r="G8" s="9">
        <v>6</v>
      </c>
      <c r="H8" s="12"/>
      <c r="I8" s="12"/>
      <c r="J8" s="12"/>
    </row>
    <row r="9" spans="1:10" x14ac:dyDescent="0.25">
      <c r="C9" s="14" t="s">
        <v>3</v>
      </c>
      <c r="D9" s="9">
        <v>4</v>
      </c>
      <c r="E9" s="9">
        <v>5</v>
      </c>
      <c r="F9" s="9">
        <v>6</v>
      </c>
      <c r="G9" s="9">
        <v>7</v>
      </c>
      <c r="H9" s="12"/>
      <c r="I9" s="12"/>
      <c r="J9" s="12"/>
    </row>
    <row r="10" spans="1:10" x14ac:dyDescent="0.25">
      <c r="C10" s="14" t="s">
        <v>4</v>
      </c>
      <c r="D10" s="9">
        <v>5</v>
      </c>
      <c r="E10" s="9">
        <v>6</v>
      </c>
      <c r="F10" s="9">
        <v>7</v>
      </c>
      <c r="G10" s="9">
        <v>8</v>
      </c>
      <c r="H10" s="12"/>
      <c r="I10" s="12"/>
      <c r="J10" s="12"/>
    </row>
    <row r="11" spans="1:10" x14ac:dyDescent="0.25">
      <c r="C11" s="14" t="s">
        <v>5</v>
      </c>
      <c r="D11" s="9">
        <v>6</v>
      </c>
      <c r="E11" s="9">
        <v>7</v>
      </c>
      <c r="F11" s="9">
        <v>8</v>
      </c>
      <c r="G11" s="9">
        <v>9</v>
      </c>
      <c r="H11" s="12"/>
      <c r="I11" s="12"/>
      <c r="J11" s="12"/>
    </row>
    <row r="12" spans="1:10" x14ac:dyDescent="0.25">
      <c r="A12" s="16"/>
      <c r="B12" s="16"/>
      <c r="C12" s="14"/>
      <c r="D12" s="14"/>
      <c r="E12" s="9"/>
      <c r="F12" s="9"/>
      <c r="G12" s="9"/>
      <c r="H12" s="9"/>
      <c r="I12" s="9"/>
      <c r="J12" s="12"/>
    </row>
    <row r="13" spans="1:10" ht="25.5" customHeight="1" x14ac:dyDescent="0.25">
      <c r="C13" s="45" t="s">
        <v>53</v>
      </c>
      <c r="D13" s="45"/>
      <c r="E13" s="45"/>
      <c r="F13" s="45"/>
      <c r="G13" s="45"/>
      <c r="H13" s="12"/>
      <c r="I13" s="12"/>
      <c r="J13" s="12"/>
    </row>
    <row r="14" spans="1:10" x14ac:dyDescent="0.25">
      <c r="C14" s="58" t="s">
        <v>41</v>
      </c>
      <c r="D14" s="59">
        <f>AVERAGE(D6:D11)</f>
        <v>3.5</v>
      </c>
      <c r="E14" s="59">
        <f>AVERAGE(E6:E11)</f>
        <v>4.5</v>
      </c>
      <c r="F14" s="59">
        <f>AVERAGE(F6:F11)</f>
        <v>5.5</v>
      </c>
      <c r="G14" s="59">
        <f>AVERAGE(G6:G11)</f>
        <v>6.5</v>
      </c>
      <c r="H14" s="12"/>
      <c r="I14" s="12"/>
      <c r="J14" s="12"/>
    </row>
    <row r="15" spans="1:10" x14ac:dyDescent="0.25">
      <c r="C15" s="58" t="s">
        <v>39</v>
      </c>
      <c r="D15" s="60">
        <f>STDEV(D6:D11)</f>
        <v>1.8708286933869707</v>
      </c>
      <c r="E15" s="60">
        <f>STDEV(E6:E11)</f>
        <v>1.8708286933869707</v>
      </c>
      <c r="F15" s="60">
        <f>STDEV(F6:F11)</f>
        <v>1.8708286933869707</v>
      </c>
      <c r="G15" s="60">
        <f>STDEV(G6:G11)</f>
        <v>1.8708286933869707</v>
      </c>
      <c r="H15" s="12"/>
      <c r="I15" s="12"/>
      <c r="J15" s="12"/>
    </row>
    <row r="16" spans="1:10" x14ac:dyDescent="0.25">
      <c r="C16" s="58" t="s">
        <v>40</v>
      </c>
      <c r="D16" s="59">
        <f>D15^2</f>
        <v>3.5</v>
      </c>
      <c r="E16" s="59">
        <f t="shared" ref="E16:G16" si="0">E15^2</f>
        <v>3.5</v>
      </c>
      <c r="F16" s="59">
        <f t="shared" si="0"/>
        <v>3.5</v>
      </c>
      <c r="G16" s="59">
        <f t="shared" si="0"/>
        <v>3.5</v>
      </c>
      <c r="H16" s="12"/>
      <c r="I16" s="12"/>
      <c r="J16" s="12"/>
    </row>
    <row r="17" spans="3:10" x14ac:dyDescent="0.25">
      <c r="C17" s="58" t="s">
        <v>29</v>
      </c>
      <c r="D17" s="59">
        <f>1/4</f>
        <v>0.25</v>
      </c>
      <c r="E17" s="59">
        <f t="shared" ref="E17:G17" si="1">1/4</f>
        <v>0.25</v>
      </c>
      <c r="F17" s="59">
        <f t="shared" si="1"/>
        <v>0.25</v>
      </c>
      <c r="G17" s="59">
        <f t="shared" si="1"/>
        <v>0.25</v>
      </c>
      <c r="H17" s="9"/>
      <c r="I17" s="9"/>
      <c r="J17" s="12"/>
    </row>
    <row r="18" spans="3:10" x14ac:dyDescent="0.25">
      <c r="C18" s="14"/>
      <c r="D18" s="14"/>
      <c r="E18" s="9"/>
      <c r="F18" s="9"/>
      <c r="G18" s="9"/>
      <c r="H18" s="9"/>
      <c r="I18" s="9"/>
      <c r="J18" s="12"/>
    </row>
    <row r="19" spans="3:10" s="20" customFormat="1" ht="25.5" customHeight="1" x14ac:dyDescent="0.25">
      <c r="C19" s="45" t="s">
        <v>33</v>
      </c>
      <c r="D19" s="45"/>
      <c r="E19" s="45"/>
      <c r="F19" s="45"/>
      <c r="G19" s="14"/>
      <c r="H19" s="14"/>
      <c r="I19" s="14"/>
      <c r="J19" s="19"/>
    </row>
    <row r="20" spans="3:10" x14ac:dyDescent="0.25">
      <c r="C20" s="18">
        <f>NORMDIST(D6,D$14,D$15,TRUE)</f>
        <v>9.0724603860710185E-2</v>
      </c>
      <c r="D20" s="18">
        <f>NORMDIST(E6,E$14,E$15,TRUE)</f>
        <v>9.0724603860710185E-2</v>
      </c>
      <c r="E20" s="18">
        <f>NORMDIST(F6,F$14,F$15,TRUE)</f>
        <v>9.0724603860710185E-2</v>
      </c>
      <c r="F20" s="18">
        <f>NORMDIST(G6,G$14,G$15,TRUE)</f>
        <v>9.0724603860710185E-2</v>
      </c>
      <c r="H20" s="9"/>
      <c r="I20" s="21"/>
      <c r="J20" s="12"/>
    </row>
    <row r="21" spans="3:10" x14ac:dyDescent="0.25">
      <c r="C21" s="18">
        <f>NORMDIST(D7,D$14,D$15,TRUE)</f>
        <v>0.2113390370853177</v>
      </c>
      <c r="D21" s="18">
        <f>NORMDIST(E7,E$14,E$15,TRUE)</f>
        <v>0.2113390370853177</v>
      </c>
      <c r="E21" s="18">
        <f>NORMDIST(F7,F$14,F$15,TRUE)</f>
        <v>0.2113390370853177</v>
      </c>
      <c r="F21" s="18">
        <f>NORMDIST(G7,G$14,G$15,TRUE)</f>
        <v>0.2113390370853177</v>
      </c>
      <c r="H21" s="9"/>
      <c r="I21" s="22"/>
      <c r="J21" s="12"/>
    </row>
    <row r="22" spans="3:10" x14ac:dyDescent="0.25">
      <c r="C22" s="18">
        <f>NORMDIST(D8,D$14,D$15,TRUE)</f>
        <v>0.39463401306714063</v>
      </c>
      <c r="D22" s="18">
        <f>NORMDIST(E8,E$14,E$15,TRUE)</f>
        <v>0.39463401306714063</v>
      </c>
      <c r="E22" s="18">
        <f>NORMDIST(F8,F$14,F$15,TRUE)</f>
        <v>0.39463401306714063</v>
      </c>
      <c r="F22" s="18">
        <f>NORMDIST(G8,G$14,G$15,TRUE)</f>
        <v>0.39463401306714063</v>
      </c>
      <c r="H22" s="9"/>
      <c r="I22" s="22"/>
      <c r="J22" s="12"/>
    </row>
    <row r="23" spans="3:10" x14ac:dyDescent="0.25">
      <c r="C23" s="18">
        <f>NORMDIST(D9,D$14,D$15,TRUE)</f>
        <v>0.60536598693285937</v>
      </c>
      <c r="D23" s="18">
        <f>NORMDIST(E9,E$14,E$15,TRUE)</f>
        <v>0.60536598693285937</v>
      </c>
      <c r="E23" s="18">
        <f>NORMDIST(F9,F$14,F$15,TRUE)</f>
        <v>0.60536598693285937</v>
      </c>
      <c r="F23" s="18">
        <f>NORMDIST(G9,G$14,G$15,TRUE)</f>
        <v>0.60536598693285937</v>
      </c>
      <c r="H23" s="9"/>
      <c r="I23" s="22"/>
      <c r="J23" s="12"/>
    </row>
    <row r="24" spans="3:10" x14ac:dyDescent="0.25">
      <c r="C24" s="18">
        <f>NORMDIST(D10,D$14,D$15,TRUE)</f>
        <v>0.78866096291468235</v>
      </c>
      <c r="D24" s="18">
        <f>NORMDIST(E10,E$14,E$15,TRUE)</f>
        <v>0.78866096291468235</v>
      </c>
      <c r="E24" s="18">
        <f>NORMDIST(F10,F$14,F$15,TRUE)</f>
        <v>0.78866096291468235</v>
      </c>
      <c r="F24" s="18">
        <f>NORMDIST(G10,G$14,G$15,TRUE)</f>
        <v>0.78866096291468235</v>
      </c>
      <c r="H24" s="9"/>
      <c r="I24" s="22"/>
      <c r="J24" s="12"/>
    </row>
    <row r="25" spans="3:10" x14ac:dyDescent="0.25">
      <c r="C25" s="18">
        <f>NORMDIST(D11,D$14,D$15,TRUE)</f>
        <v>0.90927539613928987</v>
      </c>
      <c r="D25" s="18">
        <f>NORMDIST(E11,E$14,E$15,TRUE)</f>
        <v>0.90927539613928987</v>
      </c>
      <c r="E25" s="18">
        <f>NORMDIST(F11,F$14,F$15,TRUE)</f>
        <v>0.90927539613928987</v>
      </c>
      <c r="F25" s="18">
        <f>NORMDIST(G11,G$14,G$15,TRUE)</f>
        <v>0.90927539613928987</v>
      </c>
      <c r="H25" s="12"/>
      <c r="I25" s="12"/>
      <c r="J25" s="12"/>
    </row>
    <row r="26" spans="3:10" x14ac:dyDescent="0.25">
      <c r="C26" s="14"/>
      <c r="D26" s="14"/>
      <c r="E26" s="9"/>
      <c r="F26" s="9"/>
      <c r="G26" s="9"/>
      <c r="H26" s="9"/>
      <c r="I26" s="9"/>
      <c r="J26" s="12"/>
    </row>
    <row r="27" spans="3:10" ht="21.75" customHeight="1" x14ac:dyDescent="0.25">
      <c r="C27" s="45" t="s">
        <v>36</v>
      </c>
      <c r="D27" s="45"/>
      <c r="E27" s="45"/>
      <c r="F27" s="45"/>
      <c r="G27" s="10"/>
      <c r="H27" s="12"/>
      <c r="I27" s="12"/>
      <c r="J27" s="12"/>
    </row>
    <row r="28" spans="3:10" x14ac:dyDescent="0.25">
      <c r="C28" s="18">
        <f>D17*C20</f>
        <v>2.2681150965177546E-2</v>
      </c>
      <c r="D28" s="18">
        <f>E17*D20</f>
        <v>2.2681150965177546E-2</v>
      </c>
      <c r="E28" s="18">
        <f>F17*E20</f>
        <v>2.2681150965177546E-2</v>
      </c>
      <c r="F28" s="18">
        <f>G17*F20</f>
        <v>2.2681150965177546E-2</v>
      </c>
      <c r="H28" s="12"/>
      <c r="I28" s="12"/>
      <c r="J28" s="12"/>
    </row>
    <row r="29" spans="3:10" x14ac:dyDescent="0.25">
      <c r="C29" s="18">
        <f>D17*C21</f>
        <v>5.2834759271329426E-2</v>
      </c>
      <c r="D29" s="18">
        <f>E17*D21</f>
        <v>5.2834759271329426E-2</v>
      </c>
      <c r="E29" s="18">
        <f>F17*E21</f>
        <v>5.2834759271329426E-2</v>
      </c>
      <c r="F29" s="18">
        <f>G17*F21</f>
        <v>5.2834759271329426E-2</v>
      </c>
      <c r="H29" s="12"/>
      <c r="I29" s="12"/>
      <c r="J29" s="12"/>
    </row>
    <row r="30" spans="3:10" x14ac:dyDescent="0.25">
      <c r="C30" s="18">
        <f>D17*C22</f>
        <v>9.8658503266785158E-2</v>
      </c>
      <c r="D30" s="18">
        <f>E17*D22</f>
        <v>9.8658503266785158E-2</v>
      </c>
      <c r="E30" s="18">
        <f>F17*E22</f>
        <v>9.8658503266785158E-2</v>
      </c>
      <c r="F30" s="18">
        <f>G17*F22</f>
        <v>9.8658503266785158E-2</v>
      </c>
      <c r="H30" s="12"/>
      <c r="I30" s="12"/>
      <c r="J30" s="12"/>
    </row>
    <row r="31" spans="3:10" x14ac:dyDescent="0.25">
      <c r="C31" s="18">
        <f>D17*C23</f>
        <v>0.15134149673321484</v>
      </c>
      <c r="D31" s="18">
        <f>E17*D23</f>
        <v>0.15134149673321484</v>
      </c>
      <c r="E31" s="18">
        <f>F17*E23</f>
        <v>0.15134149673321484</v>
      </c>
      <c r="F31" s="18">
        <f>G17*F23</f>
        <v>0.15134149673321484</v>
      </c>
      <c r="H31" s="12"/>
      <c r="I31" s="12"/>
      <c r="J31" s="12"/>
    </row>
    <row r="32" spans="3:10" x14ac:dyDescent="0.25">
      <c r="C32" s="18">
        <f>D17*C24</f>
        <v>0.19716524072867059</v>
      </c>
      <c r="D32" s="18">
        <f>E17*D24</f>
        <v>0.19716524072867059</v>
      </c>
      <c r="E32" s="18">
        <f>F17*E24</f>
        <v>0.19716524072867059</v>
      </c>
      <c r="F32" s="18">
        <f>G17*F24</f>
        <v>0.19716524072867059</v>
      </c>
      <c r="H32" s="12"/>
      <c r="I32" s="12"/>
      <c r="J32" s="12"/>
    </row>
    <row r="33" spans="3:13" s="20" customFormat="1" ht="22.5" customHeight="1" x14ac:dyDescent="0.25">
      <c r="C33" s="18">
        <f>D17*C25</f>
        <v>0.22731884903482247</v>
      </c>
      <c r="D33" s="18">
        <f>E17*D25</f>
        <v>0.22731884903482247</v>
      </c>
      <c r="E33" s="18">
        <f>F17*E25</f>
        <v>0.22731884903482247</v>
      </c>
      <c r="F33" s="18">
        <f>G17*F25</f>
        <v>0.22731884903482247</v>
      </c>
      <c r="H33" s="23"/>
      <c r="I33" s="31"/>
      <c r="J33" s="31"/>
      <c r="K33" s="31"/>
      <c r="L33" s="31"/>
      <c r="M33" s="31"/>
    </row>
    <row r="34" spans="3:13" s="20" customFormat="1" x14ac:dyDescent="0.25">
      <c r="C34" s="24"/>
      <c r="D34" s="9"/>
      <c r="E34" s="9"/>
      <c r="F34" s="9"/>
      <c r="G34" s="9"/>
      <c r="H34" s="23"/>
      <c r="I34" s="23"/>
      <c r="J34" s="19"/>
    </row>
    <row r="35" spans="3:13" ht="31.5" customHeight="1" x14ac:dyDescent="0.25">
      <c r="C35" s="45" t="s">
        <v>42</v>
      </c>
      <c r="D35" s="45"/>
      <c r="E35" s="45"/>
      <c r="F35" s="45"/>
      <c r="G35" s="10"/>
      <c r="H35" s="12"/>
      <c r="I35" s="12"/>
      <c r="J35" s="12"/>
    </row>
    <row r="36" spans="3:13" x14ac:dyDescent="0.25">
      <c r="C36" s="14"/>
      <c r="D36" s="18">
        <f>SUM(C28:F28)</f>
        <v>9.0724603860710185E-2</v>
      </c>
      <c r="F36" s="9"/>
      <c r="G36" s="9"/>
      <c r="H36" s="12"/>
      <c r="I36" s="12"/>
      <c r="J36" s="12"/>
    </row>
    <row r="37" spans="3:13" x14ac:dyDescent="0.25">
      <c r="C37" s="14"/>
      <c r="D37" s="18">
        <f t="shared" ref="D37:D41" si="2">SUM(C29:F29)</f>
        <v>0.2113390370853177</v>
      </c>
      <c r="F37" s="9"/>
      <c r="G37" s="9"/>
      <c r="H37" s="12"/>
      <c r="I37" s="12"/>
      <c r="J37" s="12"/>
    </row>
    <row r="38" spans="3:13" x14ac:dyDescent="0.25">
      <c r="C38" s="14"/>
      <c r="D38" s="18">
        <f t="shared" si="2"/>
        <v>0.39463401306714063</v>
      </c>
      <c r="F38" s="9"/>
      <c r="G38" s="9"/>
      <c r="H38" s="12"/>
      <c r="I38" s="12"/>
      <c r="J38" s="12"/>
    </row>
    <row r="39" spans="3:13" x14ac:dyDescent="0.25">
      <c r="C39" s="14"/>
      <c r="D39" s="18">
        <f t="shared" si="2"/>
        <v>0.60536598693285937</v>
      </c>
      <c r="F39" s="9"/>
      <c r="G39" s="9"/>
      <c r="H39" s="12"/>
      <c r="I39" s="12"/>
      <c r="J39" s="12"/>
    </row>
    <row r="40" spans="3:13" x14ac:dyDescent="0.25">
      <c r="C40" s="14"/>
      <c r="D40" s="18">
        <f t="shared" si="2"/>
        <v>0.78866096291468235</v>
      </c>
      <c r="F40" s="9"/>
      <c r="G40" s="9"/>
      <c r="H40" s="12"/>
      <c r="I40" s="12"/>
      <c r="J40" s="12"/>
    </row>
    <row r="41" spans="3:13" x14ac:dyDescent="0.25">
      <c r="C41" s="14"/>
      <c r="D41" s="18">
        <f t="shared" si="2"/>
        <v>0.90927539613928987</v>
      </c>
      <c r="F41" s="9"/>
      <c r="G41" s="9"/>
      <c r="H41" s="14"/>
      <c r="I41" s="9"/>
      <c r="J41" s="12"/>
    </row>
    <row r="42" spans="3:13" ht="38.25" customHeight="1" x14ac:dyDescent="0.25">
      <c r="C42" s="46" t="s">
        <v>26</v>
      </c>
      <c r="D42" s="46"/>
      <c r="E42" s="46"/>
      <c r="F42" s="46"/>
      <c r="G42" s="46"/>
      <c r="H42" s="9"/>
      <c r="I42" s="9"/>
      <c r="J42" s="12"/>
    </row>
    <row r="43" spans="3:13" ht="51" customHeight="1" x14ac:dyDescent="0.25">
      <c r="C43" s="45" t="s">
        <v>37</v>
      </c>
      <c r="D43" s="45"/>
      <c r="E43" s="45"/>
      <c r="F43" s="45"/>
      <c r="G43" s="45"/>
      <c r="H43" s="12"/>
      <c r="I43" s="12"/>
      <c r="J43" s="12"/>
    </row>
    <row r="44" spans="3:13" ht="66" customHeight="1" x14ac:dyDescent="0.25">
      <c r="C44" s="47" t="s">
        <v>57</v>
      </c>
      <c r="D44" s="47"/>
      <c r="E44" s="25">
        <f>VAR(D36:D41)</f>
        <v>0.10477339703925601</v>
      </c>
      <c r="F44" s="47" t="s">
        <v>38</v>
      </c>
      <c r="G44" s="47"/>
      <c r="H44" s="12"/>
      <c r="I44" s="12"/>
      <c r="J44" s="12"/>
    </row>
    <row r="45" spans="3:13" x14ac:dyDescent="0.25">
      <c r="C45" s="14"/>
      <c r="D45" s="14"/>
      <c r="E45" s="9"/>
      <c r="F45" s="9"/>
      <c r="G45" s="26"/>
      <c r="H45" s="12"/>
      <c r="I45" s="12"/>
      <c r="J45" s="12"/>
    </row>
    <row r="46" spans="3:13" x14ac:dyDescent="0.25">
      <c r="C46" s="14"/>
      <c r="D46" s="14" t="s">
        <v>11</v>
      </c>
      <c r="E46" s="18">
        <f xml:space="preserve"> EXP(-D36^2/2*E44)</f>
        <v>1.0004312854692501</v>
      </c>
      <c r="F46" s="9"/>
      <c r="G46" s="9"/>
      <c r="H46" s="12"/>
      <c r="I46" s="12"/>
      <c r="J46" s="12"/>
    </row>
    <row r="47" spans="3:13" x14ac:dyDescent="0.25">
      <c r="C47" s="14"/>
      <c r="D47" s="14" t="s">
        <v>12</v>
      </c>
      <c r="E47" s="18">
        <f xml:space="preserve"> EXP(-D37^2/2*E44)</f>
        <v>1.0023425488727953</v>
      </c>
      <c r="F47" s="9"/>
      <c r="G47" s="9"/>
      <c r="H47" s="12"/>
      <c r="I47" s="12"/>
      <c r="J47" s="12"/>
    </row>
    <row r="48" spans="3:13" x14ac:dyDescent="0.25">
      <c r="C48" s="14"/>
      <c r="D48" s="14" t="s">
        <v>13</v>
      </c>
      <c r="E48" s="18">
        <f xml:space="preserve"> EXP(-D38^2/2*E44)</f>
        <v>1.0081918663167238</v>
      </c>
      <c r="F48" s="9"/>
      <c r="G48" s="9"/>
      <c r="H48" s="12"/>
      <c r="I48" s="12"/>
      <c r="J48" s="12"/>
    </row>
    <row r="49" spans="3:10" x14ac:dyDescent="0.25">
      <c r="C49" s="14"/>
      <c r="D49" s="14" t="s">
        <v>14</v>
      </c>
      <c r="E49" s="18">
        <f xml:space="preserve"> EXP(-D39^2/2*E44)</f>
        <v>1.0193835149712944</v>
      </c>
      <c r="F49" s="9"/>
      <c r="G49" s="9"/>
      <c r="H49" s="12"/>
      <c r="I49" s="12"/>
      <c r="J49" s="12"/>
    </row>
    <row r="50" spans="3:10" x14ac:dyDescent="0.25">
      <c r="C50" s="14"/>
      <c r="D50" s="14" t="s">
        <v>15</v>
      </c>
      <c r="E50" s="18">
        <f xml:space="preserve"> EXP(-D40^2/2*E44)</f>
        <v>1.0331204640401932</v>
      </c>
      <c r="F50" s="9"/>
      <c r="G50" s="9"/>
      <c r="H50" s="12"/>
      <c r="I50" s="12"/>
      <c r="J50" s="12"/>
    </row>
    <row r="51" spans="3:10" x14ac:dyDescent="0.25">
      <c r="C51" s="14"/>
      <c r="D51" s="14" t="s">
        <v>16</v>
      </c>
      <c r="E51" s="18">
        <f xml:space="preserve"> EXP(-D41^2/2*E44)</f>
        <v>1.0442640365638289</v>
      </c>
      <c r="F51" s="9"/>
      <c r="G51" s="9"/>
      <c r="H51" s="12"/>
      <c r="I51" s="12"/>
      <c r="J51" s="12"/>
    </row>
    <row r="52" spans="3:10" x14ac:dyDescent="0.25">
      <c r="C52" s="14"/>
      <c r="D52" s="14"/>
      <c r="E52" s="9"/>
      <c r="F52" s="9"/>
      <c r="G52" s="9"/>
      <c r="H52" s="12"/>
      <c r="I52" s="12"/>
      <c r="J52" s="12"/>
    </row>
    <row r="53" spans="3:10" ht="25.5" customHeight="1" x14ac:dyDescent="0.25">
      <c r="C53" s="45" t="s">
        <v>34</v>
      </c>
      <c r="D53" s="45"/>
      <c r="E53" s="45"/>
      <c r="F53" s="45"/>
      <c r="G53" s="45"/>
      <c r="H53" s="12"/>
      <c r="I53" s="12"/>
      <c r="J53" s="12"/>
    </row>
    <row r="54" spans="3:10" x14ac:dyDescent="0.25">
      <c r="C54" s="17"/>
      <c r="D54" s="14"/>
      <c r="E54" s="9"/>
      <c r="F54" s="9"/>
      <c r="G54" s="9"/>
      <c r="H54" s="12"/>
      <c r="I54" s="12"/>
      <c r="J54" s="12"/>
    </row>
    <row r="55" spans="3:10" x14ac:dyDescent="0.25">
      <c r="C55" s="17"/>
      <c r="D55" s="27">
        <f>E46-(1/6*(E46-E46)^1/2)</f>
        <v>1.0004312854692501</v>
      </c>
      <c r="E55" s="9"/>
      <c r="F55" s="9"/>
      <c r="G55" s="9"/>
      <c r="H55" s="12"/>
      <c r="I55" s="12"/>
      <c r="J55" s="12"/>
    </row>
    <row r="56" spans="3:10" x14ac:dyDescent="0.25">
      <c r="C56" s="14"/>
      <c r="D56" s="27">
        <f>E46-(1/6*(E46-E47)^1/2)</f>
        <v>1.0005905574195455</v>
      </c>
      <c r="E56" s="9"/>
      <c r="F56" s="10"/>
      <c r="G56" s="10"/>
      <c r="H56" s="12"/>
      <c r="I56" s="12"/>
      <c r="J56" s="12"/>
    </row>
    <row r="57" spans="3:10" x14ac:dyDescent="0.25">
      <c r="C57" s="14"/>
      <c r="D57" s="27">
        <f>E46-(1/6*(E47-E48)^1/2)</f>
        <v>1.0009187285895775</v>
      </c>
      <c r="E57" s="9"/>
      <c r="F57" s="10"/>
      <c r="G57" s="10"/>
      <c r="H57" s="12"/>
      <c r="I57" s="12"/>
      <c r="J57" s="12"/>
    </row>
    <row r="58" spans="3:10" x14ac:dyDescent="0.25">
      <c r="C58" s="14"/>
      <c r="D58" s="27">
        <f>E46-(1/6*(E48-E49)^1/2)</f>
        <v>1.0013639228571309</v>
      </c>
      <c r="E58" s="9"/>
      <c r="F58" s="14"/>
      <c r="G58" s="14"/>
      <c r="H58" s="12"/>
      <c r="I58" s="12"/>
      <c r="J58" s="12"/>
    </row>
    <row r="59" spans="3:10" x14ac:dyDescent="0.25">
      <c r="C59" s="14"/>
      <c r="D59" s="27">
        <f>E46-(1/6*(E49-E50)^1/2)</f>
        <v>1.0015760312249917</v>
      </c>
      <c r="E59" s="9"/>
      <c r="F59" s="14"/>
      <c r="G59" s="14"/>
      <c r="H59" s="12"/>
      <c r="I59" s="12"/>
      <c r="J59" s="12"/>
    </row>
    <row r="60" spans="3:10" x14ac:dyDescent="0.25">
      <c r="C60" s="14"/>
      <c r="D60" s="27">
        <f>E46-(1/6*(E50-E51)^1/2)</f>
        <v>1.0013599165128864</v>
      </c>
      <c r="E60" s="9"/>
      <c r="F60" s="14"/>
      <c r="G60" s="14"/>
      <c r="H60" s="12"/>
      <c r="I60" s="12"/>
      <c r="J60" s="12"/>
    </row>
    <row r="61" spans="3:10" x14ac:dyDescent="0.25">
      <c r="H61" s="29"/>
      <c r="I61" s="29"/>
    </row>
    <row r="62" spans="3:10" x14ac:dyDescent="0.25">
      <c r="D62" s="61" t="s">
        <v>17</v>
      </c>
      <c r="E62" s="60">
        <f>MIN(D55:D60)</f>
        <v>1.0004312854692501</v>
      </c>
      <c r="F62" s="10"/>
      <c r="I62" s="29"/>
    </row>
    <row r="63" spans="3:10" x14ac:dyDescent="0.25">
      <c r="D63" s="61" t="s">
        <v>18</v>
      </c>
      <c r="E63" s="60">
        <f>MAX(D55:D60)</f>
        <v>1.0015760312249917</v>
      </c>
    </row>
    <row r="64" spans="3:10" x14ac:dyDescent="0.25">
      <c r="C64" s="30"/>
      <c r="D64" s="30"/>
      <c r="E64" s="10"/>
      <c r="F64" s="10"/>
      <c r="G64" s="10"/>
      <c r="H64" s="10"/>
      <c r="I64" s="10"/>
    </row>
    <row r="66" spans="3:10" x14ac:dyDescent="0.25">
      <c r="C66" s="30"/>
      <c r="D66" s="30"/>
      <c r="E66" s="30"/>
      <c r="F66" s="30"/>
      <c r="G66" s="30"/>
      <c r="H66" s="30"/>
      <c r="I66" s="30"/>
      <c r="J66" s="30"/>
    </row>
    <row r="67" spans="3:10" x14ac:dyDescent="0.25">
      <c r="C67" s="30"/>
      <c r="D67" s="30"/>
      <c r="E67" s="30"/>
      <c r="F67" s="30"/>
      <c r="G67" s="30"/>
      <c r="H67" s="30"/>
      <c r="I67" s="30"/>
      <c r="J67" s="30"/>
    </row>
    <row r="68" spans="3:10" x14ac:dyDescent="0.25">
      <c r="C68" s="30"/>
      <c r="D68" s="30"/>
      <c r="E68" s="30"/>
      <c r="F68" s="30"/>
      <c r="G68" s="30"/>
      <c r="H68" s="30"/>
      <c r="I68" s="30"/>
      <c r="J68" s="30"/>
    </row>
  </sheetData>
  <mergeCells count="11">
    <mergeCell ref="C35:F35"/>
    <mergeCell ref="C13:G13"/>
    <mergeCell ref="C19:F19"/>
    <mergeCell ref="C27:F27"/>
    <mergeCell ref="C3:G3"/>
    <mergeCell ref="C2:G2"/>
    <mergeCell ref="C53:G53"/>
    <mergeCell ref="C42:G42"/>
    <mergeCell ref="C44:D44"/>
    <mergeCell ref="C43:G43"/>
    <mergeCell ref="F44:G44"/>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K73"/>
  <sheetViews>
    <sheetView tabSelected="1" workbookViewId="0">
      <selection activeCell="F15" sqref="F15"/>
    </sheetView>
  </sheetViews>
  <sheetFormatPr defaultRowHeight="15" x14ac:dyDescent="0.25"/>
  <cols>
    <col min="1" max="1" width="9.140625" style="1"/>
    <col min="2" max="2" width="1.42578125" style="1" customWidth="1"/>
    <col min="3" max="3" width="32.42578125" style="35" customWidth="1"/>
    <col min="4" max="4" width="21.42578125" style="35" customWidth="1"/>
    <col min="5" max="5" width="12" style="35" customWidth="1"/>
    <col min="6" max="6" width="10.28515625" style="35" bestFit="1" customWidth="1"/>
    <col min="7" max="7" width="15.7109375" style="35" customWidth="1"/>
    <col min="8" max="8" width="30.140625" style="3" customWidth="1"/>
    <col min="9" max="9" width="17.7109375" style="1" bestFit="1" customWidth="1"/>
    <col min="10" max="10" width="12" style="1" bestFit="1" customWidth="1"/>
    <col min="11" max="11" width="9.140625" style="1"/>
    <col min="12" max="12" width="11.42578125" style="1" customWidth="1"/>
    <col min="13" max="16384" width="9.140625" style="1"/>
  </cols>
  <sheetData>
    <row r="2" spans="3:9" x14ac:dyDescent="0.25">
      <c r="C2" s="63" t="s">
        <v>41</v>
      </c>
      <c r="D2" s="63">
        <v>3.5</v>
      </c>
      <c r="E2" s="63">
        <v>4.5</v>
      </c>
      <c r="F2" s="63">
        <v>5.5</v>
      </c>
      <c r="G2" s="63">
        <v>6.5</v>
      </c>
    </row>
    <row r="3" spans="3:9" x14ac:dyDescent="0.25">
      <c r="C3" s="63" t="s">
        <v>39</v>
      </c>
      <c r="D3" s="63">
        <v>1.8708286933869707</v>
      </c>
      <c r="E3" s="63">
        <v>1.8708286933869707</v>
      </c>
      <c r="F3" s="63">
        <v>1.8708286933869707</v>
      </c>
      <c r="G3" s="63">
        <v>1.8708286933869707</v>
      </c>
    </row>
    <row r="4" spans="3:9" x14ac:dyDescent="0.25">
      <c r="C4" s="63" t="s">
        <v>40</v>
      </c>
      <c r="D4" s="63">
        <v>3.5</v>
      </c>
      <c r="E4" s="63">
        <v>3.5</v>
      </c>
      <c r="F4" s="63">
        <v>3.5</v>
      </c>
      <c r="G4" s="63">
        <v>3.5</v>
      </c>
      <c r="I4" s="1" t="s">
        <v>55</v>
      </c>
    </row>
    <row r="5" spans="3:9" x14ac:dyDescent="0.25">
      <c r="C5" s="63" t="s">
        <v>29</v>
      </c>
      <c r="D5" s="63">
        <v>0.25</v>
      </c>
      <c r="E5" s="63">
        <v>0.25</v>
      </c>
      <c r="F5" s="63">
        <v>0.25</v>
      </c>
      <c r="G5" s="63">
        <v>0.25</v>
      </c>
    </row>
    <row r="6" spans="3:9" x14ac:dyDescent="0.25">
      <c r="C6" s="63" t="s">
        <v>54</v>
      </c>
      <c r="D6" s="63">
        <v>1.0004312854692501</v>
      </c>
      <c r="E6" s="62"/>
      <c r="F6" s="62"/>
      <c r="G6" s="62"/>
    </row>
    <row r="7" spans="3:9" x14ac:dyDescent="0.25">
      <c r="C7" s="63" t="s">
        <v>18</v>
      </c>
      <c r="D7" s="63">
        <v>1.0015760312249917</v>
      </c>
      <c r="E7" s="62"/>
      <c r="F7" s="62"/>
      <c r="G7" s="62"/>
    </row>
    <row r="10" spans="3:9" x14ac:dyDescent="0.25">
      <c r="C10" s="53" t="s">
        <v>52</v>
      </c>
      <c r="D10" s="53"/>
      <c r="E10" s="53"/>
      <c r="F10" s="53"/>
      <c r="G10" s="53"/>
      <c r="H10" s="36"/>
    </row>
    <row r="11" spans="3:9" x14ac:dyDescent="0.25">
      <c r="C11" s="39"/>
      <c r="D11" s="39"/>
      <c r="E11" s="39"/>
      <c r="F11" s="39"/>
      <c r="G11" s="39"/>
      <c r="H11" s="36"/>
    </row>
    <row r="12" spans="3:9" ht="26.25" customHeight="1" x14ac:dyDescent="0.25">
      <c r="C12" s="56" t="s">
        <v>19</v>
      </c>
      <c r="D12" s="56"/>
      <c r="E12" s="56"/>
      <c r="F12" s="56"/>
      <c r="G12" s="56"/>
      <c r="H12" s="32"/>
      <c r="I12" s="32"/>
    </row>
    <row r="13" spans="3:9" ht="23.25" customHeight="1" x14ac:dyDescent="0.25">
      <c r="C13" s="43" t="s">
        <v>10</v>
      </c>
      <c r="D13" s="8" t="s">
        <v>6</v>
      </c>
      <c r="E13" s="8" t="s">
        <v>7</v>
      </c>
      <c r="F13" s="8" t="s">
        <v>8</v>
      </c>
      <c r="G13" s="8" t="s">
        <v>9</v>
      </c>
      <c r="H13" s="33"/>
    </row>
    <row r="14" spans="3:9" x14ac:dyDescent="0.25">
      <c r="C14" s="44" t="s">
        <v>0</v>
      </c>
      <c r="D14" s="41">
        <v>1</v>
      </c>
      <c r="E14" s="41">
        <v>2</v>
      </c>
      <c r="F14" s="41">
        <v>3</v>
      </c>
      <c r="G14" s="41">
        <v>4</v>
      </c>
    </row>
    <row r="15" spans="3:9" x14ac:dyDescent="0.25">
      <c r="C15" s="44" t="s">
        <v>1</v>
      </c>
      <c r="D15" s="41">
        <v>2</v>
      </c>
      <c r="E15" s="41">
        <v>3</v>
      </c>
      <c r="F15" s="41">
        <v>4</v>
      </c>
      <c r="G15" s="41">
        <v>5</v>
      </c>
      <c r="H15" s="1"/>
    </row>
    <row r="16" spans="3:9" x14ac:dyDescent="0.25">
      <c r="C16" s="44" t="s">
        <v>2</v>
      </c>
      <c r="D16" s="41">
        <v>3</v>
      </c>
      <c r="E16" s="41">
        <v>4</v>
      </c>
      <c r="F16" s="41">
        <v>5</v>
      </c>
      <c r="G16" s="41">
        <v>6</v>
      </c>
      <c r="H16" s="1"/>
    </row>
    <row r="17" spans="3:11" x14ac:dyDescent="0.25">
      <c r="C17" s="44" t="s">
        <v>3</v>
      </c>
      <c r="D17" s="41">
        <v>9</v>
      </c>
      <c r="E17" s="41">
        <v>9</v>
      </c>
      <c r="F17" s="41">
        <v>9</v>
      </c>
      <c r="G17" s="41">
        <v>9</v>
      </c>
      <c r="H17" s="1"/>
    </row>
    <row r="18" spans="3:11" x14ac:dyDescent="0.25">
      <c r="C18" s="44" t="s">
        <v>4</v>
      </c>
      <c r="D18" s="41">
        <v>5</v>
      </c>
      <c r="E18" s="41">
        <v>6</v>
      </c>
      <c r="F18" s="41">
        <v>7</v>
      </c>
      <c r="G18" s="41">
        <v>8</v>
      </c>
      <c r="H18" s="1"/>
    </row>
    <row r="19" spans="3:11" x14ac:dyDescent="0.25">
      <c r="C19" s="44" t="s">
        <v>5</v>
      </c>
      <c r="D19" s="41">
        <v>1</v>
      </c>
      <c r="E19" s="41">
        <v>2</v>
      </c>
      <c r="F19" s="41">
        <v>3</v>
      </c>
      <c r="G19" s="41">
        <v>4</v>
      </c>
      <c r="H19" s="1"/>
    </row>
    <row r="20" spans="3:11" x14ac:dyDescent="0.25">
      <c r="C20" s="5"/>
    </row>
    <row r="21" spans="3:11" x14ac:dyDescent="0.25">
      <c r="C21" s="55" t="s">
        <v>45</v>
      </c>
      <c r="D21" s="55"/>
      <c r="E21" s="55"/>
      <c r="F21" s="55"/>
      <c r="G21" s="55"/>
      <c r="H21" s="37"/>
    </row>
    <row r="22" spans="3:11" s="34" customFormat="1" ht="26.25" customHeight="1" x14ac:dyDescent="0.25">
      <c r="C22" s="50" t="s">
        <v>48</v>
      </c>
      <c r="D22" s="50"/>
      <c r="E22" s="50"/>
      <c r="F22" s="50"/>
      <c r="G22" s="50"/>
      <c r="H22" s="5"/>
    </row>
    <row r="23" spans="3:11" x14ac:dyDescent="0.25">
      <c r="C23" s="37"/>
      <c r="D23" s="40">
        <f>NORMDIST(D14,$D$2,$D$3,TRUE)</f>
        <v>9.0724603860710185E-2</v>
      </c>
      <c r="E23" s="40">
        <f>NORMDIST(E14,$E$2,$E$3,TRUE)</f>
        <v>9.0724603860710185E-2</v>
      </c>
      <c r="F23" s="40">
        <f>NORMDIST(F14,$F$2,$F$3,TRUE)</f>
        <v>9.0724603860710185E-2</v>
      </c>
      <c r="G23" s="40">
        <f>NORMDIST(G14,$G$2,$G$3,TRUE)</f>
        <v>9.0724603860710185E-2</v>
      </c>
      <c r="H23" s="1"/>
      <c r="K23" s="3"/>
    </row>
    <row r="24" spans="3:11" x14ac:dyDescent="0.25">
      <c r="C24" s="37"/>
      <c r="D24" s="40">
        <f t="shared" ref="D24:D28" si="0">NORMDIST(D15,$D$2,$D$3,TRUE)</f>
        <v>0.2113390370853177</v>
      </c>
      <c r="E24" s="40">
        <f t="shared" ref="E24:E28" si="1">NORMDIST(E15,$E$2,$E$3,TRUE)</f>
        <v>0.2113390370853177</v>
      </c>
      <c r="F24" s="40">
        <f t="shared" ref="F24:F28" si="2">NORMDIST(F15,$F$2,$F$3,TRUE)</f>
        <v>0.2113390370853177</v>
      </c>
      <c r="G24" s="40">
        <f t="shared" ref="G24:G28" si="3">NORMDIST(G15,$G$2,$G$3,TRUE)</f>
        <v>0.2113390370853177</v>
      </c>
      <c r="H24" s="1"/>
    </row>
    <row r="25" spans="3:11" x14ac:dyDescent="0.25">
      <c r="C25" s="37"/>
      <c r="D25" s="40">
        <f t="shared" si="0"/>
        <v>0.39463401306714063</v>
      </c>
      <c r="E25" s="40">
        <f t="shared" si="1"/>
        <v>0.39463401306714063</v>
      </c>
      <c r="F25" s="40">
        <f t="shared" si="2"/>
        <v>0.39463401306714063</v>
      </c>
      <c r="G25" s="40">
        <f t="shared" si="3"/>
        <v>0.39463401306714063</v>
      </c>
      <c r="H25" s="1"/>
    </row>
    <row r="26" spans="3:11" x14ac:dyDescent="0.25">
      <c r="C26" s="37"/>
      <c r="D26" s="40">
        <f t="shared" si="0"/>
        <v>0.99835826950696549</v>
      </c>
      <c r="E26" s="40">
        <f t="shared" si="1"/>
        <v>0.99192153436940933</v>
      </c>
      <c r="F26" s="40">
        <f t="shared" si="2"/>
        <v>0.96931558543029894</v>
      </c>
      <c r="G26" s="40">
        <f t="shared" si="3"/>
        <v>0.90927539613928987</v>
      </c>
      <c r="H26" s="1"/>
    </row>
    <row r="27" spans="3:11" x14ac:dyDescent="0.25">
      <c r="C27" s="37"/>
      <c r="D27" s="40">
        <f t="shared" si="0"/>
        <v>0.78866096291468235</v>
      </c>
      <c r="E27" s="40">
        <f t="shared" si="1"/>
        <v>0.78866096291468235</v>
      </c>
      <c r="F27" s="40">
        <f t="shared" si="2"/>
        <v>0.78866096291468235</v>
      </c>
      <c r="G27" s="40">
        <f t="shared" si="3"/>
        <v>0.78866096291468235</v>
      </c>
      <c r="H27" s="1"/>
    </row>
    <row r="28" spans="3:11" x14ac:dyDescent="0.25">
      <c r="C28" s="37"/>
      <c r="D28" s="40">
        <f t="shared" si="0"/>
        <v>9.0724603860710185E-2</v>
      </c>
      <c r="E28" s="40">
        <f t="shared" si="1"/>
        <v>9.0724603860710185E-2</v>
      </c>
      <c r="F28" s="40">
        <f t="shared" si="2"/>
        <v>9.0724603860710185E-2</v>
      </c>
      <c r="G28" s="40">
        <f t="shared" si="3"/>
        <v>9.0724603860710185E-2</v>
      </c>
      <c r="H28" s="1"/>
    </row>
    <row r="29" spans="3:11" x14ac:dyDescent="0.25">
      <c r="C29" s="37"/>
      <c r="D29" s="40"/>
      <c r="E29" s="40"/>
      <c r="F29" s="40"/>
      <c r="G29" s="40"/>
      <c r="H29" s="1"/>
    </row>
    <row r="30" spans="3:11" ht="43.5" customHeight="1" x14ac:dyDescent="0.25">
      <c r="C30" s="54" t="s">
        <v>49</v>
      </c>
      <c r="D30" s="54"/>
      <c r="E30" s="54"/>
      <c r="F30" s="54"/>
      <c r="G30" s="54"/>
    </row>
    <row r="31" spans="3:11" x14ac:dyDescent="0.25">
      <c r="C31" s="50" t="s">
        <v>44</v>
      </c>
      <c r="D31" s="50"/>
      <c r="E31" s="50"/>
      <c r="F31" s="50"/>
      <c r="G31" s="50"/>
    </row>
    <row r="32" spans="3:11" x14ac:dyDescent="0.25">
      <c r="C32" s="37" t="s">
        <v>43</v>
      </c>
      <c r="D32" s="40">
        <f>$D$5*D23</f>
        <v>2.2681150965177546E-2</v>
      </c>
      <c r="E32" s="40">
        <f>$D$5*E23</f>
        <v>2.2681150965177546E-2</v>
      </c>
      <c r="F32" s="40">
        <f>$D$5*F23</f>
        <v>2.2681150965177546E-2</v>
      </c>
      <c r="G32" s="40">
        <f>$D$5*G23</f>
        <v>2.2681150965177546E-2</v>
      </c>
      <c r="H32" s="1"/>
    </row>
    <row r="33" spans="3:8" x14ac:dyDescent="0.25">
      <c r="C33" s="37"/>
      <c r="D33" s="40">
        <f t="shared" ref="D33:G37" si="4">$D$5*D24</f>
        <v>5.2834759271329426E-2</v>
      </c>
      <c r="E33" s="40">
        <f t="shared" si="4"/>
        <v>5.2834759271329426E-2</v>
      </c>
      <c r="F33" s="40">
        <f t="shared" si="4"/>
        <v>5.2834759271329426E-2</v>
      </c>
      <c r="G33" s="40">
        <f t="shared" si="4"/>
        <v>5.2834759271329426E-2</v>
      </c>
      <c r="H33" s="1"/>
    </row>
    <row r="34" spans="3:8" x14ac:dyDescent="0.25">
      <c r="C34" s="37"/>
      <c r="D34" s="40">
        <f t="shared" si="4"/>
        <v>9.8658503266785158E-2</v>
      </c>
      <c r="E34" s="40">
        <f t="shared" si="4"/>
        <v>9.8658503266785158E-2</v>
      </c>
      <c r="F34" s="40">
        <f t="shared" si="4"/>
        <v>9.8658503266785158E-2</v>
      </c>
      <c r="G34" s="40">
        <f t="shared" si="4"/>
        <v>9.8658503266785158E-2</v>
      </c>
      <c r="H34" s="1"/>
    </row>
    <row r="35" spans="3:8" x14ac:dyDescent="0.25">
      <c r="C35" s="37"/>
      <c r="D35" s="40">
        <f t="shared" si="4"/>
        <v>0.24958956737674137</v>
      </c>
      <c r="E35" s="40">
        <f t="shared" si="4"/>
        <v>0.24798038359235233</v>
      </c>
      <c r="F35" s="40">
        <f t="shared" si="4"/>
        <v>0.24232889635757474</v>
      </c>
      <c r="G35" s="40">
        <f t="shared" si="4"/>
        <v>0.22731884903482247</v>
      </c>
      <c r="H35" s="1"/>
    </row>
    <row r="36" spans="3:8" x14ac:dyDescent="0.25">
      <c r="C36" s="37"/>
      <c r="D36" s="40">
        <f t="shared" si="4"/>
        <v>0.19716524072867059</v>
      </c>
      <c r="E36" s="40">
        <f t="shared" si="4"/>
        <v>0.19716524072867059</v>
      </c>
      <c r="F36" s="40">
        <f t="shared" si="4"/>
        <v>0.19716524072867059</v>
      </c>
      <c r="G36" s="40">
        <f t="shared" si="4"/>
        <v>0.19716524072867059</v>
      </c>
      <c r="H36" s="1"/>
    </row>
    <row r="37" spans="3:8" x14ac:dyDescent="0.25">
      <c r="C37" s="37"/>
      <c r="D37" s="40">
        <f t="shared" si="4"/>
        <v>2.2681150965177546E-2</v>
      </c>
      <c r="E37" s="40">
        <f t="shared" si="4"/>
        <v>2.2681150965177546E-2</v>
      </c>
      <c r="F37" s="40">
        <f t="shared" si="4"/>
        <v>2.2681150965177546E-2</v>
      </c>
      <c r="G37" s="40">
        <f t="shared" si="4"/>
        <v>2.2681150965177546E-2</v>
      </c>
      <c r="H37" s="1"/>
    </row>
    <row r="38" spans="3:8" x14ac:dyDescent="0.25">
      <c r="C38" s="37"/>
      <c r="D38" s="40"/>
      <c r="E38" s="40"/>
      <c r="F38" s="40"/>
      <c r="G38" s="40"/>
      <c r="H38" s="1"/>
    </row>
    <row r="39" spans="3:8" s="34" customFormat="1" ht="25.5" customHeight="1" x14ac:dyDescent="0.25">
      <c r="C39" s="50" t="s">
        <v>47</v>
      </c>
      <c r="D39" s="50"/>
      <c r="E39" s="50"/>
      <c r="F39" s="50"/>
      <c r="G39" s="50"/>
      <c r="H39" s="4"/>
    </row>
    <row r="40" spans="3:8" x14ac:dyDescent="0.25">
      <c r="C40" s="38" t="s">
        <v>46</v>
      </c>
      <c r="D40" s="38"/>
      <c r="E40" s="40">
        <f>SUM(D32:G32)</f>
        <v>9.0724603860710185E-2</v>
      </c>
    </row>
    <row r="41" spans="3:8" x14ac:dyDescent="0.25">
      <c r="C41" s="38"/>
      <c r="D41" s="38"/>
      <c r="E41" s="40">
        <f t="shared" ref="E41:E45" si="5">SUM(D33:G33)</f>
        <v>0.2113390370853177</v>
      </c>
    </row>
    <row r="42" spans="3:8" x14ac:dyDescent="0.25">
      <c r="C42" s="38"/>
      <c r="D42" s="38"/>
      <c r="E42" s="40">
        <f t="shared" si="5"/>
        <v>0.39463401306714063</v>
      </c>
    </row>
    <row r="43" spans="3:8" x14ac:dyDescent="0.25">
      <c r="C43" s="38"/>
      <c r="D43" s="38"/>
      <c r="E43" s="40">
        <f t="shared" si="5"/>
        <v>0.96721769636149091</v>
      </c>
    </row>
    <row r="44" spans="3:8" x14ac:dyDescent="0.25">
      <c r="C44" s="38"/>
      <c r="D44" s="38"/>
      <c r="E44" s="40">
        <f t="shared" si="5"/>
        <v>0.78866096291468235</v>
      </c>
    </row>
    <row r="45" spans="3:8" x14ac:dyDescent="0.25">
      <c r="C45" s="38"/>
      <c r="D45" s="38"/>
      <c r="E45" s="40">
        <f t="shared" si="5"/>
        <v>9.0724603860710185E-2</v>
      </c>
    </row>
    <row r="46" spans="3:8" x14ac:dyDescent="0.25">
      <c r="C46" s="38"/>
      <c r="D46" s="38"/>
      <c r="E46" s="40"/>
    </row>
    <row r="47" spans="3:8" ht="33.75" customHeight="1" x14ac:dyDescent="0.25">
      <c r="C47" s="51" t="s">
        <v>27</v>
      </c>
      <c r="D47" s="51"/>
      <c r="E47" s="51"/>
      <c r="F47" s="51"/>
      <c r="G47" s="51"/>
      <c r="H47" s="32"/>
    </row>
    <row r="48" spans="3:8" ht="40.5" customHeight="1" x14ac:dyDescent="0.25">
      <c r="C48" s="52" t="s">
        <v>28</v>
      </c>
      <c r="D48" s="52"/>
      <c r="E48" s="52"/>
      <c r="F48" s="52"/>
      <c r="G48" s="52"/>
      <c r="H48" s="33"/>
    </row>
    <row r="49" spans="3:11" x14ac:dyDescent="0.25">
      <c r="C49" s="52" t="s">
        <v>56</v>
      </c>
      <c r="D49" s="52"/>
      <c r="E49" s="52"/>
      <c r="F49" s="52"/>
      <c r="G49" s="52"/>
    </row>
    <row r="50" spans="3:11" ht="15" customHeight="1" x14ac:dyDescent="0.25">
      <c r="C50" s="57"/>
      <c r="D50" s="57"/>
      <c r="E50" s="57"/>
      <c r="F50" s="57"/>
      <c r="G50" s="65">
        <f>VAR(E40:E45)</f>
        <v>0.13925900554825707</v>
      </c>
      <c r="H50" s="66" t="s">
        <v>50</v>
      </c>
    </row>
    <row r="51" spans="3:11" ht="15" customHeight="1" x14ac:dyDescent="0.25">
      <c r="C51" s="38"/>
      <c r="D51" s="2" t="s">
        <v>11</v>
      </c>
      <c r="E51" s="40">
        <f xml:space="preserve"> EXP(-E40^2/2*$G$50)</f>
        <v>1.0005732814797199</v>
      </c>
      <c r="F51" s="37"/>
      <c r="G51" s="64"/>
      <c r="H51" s="1"/>
      <c r="K51" s="1">
        <v>7.0209507455573457E-3</v>
      </c>
    </row>
    <row r="52" spans="3:11" x14ac:dyDescent="0.25">
      <c r="C52" s="38"/>
      <c r="D52" s="2" t="s">
        <v>12</v>
      </c>
      <c r="E52" s="40">
        <f t="shared" ref="E52:E56" si="6" xml:space="preserve"> EXP(-E41^2/2*$G$50)</f>
        <v>1.0031147861404766</v>
      </c>
      <c r="F52" s="37"/>
      <c r="H52" s="32"/>
    </row>
    <row r="53" spans="3:11" x14ac:dyDescent="0.25">
      <c r="C53" s="38"/>
      <c r="D53" s="2" t="s">
        <v>13</v>
      </c>
      <c r="E53" s="40">
        <f t="shared" si="6"/>
        <v>1.0109028278586552</v>
      </c>
      <c r="F53" s="37"/>
      <c r="G53" s="38"/>
      <c r="H53" s="32"/>
    </row>
    <row r="54" spans="3:11" x14ac:dyDescent="0.25">
      <c r="C54" s="38"/>
      <c r="D54" s="2" t="s">
        <v>58</v>
      </c>
      <c r="E54" s="40">
        <f t="shared" si="6"/>
        <v>1.0673074777717897</v>
      </c>
      <c r="F54" s="37"/>
      <c r="G54" s="38"/>
      <c r="H54" s="32"/>
    </row>
    <row r="55" spans="3:11" x14ac:dyDescent="0.25">
      <c r="C55" s="38"/>
      <c r="D55" s="2" t="s">
        <v>59</v>
      </c>
      <c r="E55" s="40">
        <f t="shared" si="6"/>
        <v>1.0442600869656291</v>
      </c>
      <c r="F55" s="37"/>
      <c r="G55" s="38"/>
      <c r="H55" s="32"/>
    </row>
    <row r="56" spans="3:11" x14ac:dyDescent="0.25">
      <c r="C56" s="38"/>
      <c r="D56" s="2" t="s">
        <v>60</v>
      </c>
      <c r="E56" s="40">
        <f t="shared" si="6"/>
        <v>1.0005732814797199</v>
      </c>
      <c r="F56" s="37"/>
      <c r="G56" s="38"/>
      <c r="H56" s="32"/>
    </row>
    <row r="57" spans="3:11" x14ac:dyDescent="0.25">
      <c r="C57" s="38"/>
      <c r="D57" s="2"/>
      <c r="E57" s="40"/>
      <c r="F57" s="37"/>
      <c r="G57" s="38"/>
      <c r="H57" s="32"/>
    </row>
    <row r="58" spans="3:11" x14ac:dyDescent="0.25">
      <c r="C58" s="52" t="s">
        <v>20</v>
      </c>
      <c r="D58" s="52"/>
      <c r="E58" s="52"/>
      <c r="F58" s="52"/>
      <c r="G58" s="52"/>
    </row>
    <row r="59" spans="3:11" x14ac:dyDescent="0.25">
      <c r="D59" s="40">
        <f>E51-(1/6*(E51-E51)^1/2)</f>
        <v>1.0005732814797199</v>
      </c>
    </row>
    <row r="60" spans="3:11" x14ac:dyDescent="0.25">
      <c r="C60" s="38"/>
      <c r="D60" s="40">
        <f>E51-(1/6*(E51-E52)^1/2)</f>
        <v>1.000785073534783</v>
      </c>
      <c r="E60" s="41"/>
      <c r="F60" s="41"/>
      <c r="G60" s="41"/>
      <c r="H60" s="7"/>
    </row>
    <row r="61" spans="3:11" x14ac:dyDescent="0.25">
      <c r="C61" s="38"/>
      <c r="D61" s="40">
        <f>E51-(1/6*(E52-E53)^1/2)</f>
        <v>1.0012222849562349</v>
      </c>
      <c r="E61" s="41"/>
      <c r="F61" s="41"/>
      <c r="G61" s="41"/>
      <c r="H61" s="7"/>
    </row>
    <row r="62" spans="3:11" x14ac:dyDescent="0.25">
      <c r="C62" s="38"/>
      <c r="D62" s="40">
        <f>E51-(1/6*(E53-E54)^1/2)</f>
        <v>1.005273668972481</v>
      </c>
      <c r="E62" s="41"/>
      <c r="F62" s="41"/>
      <c r="G62" s="41"/>
      <c r="H62" s="7"/>
    </row>
    <row r="63" spans="3:11" x14ac:dyDescent="0.25">
      <c r="C63" s="38"/>
      <c r="D63" s="40">
        <f>E51-(1/6*(E54-E55)^1/2)</f>
        <v>0.99865266557920651</v>
      </c>
      <c r="E63" s="41"/>
      <c r="F63" s="41"/>
      <c r="G63" s="41"/>
      <c r="H63" s="7"/>
    </row>
    <row r="64" spans="3:11" x14ac:dyDescent="0.25">
      <c r="C64" s="38"/>
      <c r="D64" s="40">
        <f>E51-(1/6*(E55-E56)^1/2)</f>
        <v>0.99693271435589415</v>
      </c>
      <c r="E64" s="41"/>
      <c r="F64" s="41"/>
      <c r="G64" s="41"/>
      <c r="H64" s="7"/>
    </row>
    <row r="65" spans="3:8" x14ac:dyDescent="0.25">
      <c r="E65" s="41"/>
      <c r="F65" s="41"/>
      <c r="G65" s="41"/>
      <c r="H65" s="6"/>
    </row>
    <row r="66" spans="3:8" x14ac:dyDescent="0.25">
      <c r="C66" s="51" t="s">
        <v>25</v>
      </c>
      <c r="D66" s="51"/>
      <c r="E66" s="51"/>
      <c r="F66" s="51"/>
      <c r="G66" s="51"/>
    </row>
    <row r="67" spans="3:8" x14ac:dyDescent="0.25">
      <c r="C67" s="52" t="s">
        <v>24</v>
      </c>
      <c r="D67" s="52"/>
      <c r="E67" s="52"/>
      <c r="F67" s="52"/>
      <c r="G67" s="52"/>
    </row>
    <row r="68" spans="3:8" x14ac:dyDescent="0.25">
      <c r="D68" s="42" t="s">
        <v>21</v>
      </c>
      <c r="E68" s="35" t="str">
        <f>IF(AND(D59&gt;=$D$6,D59&lt;=$D$7),"Normal","Attack")</f>
        <v>Normal</v>
      </c>
    </row>
    <row r="69" spans="3:8" x14ac:dyDescent="0.25">
      <c r="D69" s="42" t="s">
        <v>22</v>
      </c>
      <c r="E69" s="35" t="str">
        <f>IF(AND(D60&gt;=$D$6,D60&lt;=$D$7),"Normal","Attack")</f>
        <v>Normal</v>
      </c>
    </row>
    <row r="70" spans="3:8" x14ac:dyDescent="0.25">
      <c r="D70" s="42" t="s">
        <v>23</v>
      </c>
      <c r="E70" s="35" t="str">
        <f>IF(AND(D61&gt;=$D$6,D61&lt;=$D$7),"Normal","Attack")</f>
        <v>Normal</v>
      </c>
    </row>
    <row r="71" spans="3:8" x14ac:dyDescent="0.25">
      <c r="D71" s="42" t="s">
        <v>30</v>
      </c>
      <c r="E71" s="35" t="str">
        <f>IF(AND(D62&gt;=$D$6,D62&lt;=$D$7),"Normal","Attack")</f>
        <v>Attack</v>
      </c>
    </row>
    <row r="72" spans="3:8" x14ac:dyDescent="0.25">
      <c r="D72" s="42" t="s">
        <v>31</v>
      </c>
      <c r="E72" s="35" t="str">
        <f>IF(AND(D63&gt;=$D$6,D63&lt;=$D$7),"Normal","Attack")</f>
        <v>Attack</v>
      </c>
    </row>
    <row r="73" spans="3:8" x14ac:dyDescent="0.25">
      <c r="D73" s="42" t="s">
        <v>32</v>
      </c>
      <c r="E73" s="35" t="str">
        <f>IF(AND(D64&gt;=$D$6,D64&lt;=$D$7),"Normal","Attack")</f>
        <v>Attack</v>
      </c>
    </row>
  </sheetData>
  <mergeCells count="14">
    <mergeCell ref="C50:F50"/>
    <mergeCell ref="C48:G48"/>
    <mergeCell ref="C58:G58"/>
    <mergeCell ref="C66:G66"/>
    <mergeCell ref="C67:G67"/>
    <mergeCell ref="C31:G31"/>
    <mergeCell ref="C39:G39"/>
    <mergeCell ref="C47:G47"/>
    <mergeCell ref="C49:G49"/>
    <mergeCell ref="C10:G10"/>
    <mergeCell ref="C30:G30"/>
    <mergeCell ref="C21:G21"/>
    <mergeCell ref="C22:G22"/>
    <mergeCell ref="C12:G12"/>
  </mergeCells>
  <phoneticPr fontId="8"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Training</vt:lpstr>
      <vt:lpstr>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 Wahab</cp:lastModifiedBy>
  <dcterms:created xsi:type="dcterms:W3CDTF">2018-01-30T10:46:21Z</dcterms:created>
  <dcterms:modified xsi:type="dcterms:W3CDTF">2020-03-05T19:22:27Z</dcterms:modified>
</cp:coreProperties>
</file>