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5" windowWidth="19815" windowHeight="73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G112" i="1"/>
  <c r="E112"/>
  <c r="G111"/>
  <c r="E111"/>
  <c r="G110"/>
  <c r="G113" s="1"/>
  <c r="H105"/>
  <c r="G104"/>
  <c r="F104"/>
  <c r="E104"/>
  <c r="F103"/>
  <c r="H103" s="1"/>
  <c r="G102"/>
  <c r="F102"/>
  <c r="E102"/>
  <c r="F101"/>
  <c r="H101" s="1"/>
  <c r="G100"/>
  <c r="F100"/>
  <c r="E100"/>
  <c r="F90"/>
  <c r="H90" s="1"/>
  <c r="I90" s="1"/>
  <c r="F89"/>
  <c r="H89" s="1"/>
  <c r="I89" s="1"/>
  <c r="H88"/>
  <c r="I88" s="1"/>
  <c r="H87"/>
  <c r="I87" s="1"/>
  <c r="F86"/>
  <c r="H86" s="1"/>
  <c r="I86" s="1"/>
  <c r="H85"/>
  <c r="I85" s="1"/>
  <c r="F84"/>
  <c r="H84" s="1"/>
  <c r="I84" s="1"/>
  <c r="H83"/>
  <c r="I83" s="1"/>
  <c r="F82"/>
  <c r="H82" s="1"/>
  <c r="I82" s="1"/>
  <c r="F81"/>
  <c r="H81" s="1"/>
  <c r="I81" s="1"/>
  <c r="H80"/>
  <c r="I80" s="1"/>
  <c r="H79"/>
  <c r="I79" s="1"/>
  <c r="F78"/>
  <c r="H78" s="1"/>
  <c r="I78" s="1"/>
  <c r="H77"/>
  <c r="I77" s="1"/>
  <c r="H76"/>
  <c r="I76" s="1"/>
  <c r="F75"/>
  <c r="H75" s="1"/>
  <c r="I75" s="1"/>
  <c r="H74"/>
  <c r="I74" s="1"/>
  <c r="H73"/>
  <c r="I73" s="1"/>
  <c r="H72"/>
  <c r="I72" s="1"/>
  <c r="H71"/>
  <c r="I71" s="1"/>
  <c r="H70"/>
  <c r="I70" s="1"/>
  <c r="H69"/>
  <c r="E69"/>
  <c r="I69" s="1"/>
  <c r="F110"/>
  <c r="E68"/>
  <c r="E110" s="1"/>
  <c r="E113" s="1"/>
  <c r="G66"/>
  <c r="F66"/>
  <c r="E66"/>
  <c r="H65"/>
  <c r="I65" s="1"/>
  <c r="H64"/>
  <c r="I64" s="1"/>
  <c r="H63"/>
  <c r="I63" s="1"/>
  <c r="H62"/>
  <c r="I62" s="1"/>
  <c r="H61"/>
  <c r="I61" s="1"/>
  <c r="H60"/>
  <c r="I60" s="1"/>
  <c r="H59"/>
  <c r="I59" s="1"/>
  <c r="F58"/>
  <c r="H58" s="1"/>
  <c r="I58" s="1"/>
  <c r="F57"/>
  <c r="H57" s="1"/>
  <c r="I57" s="1"/>
  <c r="H56"/>
  <c r="I56" s="1"/>
  <c r="H55"/>
  <c r="I55" s="1"/>
  <c r="F54"/>
  <c r="H54" s="1"/>
  <c r="I54" s="1"/>
  <c r="H53"/>
  <c r="G51"/>
  <c r="F51"/>
  <c r="E51"/>
  <c r="F41"/>
  <c r="H41" s="1"/>
  <c r="I41" s="1"/>
  <c r="F40"/>
  <c r="H40" s="1"/>
  <c r="I40" s="1"/>
  <c r="F39"/>
  <c r="H39" s="1"/>
  <c r="I39" s="1"/>
  <c r="F38"/>
  <c r="H38" s="1"/>
  <c r="I38" s="1"/>
  <c r="H37"/>
  <c r="I37" s="1"/>
  <c r="F36"/>
  <c r="H36" s="1"/>
  <c r="I36" s="1"/>
  <c r="F35"/>
  <c r="H35" s="1"/>
  <c r="G34"/>
  <c r="F34"/>
  <c r="E34"/>
  <c r="H33"/>
  <c r="I33" s="1"/>
  <c r="H32"/>
  <c r="I32" s="1"/>
  <c r="F31"/>
  <c r="H31" s="1"/>
  <c r="I31" s="1"/>
  <c r="F30"/>
  <c r="H30" s="1"/>
  <c r="I30" s="1"/>
  <c r="H29"/>
  <c r="I29" s="1"/>
  <c r="F28"/>
  <c r="H28" s="1"/>
  <c r="I28" s="1"/>
  <c r="F27"/>
  <c r="H27" s="1"/>
  <c r="I27" s="1"/>
  <c r="F26"/>
  <c r="H26" s="1"/>
  <c r="I26" s="1"/>
  <c r="H25"/>
  <c r="G23"/>
  <c r="F23"/>
  <c r="E23"/>
  <c r="F22"/>
  <c r="H22" s="1"/>
  <c r="I22" s="1"/>
  <c r="H21"/>
  <c r="I21" s="1"/>
  <c r="H20"/>
  <c r="I20" s="1"/>
  <c r="H19"/>
  <c r="I19" s="1"/>
  <c r="H18"/>
  <c r="I18" s="1"/>
  <c r="H17"/>
  <c r="I17" s="1"/>
  <c r="H16"/>
  <c r="I16" s="1"/>
  <c r="F15"/>
  <c r="H15" s="1"/>
  <c r="I15" s="1"/>
  <c r="H14"/>
  <c r="I14" s="1"/>
  <c r="F13"/>
  <c r="H13" s="1"/>
  <c r="G11"/>
  <c r="F11"/>
  <c r="E11"/>
  <c r="F10"/>
  <c r="F112" s="1"/>
  <c r="F9"/>
  <c r="H9" s="1"/>
  <c r="I9" s="1"/>
  <c r="F8"/>
  <c r="F111" s="1"/>
  <c r="G6"/>
  <c r="G106" s="1"/>
  <c r="F6"/>
  <c r="F106" s="1"/>
  <c r="E6"/>
  <c r="E106" s="1"/>
  <c r="I13" l="1"/>
  <c r="I11" s="1"/>
  <c r="H11"/>
  <c r="I25"/>
  <c r="I23" s="1"/>
  <c r="H23"/>
  <c r="I35"/>
  <c r="I34" s="1"/>
  <c r="H34"/>
  <c r="I53"/>
  <c r="I51" s="1"/>
  <c r="H51"/>
  <c r="I101"/>
  <c r="I100" s="1"/>
  <c r="H100"/>
  <c r="I103"/>
  <c r="I102" s="1"/>
  <c r="H102"/>
  <c r="I105"/>
  <c r="I104" s="1"/>
  <c r="H104"/>
  <c r="F113"/>
  <c r="H8"/>
  <c r="H10"/>
  <c r="H68"/>
  <c r="I68"/>
  <c r="I110" l="1"/>
  <c r="I66"/>
  <c r="H110"/>
  <c r="H66"/>
  <c r="H112"/>
  <c r="I10"/>
  <c r="I112" s="1"/>
  <c r="H111"/>
  <c r="I8"/>
  <c r="H6"/>
  <c r="H106" s="1"/>
  <c r="F115" s="1"/>
  <c r="I111" l="1"/>
  <c r="I6"/>
  <c r="I106" s="1"/>
  <c r="F116" s="1"/>
  <c r="F117"/>
  <c r="H113"/>
  <c r="I113"/>
</calcChain>
</file>

<file path=xl/sharedStrings.xml><?xml version="1.0" encoding="utf-8"?>
<sst xmlns="http://schemas.openxmlformats.org/spreadsheetml/2006/main" count="103" uniqueCount="74">
  <si>
    <t>DAYA SERAP ANGGARAN MUSEUM NASIONAL</t>
  </si>
  <si>
    <t>KEGIATAN</t>
  </si>
  <si>
    <t>MAK</t>
  </si>
  <si>
    <t>PAGU</t>
  </si>
  <si>
    <t>SP2D.YAG LALU</t>
  </si>
  <si>
    <t>BULAN INI</t>
  </si>
  <si>
    <t>JUMLAH</t>
  </si>
  <si>
    <t>SISA DANA</t>
  </si>
  <si>
    <t>5178.001</t>
  </si>
  <si>
    <t>KOLEKSI MUSEUM YANG DIKELOLA</t>
  </si>
  <si>
    <t>Bahan</t>
  </si>
  <si>
    <t>Belanja Barang Non Operasional L.</t>
  </si>
  <si>
    <t>Belanja Modal</t>
  </si>
  <si>
    <t>5178.004</t>
  </si>
  <si>
    <t>MASYARAKAT YANG MENG-</t>
  </si>
  <si>
    <t>APRESIASI MUSEUM</t>
  </si>
  <si>
    <t>Pengiriman Surat Dinas Pos Pusat</t>
  </si>
  <si>
    <t>Belanja Bahan</t>
  </si>
  <si>
    <t>Belanja Honor Kegiatan</t>
  </si>
  <si>
    <t>Belanja Sewa</t>
  </si>
  <si>
    <t>Belanja Jasa Profesi</t>
  </si>
  <si>
    <t>Belanja Jasa Lainnya</t>
  </si>
  <si>
    <t>Belanja Perjalanan Dalam Negeri</t>
  </si>
  <si>
    <t>Belanja Perjalanan Luar Negeri</t>
  </si>
  <si>
    <t>5178.006</t>
  </si>
  <si>
    <t>PESERTA BIMBINGAN TEKNIS</t>
  </si>
  <si>
    <t>PENGELOLAAN MUSEUM</t>
  </si>
  <si>
    <t>Belanja Jasa Konsultan</t>
  </si>
  <si>
    <t>Bel. Perjalanan Dinas Paket Meeting</t>
  </si>
  <si>
    <t>5178.007</t>
  </si>
  <si>
    <t xml:space="preserve">Kajian Koleksi Museum </t>
  </si>
  <si>
    <t>5178.009</t>
  </si>
  <si>
    <t>Museum Nasional yg dibanguna dan</t>
  </si>
  <si>
    <t>Ditata</t>
  </si>
  <si>
    <t>Belanja Modal Tanah</t>
  </si>
  <si>
    <t>Belanja Modal Pembebasan Tanah</t>
  </si>
  <si>
    <t>Belanja Modal Pemb.Honor Tim Tnh</t>
  </si>
  <si>
    <t>Belanja Modal Pemb.Sertifikat</t>
  </si>
  <si>
    <t>Belanja Modal Biaya Peng.Tanah</t>
  </si>
  <si>
    <t>Belanja Modal Peralatan dan Mesin</t>
  </si>
  <si>
    <t>Belanja Modal Gedung dan Bangunan</t>
  </si>
  <si>
    <t>Belanja Modal Lainnya</t>
  </si>
  <si>
    <t>5178.994</t>
  </si>
  <si>
    <t>Layanan Perkantoran</t>
  </si>
  <si>
    <t>Belanja Pegawai</t>
  </si>
  <si>
    <t>Belanja Uang Lembur</t>
  </si>
  <si>
    <t>Belanja Uang Makan</t>
  </si>
  <si>
    <t>Belanja Keperluan Perkantoran</t>
  </si>
  <si>
    <t>Belanja Pengiriman Surat Dinas</t>
  </si>
  <si>
    <t>Belanja Honor Operasional Sat. Ker</t>
  </si>
  <si>
    <t>Belanja Honor Output Kegiatan</t>
  </si>
  <si>
    <t>Belanja Langganan Listrik</t>
  </si>
  <si>
    <t>Belanja Langganan Telepon</t>
  </si>
  <si>
    <t>Belanja Langganan Air</t>
  </si>
  <si>
    <t>Bel. Langganan Daya &amp; Jasa Lainnya</t>
  </si>
  <si>
    <t xml:space="preserve">Belanja  Pem.Gedung dan Bangunan </t>
  </si>
  <si>
    <t>Bel. Pem.Gedung dan Bangunan L.</t>
  </si>
  <si>
    <t>Belanja Pemel.Peralatan dan Mesin</t>
  </si>
  <si>
    <t>Belanja Perjalanan Biasa</t>
  </si>
  <si>
    <t>Belanja Transport dalam kota</t>
  </si>
  <si>
    <t>Belanja Perjalanan Lainnya</t>
  </si>
  <si>
    <t>Belanja Perjalanan Biasa-Luar Negeri</t>
  </si>
  <si>
    <t>5178.995</t>
  </si>
  <si>
    <t>Kendaraan Bermotor</t>
  </si>
  <si>
    <t>5178.996</t>
  </si>
  <si>
    <t>Perangkat Peng.Data &amp; Komunikasi</t>
  </si>
  <si>
    <t>5178.997</t>
  </si>
  <si>
    <t>Peralatan dan Fasilitas Perkantoran</t>
  </si>
  <si>
    <t>T O T A L</t>
  </si>
  <si>
    <t>Prosentase</t>
  </si>
  <si>
    <t>Realisasi</t>
  </si>
  <si>
    <t>Sisa</t>
  </si>
  <si>
    <t xml:space="preserve">  BULAN OKTOBER  2013</t>
  </si>
  <si>
    <t>Jakarta,  24 Oktober  2013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</si>
</sst>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9"/>
      <name val="Book Antiqua"/>
      <family val="1"/>
    </font>
    <font>
      <sz val="9"/>
      <name val="Book Antiqua"/>
      <family val="1"/>
    </font>
    <font>
      <sz val="10"/>
      <name val="Calibri"/>
      <family val="2"/>
      <charset val="1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sz val="10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auto="1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0" applyFont="1" applyFill="1"/>
    <xf numFmtId="0" fontId="3" fillId="0" borderId="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3" xfId="0" quotePrefix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 indent="1"/>
    </xf>
    <xf numFmtId="0" fontId="3" fillId="0" borderId="20" xfId="0" quotePrefix="1" applyFont="1" applyFill="1" applyBorder="1" applyAlignment="1">
      <alignment horizontal="center" vertical="center"/>
    </xf>
    <xf numFmtId="164" fontId="3" fillId="0" borderId="20" xfId="1" applyNumberFormat="1" applyFont="1" applyFill="1" applyBorder="1" applyAlignment="1">
      <alignment horizontal="center" vertical="center"/>
    </xf>
    <xf numFmtId="164" fontId="3" fillId="0" borderId="21" xfId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indent="1"/>
    </xf>
    <xf numFmtId="0" fontId="3" fillId="0" borderId="0" xfId="0" quotePrefix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0" fillId="0" borderId="0" xfId="0" applyFill="1"/>
    <xf numFmtId="0" fontId="3" fillId="0" borderId="7" xfId="0" applyFont="1" applyFill="1" applyBorder="1" applyAlignment="1">
      <alignment horizontal="left" vertical="center" indent="1"/>
    </xf>
    <xf numFmtId="0" fontId="3" fillId="0" borderId="7" xfId="0" quotePrefix="1" applyFont="1" applyFill="1" applyBorder="1" applyAlignment="1">
      <alignment horizontal="center" vertical="center"/>
    </xf>
    <xf numFmtId="164" fontId="3" fillId="0" borderId="7" xfId="1" applyNumberFormat="1" applyFont="1" applyFill="1" applyBorder="1" applyAlignment="1">
      <alignment horizontal="center" vertical="center"/>
    </xf>
    <xf numFmtId="164" fontId="3" fillId="0" borderId="10" xfId="1" applyNumberFormat="1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41" fontId="0" fillId="0" borderId="26" xfId="2" applyFont="1" applyFill="1" applyBorder="1" applyAlignment="1">
      <alignment horizontal="center" vertical="center"/>
    </xf>
    <xf numFmtId="0" fontId="2" fillId="0" borderId="30" xfId="0" applyFont="1" applyFill="1" applyBorder="1"/>
    <xf numFmtId="0" fontId="2" fillId="0" borderId="31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vertical="center"/>
    </xf>
    <xf numFmtId="41" fontId="2" fillId="0" borderId="31" xfId="0" applyNumberFormat="1" applyFont="1" applyFill="1" applyBorder="1" applyAlignment="1">
      <alignment vertical="center"/>
    </xf>
    <xf numFmtId="41" fontId="3" fillId="0" borderId="0" xfId="2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164" fontId="2" fillId="0" borderId="0" xfId="3" applyNumberFormat="1" applyFont="1" applyFill="1"/>
    <xf numFmtId="41" fontId="2" fillId="0" borderId="0" xfId="2" applyFont="1" applyFill="1"/>
    <xf numFmtId="41" fontId="2" fillId="0" borderId="27" xfId="2" applyFont="1" applyFill="1" applyBorder="1"/>
    <xf numFmtId="41" fontId="8" fillId="0" borderId="0" xfId="2" applyFont="1" applyFill="1"/>
    <xf numFmtId="0" fontId="9" fillId="0" borderId="0" xfId="0" applyFont="1" applyFill="1"/>
    <xf numFmtId="10" fontId="8" fillId="0" borderId="0" xfId="3" applyNumberFormat="1" applyFont="1" applyFill="1"/>
    <xf numFmtId="10" fontId="8" fillId="0" borderId="27" xfId="3" applyNumberFormat="1" applyFont="1" applyFill="1" applyBorder="1"/>
    <xf numFmtId="10" fontId="8" fillId="0" borderId="0" xfId="2" applyNumberFormat="1" applyFont="1" applyFill="1"/>
    <xf numFmtId="0" fontId="2" fillId="0" borderId="0" xfId="0" applyFont="1" applyFill="1" applyAlignment="1">
      <alignment horizontal="center"/>
    </xf>
    <xf numFmtId="41" fontId="0" fillId="0" borderId="0" xfId="2" applyFont="1" applyFill="1"/>
    <xf numFmtId="41" fontId="0" fillId="0" borderId="0" xfId="0" applyNumberFormat="1" applyFill="1"/>
    <xf numFmtId="0" fontId="2" fillId="0" borderId="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left" vertical="center" indent="1"/>
    </xf>
    <xf numFmtId="0" fontId="2" fillId="0" borderId="16" xfId="0" quotePrefix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indent="1"/>
    </xf>
    <xf numFmtId="0" fontId="2" fillId="0" borderId="10" xfId="0" quotePrefix="1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 indent="1"/>
    </xf>
    <xf numFmtId="0" fontId="2" fillId="0" borderId="13" xfId="0" quotePrefix="1" applyFont="1" applyFill="1" applyBorder="1" applyAlignment="1">
      <alignment horizontal="center" vertical="center"/>
    </xf>
    <xf numFmtId="164" fontId="2" fillId="0" borderId="13" xfId="1" applyNumberFormat="1" applyFont="1" applyFill="1" applyBorder="1" applyAlignment="1">
      <alignment horizontal="center" vertical="center"/>
    </xf>
    <xf numFmtId="164" fontId="2" fillId="0" borderId="14" xfId="1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indent="1"/>
    </xf>
    <xf numFmtId="0" fontId="2" fillId="0" borderId="16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32" xfId="0" quotePrefix="1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left" vertical="center" indent="1"/>
    </xf>
    <xf numFmtId="0" fontId="2" fillId="0" borderId="33" xfId="0" applyFont="1" applyFill="1" applyBorder="1" applyAlignment="1">
      <alignment horizontal="center"/>
    </xf>
    <xf numFmtId="164" fontId="2" fillId="0" borderId="33" xfId="0" applyNumberFormat="1" applyFont="1" applyFill="1" applyBorder="1" applyAlignment="1">
      <alignment horizontal="center" vertical="center"/>
    </xf>
    <xf numFmtId="164" fontId="2" fillId="0" borderId="33" xfId="1" applyNumberFormat="1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 vertical="center"/>
    </xf>
    <xf numFmtId="0" fontId="2" fillId="0" borderId="22" xfId="0" quotePrefix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left" vertical="center" indent="1"/>
    </xf>
    <xf numFmtId="0" fontId="2" fillId="0" borderId="28" xfId="0" quotePrefix="1" applyFont="1" applyFill="1" applyBorder="1" applyAlignment="1">
      <alignment horizontal="center" vertical="center"/>
    </xf>
    <xf numFmtId="164" fontId="2" fillId="0" borderId="7" xfId="1" applyNumberFormat="1" applyFont="1" applyFill="1" applyBorder="1" applyAlignment="1">
      <alignment horizontal="center" vertical="center"/>
    </xf>
    <xf numFmtId="164" fontId="2" fillId="0" borderId="29" xfId="1" applyNumberFormat="1" applyFont="1" applyFill="1" applyBorder="1" applyAlignment="1">
      <alignment horizontal="center" vertical="center"/>
    </xf>
    <xf numFmtId="164" fontId="2" fillId="0" borderId="17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center"/>
    </xf>
    <xf numFmtId="0" fontId="2" fillId="0" borderId="24" xfId="0" quotePrefix="1" applyFont="1" applyFill="1" applyBorder="1" applyAlignment="1">
      <alignment horizontal="center" vertical="center"/>
    </xf>
    <xf numFmtId="0" fontId="2" fillId="0" borderId="18" xfId="0" quotePrefix="1" applyFont="1" applyFill="1" applyBorder="1" applyAlignment="1">
      <alignment horizontal="center" vertical="center"/>
    </xf>
    <xf numFmtId="0" fontId="2" fillId="0" borderId="25" xfId="0" quotePrefix="1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left" vertical="center" indent="1"/>
    </xf>
    <xf numFmtId="0" fontId="2" fillId="0" borderId="10" xfId="0" applyFont="1" applyFill="1" applyBorder="1" applyAlignment="1">
      <alignment horizontal="left" vertical="center" indent="1"/>
    </xf>
    <xf numFmtId="164" fontId="2" fillId="0" borderId="16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8" xfId="1" applyNumberFormat="1" applyFont="1" applyFill="1" applyBorder="1" applyAlignment="1">
      <alignment horizontal="center" vertical="center"/>
    </xf>
    <xf numFmtId="164" fontId="2" fillId="0" borderId="11" xfId="1" applyNumberFormat="1" applyFont="1" applyFill="1" applyBorder="1" applyAlignment="1">
      <alignment horizontal="center" vertical="center"/>
    </xf>
    <xf numFmtId="0" fontId="2" fillId="0" borderId="6" xfId="0" quotePrefix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164" fontId="2" fillId="0" borderId="6" xfId="1" applyNumberFormat="1" applyFont="1" applyFill="1" applyBorder="1" applyAlignment="1">
      <alignment horizontal="center" vertical="center"/>
    </xf>
    <xf numFmtId="164" fontId="2" fillId="0" borderId="10" xfId="1" applyNumberFormat="1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6" xfId="0" quotePrefix="1" applyFont="1" applyFill="1" applyBorder="1" applyAlignment="1">
      <alignment horizontal="center" vertical="center"/>
    </xf>
    <xf numFmtId="164" fontId="2" fillId="0" borderId="16" xfId="1" applyNumberFormat="1" applyFont="1" applyFill="1" applyBorder="1" applyAlignment="1">
      <alignment horizontal="center" vertical="center"/>
    </xf>
    <xf numFmtId="164" fontId="2" fillId="0" borderId="7" xfId="1" applyNumberFormat="1" applyFont="1" applyFill="1" applyBorder="1" applyAlignment="1">
      <alignment horizontal="center" vertical="center"/>
    </xf>
    <xf numFmtId="41" fontId="2" fillId="0" borderId="8" xfId="2" applyFont="1" applyFill="1" applyBorder="1" applyAlignment="1">
      <alignment horizontal="center" vertical="center"/>
    </xf>
    <xf numFmtId="41" fontId="2" fillId="0" borderId="11" xfId="2" applyFont="1" applyFill="1" applyBorder="1" applyAlignment="1">
      <alignment horizontal="center" vertical="center"/>
    </xf>
    <xf numFmtId="164" fontId="2" fillId="0" borderId="17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3" fontId="2" fillId="0" borderId="5" xfId="0" quotePrefix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41" fontId="2" fillId="0" borderId="7" xfId="2" applyFont="1" applyFill="1" applyBorder="1" applyAlignment="1">
      <alignment horizontal="center" vertical="center"/>
    </xf>
    <xf numFmtId="41" fontId="2" fillId="0" borderId="10" xfId="2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ee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RAP2012"/>
      <sheetName val="Serap_SP2D"/>
      <sheetName val="JANUARI"/>
      <sheetName val="PERINCIAN PAJAK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</sheetNames>
    <sheetDataSet>
      <sheetData sheetId="0"/>
      <sheetData sheetId="1"/>
      <sheetData sheetId="2"/>
      <sheetData sheetId="3"/>
      <sheetData sheetId="4"/>
      <sheetData sheetId="5">
        <row r="79">
          <cell r="H79">
            <v>0</v>
          </cell>
        </row>
        <row r="81">
          <cell r="H81">
            <v>0</v>
          </cell>
        </row>
        <row r="83">
          <cell r="H83">
            <v>0</v>
          </cell>
        </row>
      </sheetData>
      <sheetData sheetId="6"/>
      <sheetData sheetId="7"/>
      <sheetData sheetId="8"/>
      <sheetData sheetId="9"/>
      <sheetData sheetId="10"/>
      <sheetData sheetId="11">
        <row r="56">
          <cell r="E56">
            <v>5042187000</v>
          </cell>
        </row>
        <row r="57">
          <cell r="E57">
            <v>767808000</v>
          </cell>
        </row>
      </sheetData>
      <sheetData sheetId="12">
        <row r="8">
          <cell r="H8">
            <v>197873900</v>
          </cell>
        </row>
        <row r="9">
          <cell r="H9">
            <v>837600</v>
          </cell>
        </row>
        <row r="10">
          <cell r="H10">
            <v>0</v>
          </cell>
        </row>
        <row r="13">
          <cell r="H13">
            <v>0</v>
          </cell>
        </row>
        <row r="15">
          <cell r="H15">
            <v>0</v>
          </cell>
        </row>
        <row r="22">
          <cell r="H22">
            <v>0</v>
          </cell>
        </row>
        <row r="27">
          <cell r="H27">
            <v>838241080</v>
          </cell>
        </row>
        <row r="28">
          <cell r="H28">
            <v>0</v>
          </cell>
        </row>
        <row r="29">
          <cell r="H29">
            <v>33300000</v>
          </cell>
        </row>
        <row r="31">
          <cell r="H31">
            <v>0</v>
          </cell>
        </row>
        <row r="32">
          <cell r="H32">
            <v>41800000</v>
          </cell>
        </row>
        <row r="36">
          <cell r="H36">
            <v>26525000</v>
          </cell>
        </row>
        <row r="37">
          <cell r="H37">
            <v>0</v>
          </cell>
        </row>
        <row r="39">
          <cell r="H39">
            <v>27776000</v>
          </cell>
        </row>
        <row r="40">
          <cell r="H40">
            <v>85550000</v>
          </cell>
        </row>
        <row r="41">
          <cell r="H41">
            <v>447097800</v>
          </cell>
        </row>
        <row r="42">
          <cell r="H42">
            <v>148773600</v>
          </cell>
        </row>
        <row r="48">
          <cell r="H48">
            <v>0</v>
          </cell>
        </row>
        <row r="51">
          <cell r="H51">
            <v>0</v>
          </cell>
        </row>
        <row r="52">
          <cell r="H52">
            <v>0</v>
          </cell>
        </row>
        <row r="63">
          <cell r="H63">
            <v>160910000</v>
          </cell>
        </row>
        <row r="66">
          <cell r="H66">
            <v>52216913</v>
          </cell>
        </row>
        <row r="69">
          <cell r="H69">
            <v>11500000</v>
          </cell>
        </row>
        <row r="70">
          <cell r="H70">
            <v>0</v>
          </cell>
        </row>
        <row r="72">
          <cell r="H72">
            <v>357303000</v>
          </cell>
        </row>
        <row r="74">
          <cell r="H74">
            <v>10451080</v>
          </cell>
        </row>
        <row r="77">
          <cell r="H77">
            <v>60970000</v>
          </cell>
        </row>
        <row r="78">
          <cell r="H78">
            <v>44500000</v>
          </cell>
        </row>
        <row r="80">
          <cell r="H80">
            <v>114015000</v>
          </cell>
        </row>
        <row r="82">
          <cell r="H82">
            <v>1621476000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21"/>
  <sheetViews>
    <sheetView tabSelected="1" topLeftCell="C1" zoomScale="142" zoomScaleNormal="142" workbookViewId="0">
      <selection activeCell="F6" sqref="F6:F7"/>
    </sheetView>
  </sheetViews>
  <sheetFormatPr defaultRowHeight="15"/>
  <cols>
    <col min="1" max="1" width="1.5703125" customWidth="1"/>
    <col min="2" max="2" width="9.42578125" style="20" customWidth="1"/>
    <col min="3" max="3" width="30.85546875" style="20" customWidth="1"/>
    <col min="4" max="4" width="11.7109375" style="20" customWidth="1"/>
    <col min="5" max="5" width="14.140625" style="20" customWidth="1"/>
    <col min="6" max="6" width="14.85546875" style="20" customWidth="1"/>
    <col min="7" max="7" width="15.28515625" style="20" customWidth="1"/>
    <col min="8" max="8" width="14.7109375" style="20" customWidth="1"/>
    <col min="9" max="9" width="15.5703125" style="20" customWidth="1"/>
  </cols>
  <sheetData>
    <row r="2" spans="2:9" ht="15.75">
      <c r="B2" s="99" t="s">
        <v>0</v>
      </c>
      <c r="C2" s="99"/>
      <c r="D2" s="99"/>
      <c r="E2" s="99"/>
      <c r="F2" s="99"/>
      <c r="G2" s="99"/>
      <c r="H2" s="99"/>
      <c r="I2" s="99"/>
    </row>
    <row r="3" spans="2:9" ht="15.75">
      <c r="B3" s="99" t="s">
        <v>72</v>
      </c>
      <c r="C3" s="99"/>
      <c r="D3" s="99"/>
      <c r="E3" s="99"/>
      <c r="F3" s="99"/>
      <c r="G3" s="99"/>
      <c r="H3" s="99"/>
      <c r="I3" s="99"/>
    </row>
    <row r="4" spans="2:9" ht="15.75" thickBot="1">
      <c r="B4" s="1"/>
      <c r="C4" s="1"/>
      <c r="D4" s="1"/>
      <c r="E4" s="1"/>
      <c r="F4" s="1"/>
      <c r="G4" s="1"/>
      <c r="H4" s="1"/>
      <c r="I4" s="1"/>
    </row>
    <row r="5" spans="2:9" ht="24" customHeight="1" thickTop="1" thickBot="1">
      <c r="B5" s="100" t="s">
        <v>1</v>
      </c>
      <c r="C5" s="101"/>
      <c r="D5" s="48" t="s">
        <v>2</v>
      </c>
      <c r="E5" s="48" t="s">
        <v>3</v>
      </c>
      <c r="F5" s="48" t="s">
        <v>4</v>
      </c>
      <c r="G5" s="48" t="s">
        <v>5</v>
      </c>
      <c r="H5" s="48" t="s">
        <v>6</v>
      </c>
      <c r="I5" s="2" t="s">
        <v>7</v>
      </c>
    </row>
    <row r="6" spans="2:9" ht="24" customHeight="1" thickTop="1">
      <c r="B6" s="102" t="s">
        <v>8</v>
      </c>
      <c r="C6" s="104" t="s">
        <v>9</v>
      </c>
      <c r="D6" s="87"/>
      <c r="E6" s="106">
        <f>SUM(E8:E10)</f>
        <v>1998600000</v>
      </c>
      <c r="F6" s="106">
        <f t="shared" ref="F6:I6" si="0">SUM(F8:F10)</f>
        <v>198711500</v>
      </c>
      <c r="G6" s="106">
        <f t="shared" si="0"/>
        <v>0</v>
      </c>
      <c r="H6" s="106">
        <f t="shared" si="0"/>
        <v>198711500</v>
      </c>
      <c r="I6" s="96">
        <f t="shared" si="0"/>
        <v>1799888500</v>
      </c>
    </row>
    <row r="7" spans="2:9" ht="24" customHeight="1">
      <c r="B7" s="103"/>
      <c r="C7" s="105"/>
      <c r="D7" s="88"/>
      <c r="E7" s="107"/>
      <c r="F7" s="107"/>
      <c r="G7" s="107"/>
      <c r="H7" s="107"/>
      <c r="I7" s="97"/>
    </row>
    <row r="8" spans="2:9" ht="24" customHeight="1">
      <c r="B8" s="3">
        <v>1</v>
      </c>
      <c r="C8" s="4" t="s">
        <v>10</v>
      </c>
      <c r="D8" s="5">
        <v>521211</v>
      </c>
      <c r="E8" s="6">
        <v>243000000</v>
      </c>
      <c r="F8" s="6">
        <f>+[1]OKTOBER!H8</f>
        <v>197873900</v>
      </c>
      <c r="G8" s="6">
        <v>0</v>
      </c>
      <c r="H8" s="6">
        <f>SUM(F8:G8)</f>
        <v>197873900</v>
      </c>
      <c r="I8" s="7">
        <f>E8-H8</f>
        <v>45126100</v>
      </c>
    </row>
    <row r="9" spans="2:9" ht="24" customHeight="1">
      <c r="B9" s="3">
        <v>2</v>
      </c>
      <c r="C9" s="4" t="s">
        <v>11</v>
      </c>
      <c r="D9" s="5">
        <v>521219</v>
      </c>
      <c r="E9" s="6">
        <v>983600000</v>
      </c>
      <c r="F9" s="6">
        <f>+[1]OKTOBER!H9</f>
        <v>837600</v>
      </c>
      <c r="G9" s="6">
        <v>0</v>
      </c>
      <c r="H9" s="6">
        <f t="shared" ref="H9:H10" si="1">SUM(F9:G9)</f>
        <v>837600</v>
      </c>
      <c r="I9" s="7">
        <f t="shared" ref="I9:I10" si="2">E9-H9</f>
        <v>982762400</v>
      </c>
    </row>
    <row r="10" spans="2:9" ht="24" customHeight="1">
      <c r="B10" s="3">
        <v>3</v>
      </c>
      <c r="C10" s="4" t="s">
        <v>12</v>
      </c>
      <c r="D10" s="5">
        <v>536111</v>
      </c>
      <c r="E10" s="6">
        <v>772000000</v>
      </c>
      <c r="F10" s="6">
        <f>+[1]OKTOBER!H10</f>
        <v>0</v>
      </c>
      <c r="G10" s="6">
        <v>0</v>
      </c>
      <c r="H10" s="6">
        <f t="shared" si="1"/>
        <v>0</v>
      </c>
      <c r="I10" s="7">
        <f t="shared" si="2"/>
        <v>772000000</v>
      </c>
    </row>
    <row r="11" spans="2:9" ht="24" customHeight="1">
      <c r="B11" s="91" t="s">
        <v>13</v>
      </c>
      <c r="C11" s="49" t="s">
        <v>14</v>
      </c>
      <c r="D11" s="50"/>
      <c r="E11" s="94">
        <f>SUM(E13:E22)</f>
        <v>37757361000</v>
      </c>
      <c r="F11" s="94">
        <f>SUM(F13:F22)</f>
        <v>6402161520</v>
      </c>
      <c r="G11" s="94">
        <f>SUM(G13:G22)</f>
        <v>7205929850</v>
      </c>
      <c r="H11" s="94">
        <f>SUM(H13:H22)</f>
        <v>13608091370</v>
      </c>
      <c r="I11" s="98">
        <f>SUM(I13:I22)</f>
        <v>24149269630</v>
      </c>
    </row>
    <row r="12" spans="2:9" ht="24" customHeight="1">
      <c r="B12" s="92"/>
      <c r="C12" s="51" t="s">
        <v>15</v>
      </c>
      <c r="D12" s="52"/>
      <c r="E12" s="90"/>
      <c r="F12" s="90"/>
      <c r="G12" s="90"/>
      <c r="H12" s="90"/>
      <c r="I12" s="86"/>
    </row>
    <row r="13" spans="2:9" ht="24" customHeight="1">
      <c r="B13" s="3">
        <v>1</v>
      </c>
      <c r="C13" s="4" t="s">
        <v>16</v>
      </c>
      <c r="D13" s="5">
        <v>521114</v>
      </c>
      <c r="E13" s="6">
        <v>4000000</v>
      </c>
      <c r="F13" s="6">
        <f>+[1]OKTOBER!H13</f>
        <v>0</v>
      </c>
      <c r="G13" s="6"/>
      <c r="H13" s="6">
        <f t="shared" ref="H13:H22" si="3">G13+F13</f>
        <v>0</v>
      </c>
      <c r="I13" s="7">
        <f t="shared" ref="I13:I22" si="4">E13-H13</f>
        <v>4000000</v>
      </c>
    </row>
    <row r="14" spans="2:9" ht="24" customHeight="1">
      <c r="B14" s="3">
        <v>2</v>
      </c>
      <c r="C14" s="4" t="s">
        <v>17</v>
      </c>
      <c r="D14" s="5">
        <v>521211</v>
      </c>
      <c r="E14" s="6">
        <v>79975000</v>
      </c>
      <c r="F14" s="6">
        <v>16296000</v>
      </c>
      <c r="G14" s="6">
        <v>288750</v>
      </c>
      <c r="H14" s="6">
        <f t="shared" si="3"/>
        <v>16584750</v>
      </c>
      <c r="I14" s="7">
        <f t="shared" si="4"/>
        <v>63390250</v>
      </c>
    </row>
    <row r="15" spans="2:9" ht="24" customHeight="1">
      <c r="B15" s="3">
        <v>3</v>
      </c>
      <c r="C15" s="4" t="s">
        <v>18</v>
      </c>
      <c r="D15" s="5">
        <v>521213</v>
      </c>
      <c r="E15" s="6">
        <v>76620000</v>
      </c>
      <c r="F15" s="6">
        <f>+[1]OKTOBER!H15</f>
        <v>0</v>
      </c>
      <c r="G15" s="6"/>
      <c r="H15" s="6">
        <f t="shared" si="3"/>
        <v>0</v>
      </c>
      <c r="I15" s="7">
        <f t="shared" si="4"/>
        <v>76620000</v>
      </c>
    </row>
    <row r="16" spans="2:9" ht="24" customHeight="1">
      <c r="B16" s="3">
        <v>4</v>
      </c>
      <c r="C16" s="4" t="s">
        <v>11</v>
      </c>
      <c r="D16" s="5">
        <v>521219</v>
      </c>
      <c r="E16" s="6">
        <v>5330294000</v>
      </c>
      <c r="F16" s="6">
        <v>343585520</v>
      </c>
      <c r="G16" s="6">
        <v>633623000</v>
      </c>
      <c r="H16" s="6">
        <f t="shared" si="3"/>
        <v>977208520</v>
      </c>
      <c r="I16" s="7">
        <f t="shared" si="4"/>
        <v>4353085480</v>
      </c>
    </row>
    <row r="17" spans="2:9" ht="24" customHeight="1">
      <c r="B17" s="3">
        <v>5</v>
      </c>
      <c r="C17" s="4" t="s">
        <v>19</v>
      </c>
      <c r="D17" s="5">
        <v>522141</v>
      </c>
      <c r="E17" s="6">
        <v>97800000</v>
      </c>
      <c r="F17" s="6">
        <v>0</v>
      </c>
      <c r="G17" s="6">
        <v>6900000</v>
      </c>
      <c r="H17" s="6">
        <f t="shared" si="3"/>
        <v>6900000</v>
      </c>
      <c r="I17" s="7">
        <f t="shared" si="4"/>
        <v>90900000</v>
      </c>
    </row>
    <row r="18" spans="2:9" ht="24" customHeight="1">
      <c r="B18" s="3">
        <v>6</v>
      </c>
      <c r="C18" s="4" t="s">
        <v>20</v>
      </c>
      <c r="D18" s="5">
        <v>522151</v>
      </c>
      <c r="E18" s="6">
        <v>294545000</v>
      </c>
      <c r="F18" s="6">
        <v>44100000</v>
      </c>
      <c r="G18" s="6">
        <v>58400000</v>
      </c>
      <c r="H18" s="6">
        <f t="shared" si="3"/>
        <v>102500000</v>
      </c>
      <c r="I18" s="7">
        <f t="shared" si="4"/>
        <v>192045000</v>
      </c>
    </row>
    <row r="19" spans="2:9" ht="24" customHeight="1">
      <c r="B19" s="3">
        <v>7</v>
      </c>
      <c r="C19" s="4" t="s">
        <v>21</v>
      </c>
      <c r="D19" s="5">
        <v>522191</v>
      </c>
      <c r="E19" s="6">
        <v>30742072000</v>
      </c>
      <c r="F19" s="6">
        <v>5613225200</v>
      </c>
      <c r="G19" s="6">
        <v>6408817800</v>
      </c>
      <c r="H19" s="6">
        <f t="shared" si="3"/>
        <v>12022043000</v>
      </c>
      <c r="I19" s="7">
        <f t="shared" si="4"/>
        <v>18720029000</v>
      </c>
    </row>
    <row r="20" spans="2:9" ht="24" customHeight="1">
      <c r="B20" s="3">
        <v>8</v>
      </c>
      <c r="C20" s="4" t="s">
        <v>22</v>
      </c>
      <c r="D20" s="5">
        <v>524119</v>
      </c>
      <c r="E20" s="6">
        <v>186932000</v>
      </c>
      <c r="F20" s="6">
        <v>82745200</v>
      </c>
      <c r="G20" s="6">
        <v>32894300</v>
      </c>
      <c r="H20" s="6">
        <f t="shared" si="3"/>
        <v>115639500</v>
      </c>
      <c r="I20" s="7">
        <f t="shared" si="4"/>
        <v>71292500</v>
      </c>
    </row>
    <row r="21" spans="2:9" ht="24" customHeight="1">
      <c r="B21" s="3">
        <v>9</v>
      </c>
      <c r="C21" s="4" t="s">
        <v>23</v>
      </c>
      <c r="D21" s="5">
        <v>524219</v>
      </c>
      <c r="E21" s="6">
        <v>895123000</v>
      </c>
      <c r="F21" s="6">
        <v>302209600</v>
      </c>
      <c r="G21" s="6">
        <v>65006000</v>
      </c>
      <c r="H21" s="6">
        <f t="shared" si="3"/>
        <v>367215600</v>
      </c>
      <c r="I21" s="7">
        <f t="shared" si="4"/>
        <v>527907400</v>
      </c>
    </row>
    <row r="22" spans="2:9" ht="24" customHeight="1" thickBot="1">
      <c r="B22" s="8">
        <v>10</v>
      </c>
      <c r="C22" s="9" t="s">
        <v>12</v>
      </c>
      <c r="D22" s="10">
        <v>536111</v>
      </c>
      <c r="E22" s="11">
        <v>50000000</v>
      </c>
      <c r="F22" s="11">
        <f>+[1]OKTOBER!H22</f>
        <v>0</v>
      </c>
      <c r="G22" s="11"/>
      <c r="H22" s="11">
        <f t="shared" si="3"/>
        <v>0</v>
      </c>
      <c r="I22" s="12">
        <f t="shared" si="4"/>
        <v>50000000</v>
      </c>
    </row>
    <row r="23" spans="2:9" ht="24" customHeight="1" thickTop="1">
      <c r="B23" s="91" t="s">
        <v>24</v>
      </c>
      <c r="C23" s="49" t="s">
        <v>25</v>
      </c>
      <c r="D23" s="93"/>
      <c r="E23" s="94">
        <f>SUM(E25:E33)</f>
        <v>4606303000</v>
      </c>
      <c r="F23" s="95">
        <f>SUM(F25:F33)</f>
        <v>1109730580</v>
      </c>
      <c r="G23" s="94">
        <f>SUM(G25:G33)</f>
        <v>140441280</v>
      </c>
      <c r="H23" s="94">
        <f>SUM(H25:H33)</f>
        <v>1250171860</v>
      </c>
      <c r="I23" s="85">
        <f>SUM(I25:I33)</f>
        <v>3356131140</v>
      </c>
    </row>
    <row r="24" spans="2:9" ht="24" customHeight="1">
      <c r="B24" s="92"/>
      <c r="C24" s="51" t="s">
        <v>26</v>
      </c>
      <c r="D24" s="88"/>
      <c r="E24" s="90"/>
      <c r="F24" s="90"/>
      <c r="G24" s="90"/>
      <c r="H24" s="90"/>
      <c r="I24" s="86"/>
    </row>
    <row r="25" spans="2:9" ht="24" customHeight="1">
      <c r="B25" s="13">
        <v>1</v>
      </c>
      <c r="C25" s="4" t="s">
        <v>17</v>
      </c>
      <c r="D25" s="5">
        <v>521211</v>
      </c>
      <c r="E25" s="6">
        <v>117550000</v>
      </c>
      <c r="F25" s="6">
        <v>33685000</v>
      </c>
      <c r="G25" s="6">
        <v>20840000</v>
      </c>
      <c r="H25" s="6">
        <f t="shared" ref="H25:H33" si="5">G25+F25</f>
        <v>54525000</v>
      </c>
      <c r="I25" s="7">
        <f t="shared" ref="I25:I33" si="6">E25-H25</f>
        <v>63025000</v>
      </c>
    </row>
    <row r="26" spans="2:9" ht="24" customHeight="1">
      <c r="B26" s="3">
        <v>2</v>
      </c>
      <c r="C26" s="4" t="s">
        <v>11</v>
      </c>
      <c r="D26" s="5">
        <v>521219</v>
      </c>
      <c r="E26" s="6">
        <v>1243490000</v>
      </c>
      <c r="F26" s="6">
        <f>+[1]OKTOBER!H27</f>
        <v>838241080</v>
      </c>
      <c r="G26" s="6">
        <v>0</v>
      </c>
      <c r="H26" s="6">
        <f t="shared" si="5"/>
        <v>838241080</v>
      </c>
      <c r="I26" s="7">
        <f t="shared" si="6"/>
        <v>405248920</v>
      </c>
    </row>
    <row r="27" spans="2:9" ht="24" customHeight="1">
      <c r="B27" s="13">
        <v>3</v>
      </c>
      <c r="C27" s="4" t="s">
        <v>27</v>
      </c>
      <c r="D27" s="5">
        <v>522131</v>
      </c>
      <c r="E27" s="6">
        <v>520000000</v>
      </c>
      <c r="F27" s="6">
        <f>+[1]OKTOBER!H28</f>
        <v>0</v>
      </c>
      <c r="G27" s="6">
        <v>0</v>
      </c>
      <c r="H27" s="6">
        <f t="shared" si="5"/>
        <v>0</v>
      </c>
      <c r="I27" s="7">
        <f t="shared" si="6"/>
        <v>520000000</v>
      </c>
    </row>
    <row r="28" spans="2:9" ht="24" customHeight="1">
      <c r="B28" s="3">
        <v>4</v>
      </c>
      <c r="C28" s="4" t="s">
        <v>19</v>
      </c>
      <c r="D28" s="5">
        <v>522141</v>
      </c>
      <c r="E28" s="6">
        <v>80330000</v>
      </c>
      <c r="F28" s="6">
        <f>+[1]OKTOBER!H29</f>
        <v>33300000</v>
      </c>
      <c r="G28" s="6">
        <v>0</v>
      </c>
      <c r="H28" s="6">
        <f t="shared" si="5"/>
        <v>33300000</v>
      </c>
      <c r="I28" s="7">
        <f t="shared" si="6"/>
        <v>47030000</v>
      </c>
    </row>
    <row r="29" spans="2:9" ht="24" customHeight="1">
      <c r="B29" s="13">
        <v>5</v>
      </c>
      <c r="C29" s="4" t="s">
        <v>20</v>
      </c>
      <c r="D29" s="5">
        <v>522151</v>
      </c>
      <c r="E29" s="6">
        <v>381400000</v>
      </c>
      <c r="F29" s="6">
        <v>113040000</v>
      </c>
      <c r="G29" s="6">
        <v>33000000</v>
      </c>
      <c r="H29" s="6">
        <f t="shared" si="5"/>
        <v>146040000</v>
      </c>
      <c r="I29" s="7">
        <f t="shared" si="6"/>
        <v>235360000</v>
      </c>
    </row>
    <row r="30" spans="2:9" ht="24" customHeight="1">
      <c r="B30" s="3">
        <v>6</v>
      </c>
      <c r="C30" s="4" t="s">
        <v>21</v>
      </c>
      <c r="D30" s="5">
        <v>522191</v>
      </c>
      <c r="E30" s="6">
        <v>957929000</v>
      </c>
      <c r="F30" s="6">
        <f>+[1]OKTOBER!H31</f>
        <v>0</v>
      </c>
      <c r="G30" s="6">
        <v>0</v>
      </c>
      <c r="H30" s="6">
        <f t="shared" si="5"/>
        <v>0</v>
      </c>
      <c r="I30" s="7">
        <f t="shared" si="6"/>
        <v>957929000</v>
      </c>
    </row>
    <row r="31" spans="2:9" ht="24" customHeight="1">
      <c r="B31" s="13">
        <v>7</v>
      </c>
      <c r="C31" s="4" t="s">
        <v>28</v>
      </c>
      <c r="D31" s="5">
        <v>524114</v>
      </c>
      <c r="E31" s="6">
        <v>794650000</v>
      </c>
      <c r="F31" s="6">
        <f>+[1]OKTOBER!H32</f>
        <v>41800000</v>
      </c>
      <c r="G31" s="6">
        <v>0</v>
      </c>
      <c r="H31" s="6">
        <f t="shared" si="5"/>
        <v>41800000</v>
      </c>
      <c r="I31" s="7">
        <f t="shared" si="6"/>
        <v>752850000</v>
      </c>
    </row>
    <row r="32" spans="2:9" ht="24" customHeight="1">
      <c r="B32" s="3">
        <v>8</v>
      </c>
      <c r="C32" s="4" t="s">
        <v>22</v>
      </c>
      <c r="D32" s="5">
        <v>524119</v>
      </c>
      <c r="E32" s="6">
        <v>384295000</v>
      </c>
      <c r="F32" s="6">
        <v>34215500</v>
      </c>
      <c r="G32" s="6">
        <v>44013500</v>
      </c>
      <c r="H32" s="6">
        <f t="shared" si="5"/>
        <v>78229000</v>
      </c>
      <c r="I32" s="7">
        <f t="shared" si="6"/>
        <v>306066000</v>
      </c>
    </row>
    <row r="33" spans="1:9" ht="24" customHeight="1">
      <c r="B33" s="13">
        <v>9</v>
      </c>
      <c r="C33" s="4" t="s">
        <v>23</v>
      </c>
      <c r="D33" s="5">
        <v>524219</v>
      </c>
      <c r="E33" s="6">
        <v>126659000</v>
      </c>
      <c r="F33" s="6">
        <v>15449000</v>
      </c>
      <c r="G33" s="6">
        <v>42587780</v>
      </c>
      <c r="H33" s="6">
        <f t="shared" si="5"/>
        <v>58036780</v>
      </c>
      <c r="I33" s="7">
        <f t="shared" si="6"/>
        <v>68622220</v>
      </c>
    </row>
    <row r="34" spans="1:9" ht="24" customHeight="1">
      <c r="B34" s="53" t="s">
        <v>29</v>
      </c>
      <c r="C34" s="54" t="s">
        <v>30</v>
      </c>
      <c r="D34" s="55"/>
      <c r="E34" s="56">
        <f>SUM(E35:E41)</f>
        <v>3117011000</v>
      </c>
      <c r="F34" s="56">
        <f>SUM(F35:F41)</f>
        <v>767821900</v>
      </c>
      <c r="G34" s="56">
        <f t="shared" ref="G34:I34" si="7">SUM(G35:G41)</f>
        <v>2750000</v>
      </c>
      <c r="H34" s="56">
        <f t="shared" si="7"/>
        <v>770571900</v>
      </c>
      <c r="I34" s="57">
        <f t="shared" si="7"/>
        <v>2346439100</v>
      </c>
    </row>
    <row r="35" spans="1:9" ht="24" customHeight="1">
      <c r="B35" s="13">
        <v>1</v>
      </c>
      <c r="C35" s="4" t="s">
        <v>17</v>
      </c>
      <c r="D35" s="5">
        <v>521211</v>
      </c>
      <c r="E35" s="6">
        <v>166700000</v>
      </c>
      <c r="F35" s="6">
        <f>+[1]OKTOBER!H36</f>
        <v>26525000</v>
      </c>
      <c r="G35" s="6">
        <v>0</v>
      </c>
      <c r="H35" s="6">
        <f>G35+F35</f>
        <v>26525000</v>
      </c>
      <c r="I35" s="7">
        <f>E35-H35</f>
        <v>140175000</v>
      </c>
    </row>
    <row r="36" spans="1:9" ht="24" customHeight="1">
      <c r="B36" s="13">
        <v>2</v>
      </c>
      <c r="C36" s="4" t="s">
        <v>18</v>
      </c>
      <c r="D36" s="5">
        <v>521213</v>
      </c>
      <c r="E36" s="6">
        <v>15440000</v>
      </c>
      <c r="F36" s="6">
        <f>+[1]OKTOBER!H37</f>
        <v>0</v>
      </c>
      <c r="G36" s="6">
        <v>0</v>
      </c>
      <c r="H36" s="6">
        <f t="shared" ref="H36:H41" si="8">G36+F36</f>
        <v>0</v>
      </c>
      <c r="I36" s="7">
        <f t="shared" ref="I36:I41" si="9">E36-H36</f>
        <v>15440000</v>
      </c>
    </row>
    <row r="37" spans="1:9" ht="24" customHeight="1">
      <c r="B37" s="13">
        <v>3</v>
      </c>
      <c r="C37" s="4" t="s">
        <v>11</v>
      </c>
      <c r="D37" s="5">
        <v>521219</v>
      </c>
      <c r="E37" s="6">
        <v>860041000</v>
      </c>
      <c r="F37" s="6">
        <v>32099500</v>
      </c>
      <c r="G37" s="6">
        <v>2750000</v>
      </c>
      <c r="H37" s="6">
        <f t="shared" si="8"/>
        <v>34849500</v>
      </c>
      <c r="I37" s="7">
        <f t="shared" si="9"/>
        <v>825191500</v>
      </c>
    </row>
    <row r="38" spans="1:9" ht="24" customHeight="1">
      <c r="B38" s="13">
        <v>4</v>
      </c>
      <c r="C38" s="4" t="s">
        <v>19</v>
      </c>
      <c r="D38" s="5">
        <v>522141</v>
      </c>
      <c r="E38" s="6">
        <v>124960000</v>
      </c>
      <c r="F38" s="6">
        <f>+[1]OKTOBER!H39</f>
        <v>27776000</v>
      </c>
      <c r="G38" s="6">
        <v>0</v>
      </c>
      <c r="H38" s="6">
        <f t="shared" si="8"/>
        <v>27776000</v>
      </c>
      <c r="I38" s="7">
        <f t="shared" si="9"/>
        <v>97184000</v>
      </c>
    </row>
    <row r="39" spans="1:9" ht="24" customHeight="1">
      <c r="B39" s="13">
        <v>5</v>
      </c>
      <c r="C39" s="4" t="s">
        <v>20</v>
      </c>
      <c r="D39" s="5">
        <v>522151</v>
      </c>
      <c r="E39" s="6">
        <v>642464000</v>
      </c>
      <c r="F39" s="6">
        <f>+[1]OKTOBER!H40</f>
        <v>85550000</v>
      </c>
      <c r="G39" s="6">
        <v>0</v>
      </c>
      <c r="H39" s="6">
        <f t="shared" si="8"/>
        <v>85550000</v>
      </c>
      <c r="I39" s="7">
        <f t="shared" si="9"/>
        <v>556914000</v>
      </c>
    </row>
    <row r="40" spans="1:9" ht="24" customHeight="1">
      <c r="B40" s="13">
        <v>6</v>
      </c>
      <c r="C40" s="4" t="s">
        <v>22</v>
      </c>
      <c r="D40" s="5">
        <v>524119</v>
      </c>
      <c r="E40" s="6">
        <v>1140276000</v>
      </c>
      <c r="F40" s="6">
        <f>+[1]OKTOBER!H41</f>
        <v>447097800</v>
      </c>
      <c r="G40" s="6">
        <v>0</v>
      </c>
      <c r="H40" s="6">
        <f t="shared" si="8"/>
        <v>447097800</v>
      </c>
      <c r="I40" s="7">
        <f t="shared" si="9"/>
        <v>693178200</v>
      </c>
    </row>
    <row r="41" spans="1:9" ht="24" customHeight="1" thickBot="1">
      <c r="B41" s="14">
        <v>7</v>
      </c>
      <c r="C41" s="9" t="s">
        <v>23</v>
      </c>
      <c r="D41" s="10">
        <v>524219</v>
      </c>
      <c r="E41" s="11">
        <v>167130000</v>
      </c>
      <c r="F41" s="11">
        <f>+[1]OKTOBER!H42</f>
        <v>148773600</v>
      </c>
      <c r="G41" s="11">
        <v>0</v>
      </c>
      <c r="H41" s="11">
        <f t="shared" si="8"/>
        <v>148773600</v>
      </c>
      <c r="I41" s="12">
        <f t="shared" si="9"/>
        <v>18356400</v>
      </c>
    </row>
    <row r="42" spans="1:9" ht="15.75" thickTop="1">
      <c r="A42" s="15"/>
      <c r="B42" s="16"/>
      <c r="C42" s="17"/>
      <c r="D42" s="18"/>
      <c r="E42" s="19"/>
      <c r="F42" s="19"/>
      <c r="G42" s="19"/>
      <c r="H42" s="19"/>
      <c r="I42" s="19"/>
    </row>
    <row r="43" spans="1:9">
      <c r="A43" s="15"/>
      <c r="B43" s="16"/>
      <c r="C43" s="17"/>
      <c r="D43" s="18"/>
      <c r="E43" s="19"/>
      <c r="F43" s="19"/>
      <c r="G43" s="19"/>
      <c r="H43" s="19"/>
      <c r="I43" s="19"/>
    </row>
    <row r="44" spans="1:9">
      <c r="A44" s="15"/>
      <c r="B44" s="16"/>
      <c r="C44" s="17"/>
      <c r="D44" s="18"/>
      <c r="E44" s="19"/>
      <c r="F44" s="19"/>
      <c r="G44" s="19"/>
      <c r="H44" s="19"/>
      <c r="I44" s="19"/>
    </row>
    <row r="45" spans="1:9">
      <c r="A45" s="15"/>
      <c r="B45" s="16"/>
      <c r="C45" s="17"/>
      <c r="D45" s="18"/>
      <c r="E45" s="19"/>
      <c r="F45" s="19"/>
      <c r="G45" s="19"/>
      <c r="H45" s="19"/>
      <c r="I45" s="19"/>
    </row>
    <row r="46" spans="1:9">
      <c r="A46" s="15"/>
      <c r="B46" s="16"/>
      <c r="C46" s="17"/>
      <c r="D46" s="18"/>
      <c r="E46" s="19"/>
      <c r="F46" s="19"/>
      <c r="G46" s="19"/>
      <c r="H46" s="19"/>
      <c r="I46" s="19"/>
    </row>
    <row r="47" spans="1:9">
      <c r="A47" s="15"/>
      <c r="B47" s="16"/>
      <c r="C47" s="17"/>
      <c r="D47" s="18"/>
      <c r="E47" s="19"/>
      <c r="F47" s="19"/>
      <c r="G47" s="19"/>
      <c r="H47" s="19"/>
      <c r="I47" s="19"/>
    </row>
    <row r="48" spans="1:9">
      <c r="A48" s="15"/>
      <c r="B48" s="16"/>
      <c r="C48" s="17"/>
      <c r="D48" s="18"/>
      <c r="E48" s="19"/>
      <c r="F48" s="19"/>
      <c r="G48" s="19"/>
      <c r="H48" s="19"/>
      <c r="I48" s="19"/>
    </row>
    <row r="49" spans="1:9">
      <c r="A49" s="15"/>
      <c r="B49" s="16"/>
      <c r="C49" s="17"/>
      <c r="D49" s="18"/>
      <c r="E49" s="19"/>
      <c r="F49" s="19"/>
      <c r="G49" s="19"/>
      <c r="H49" s="19"/>
      <c r="I49" s="19"/>
    </row>
    <row r="50" spans="1:9" ht="15.75" thickBot="1">
      <c r="A50" s="15"/>
      <c r="B50" s="16"/>
      <c r="C50" s="17"/>
      <c r="D50" s="18"/>
      <c r="E50" s="19"/>
      <c r="F50" s="19"/>
      <c r="G50" s="19"/>
      <c r="H50" s="19"/>
      <c r="I50" s="19"/>
    </row>
    <row r="51" spans="1:9" ht="24" customHeight="1" thickTop="1">
      <c r="B51" s="77" t="s">
        <v>31</v>
      </c>
      <c r="C51" s="58" t="s">
        <v>32</v>
      </c>
      <c r="D51" s="87"/>
      <c r="E51" s="89">
        <f>SUM(E53:E65)</f>
        <v>75824610000</v>
      </c>
      <c r="F51" s="89">
        <f t="shared" ref="F51:I51" si="10">SUM(F53:F65)</f>
        <v>20523800</v>
      </c>
      <c r="G51" s="89">
        <f t="shared" si="10"/>
        <v>3727790600</v>
      </c>
      <c r="H51" s="89">
        <f t="shared" si="10"/>
        <v>3748314400</v>
      </c>
      <c r="I51" s="85">
        <f t="shared" si="10"/>
        <v>72076295600</v>
      </c>
    </row>
    <row r="52" spans="1:9" ht="24" customHeight="1">
      <c r="B52" s="78"/>
      <c r="C52" s="51" t="s">
        <v>33</v>
      </c>
      <c r="D52" s="88"/>
      <c r="E52" s="90"/>
      <c r="F52" s="90"/>
      <c r="G52" s="90"/>
      <c r="H52" s="90"/>
      <c r="I52" s="86"/>
    </row>
    <row r="53" spans="1:9" ht="24" customHeight="1">
      <c r="B53" s="13">
        <v>1</v>
      </c>
      <c r="C53" s="4" t="s">
        <v>17</v>
      </c>
      <c r="D53" s="5">
        <v>521211</v>
      </c>
      <c r="E53" s="6">
        <v>61281000</v>
      </c>
      <c r="F53" s="6">
        <v>6415000</v>
      </c>
      <c r="G53" s="6">
        <v>4798000</v>
      </c>
      <c r="H53" s="6">
        <f t="shared" ref="H53:H65" si="11">G53+F53</f>
        <v>11213000</v>
      </c>
      <c r="I53" s="7">
        <f>E53-H53</f>
        <v>50068000</v>
      </c>
    </row>
    <row r="54" spans="1:9" ht="24" customHeight="1">
      <c r="B54" s="13">
        <v>2</v>
      </c>
      <c r="C54" s="4" t="s">
        <v>18</v>
      </c>
      <c r="D54" s="5">
        <v>521213</v>
      </c>
      <c r="E54" s="6">
        <v>255750000</v>
      </c>
      <c r="F54" s="6">
        <f>+[1]OKTOBER!H48</f>
        <v>0</v>
      </c>
      <c r="G54" s="6">
        <v>0</v>
      </c>
      <c r="H54" s="6">
        <f t="shared" si="11"/>
        <v>0</v>
      </c>
      <c r="I54" s="7">
        <f t="shared" ref="I54:I65" si="12">E54-H54</f>
        <v>255750000</v>
      </c>
    </row>
    <row r="55" spans="1:9" ht="24" customHeight="1">
      <c r="B55" s="13">
        <v>3</v>
      </c>
      <c r="C55" s="4" t="s">
        <v>11</v>
      </c>
      <c r="D55" s="5">
        <v>521219</v>
      </c>
      <c r="E55" s="6">
        <v>476405000</v>
      </c>
      <c r="F55" s="6">
        <v>10508800</v>
      </c>
      <c r="G55" s="6">
        <v>13623000</v>
      </c>
      <c r="H55" s="6">
        <f t="shared" si="11"/>
        <v>24131800</v>
      </c>
      <c r="I55" s="7">
        <f t="shared" si="12"/>
        <v>452273200</v>
      </c>
    </row>
    <row r="56" spans="1:9" ht="24" customHeight="1">
      <c r="B56" s="13">
        <v>4</v>
      </c>
      <c r="C56" s="4" t="s">
        <v>20</v>
      </c>
      <c r="D56" s="5">
        <v>522151</v>
      </c>
      <c r="E56" s="6">
        <v>514200000</v>
      </c>
      <c r="F56" s="6">
        <v>3600000</v>
      </c>
      <c r="G56" s="6">
        <v>41050000</v>
      </c>
      <c r="H56" s="6">
        <f t="shared" si="11"/>
        <v>44650000</v>
      </c>
      <c r="I56" s="7">
        <f t="shared" si="12"/>
        <v>469550000</v>
      </c>
    </row>
    <row r="57" spans="1:9" ht="24" customHeight="1">
      <c r="B57" s="13">
        <v>5</v>
      </c>
      <c r="C57" s="4" t="s">
        <v>22</v>
      </c>
      <c r="D57" s="5">
        <v>524219</v>
      </c>
      <c r="E57" s="6">
        <v>159864000</v>
      </c>
      <c r="F57" s="6">
        <f>+[1]OKTOBER!H51</f>
        <v>0</v>
      </c>
      <c r="G57" s="6">
        <v>0</v>
      </c>
      <c r="H57" s="6">
        <f t="shared" si="11"/>
        <v>0</v>
      </c>
      <c r="I57" s="7">
        <f t="shared" si="12"/>
        <v>159864000</v>
      </c>
    </row>
    <row r="58" spans="1:9" ht="24" customHeight="1">
      <c r="B58" s="13">
        <v>6</v>
      </c>
      <c r="C58" s="4" t="s">
        <v>34</v>
      </c>
      <c r="D58" s="5">
        <v>531111</v>
      </c>
      <c r="E58" s="6">
        <v>37613800000</v>
      </c>
      <c r="F58" s="6">
        <f>+[1]OKTOBER!H52</f>
        <v>0</v>
      </c>
      <c r="G58" s="6">
        <v>0</v>
      </c>
      <c r="H58" s="6">
        <f t="shared" si="11"/>
        <v>0</v>
      </c>
      <c r="I58" s="7">
        <f t="shared" si="12"/>
        <v>37613800000</v>
      </c>
    </row>
    <row r="59" spans="1:9" ht="24" customHeight="1">
      <c r="A59" s="20"/>
      <c r="B59" s="13">
        <v>7</v>
      </c>
      <c r="C59" s="4" t="s">
        <v>35</v>
      </c>
      <c r="D59" s="5">
        <v>531112</v>
      </c>
      <c r="E59" s="6">
        <v>25074000</v>
      </c>
      <c r="F59" s="6">
        <v>0</v>
      </c>
      <c r="G59" s="6">
        <v>0</v>
      </c>
      <c r="H59" s="6">
        <f t="shared" si="11"/>
        <v>0</v>
      </c>
      <c r="I59" s="7">
        <f t="shared" si="12"/>
        <v>25074000</v>
      </c>
    </row>
    <row r="60" spans="1:9" ht="24" customHeight="1">
      <c r="A60" s="20"/>
      <c r="B60" s="13">
        <v>8</v>
      </c>
      <c r="C60" s="4" t="s">
        <v>36</v>
      </c>
      <c r="D60" s="5">
        <v>531113</v>
      </c>
      <c r="E60" s="6">
        <v>198075000</v>
      </c>
      <c r="F60" s="6">
        <v>0</v>
      </c>
      <c r="G60" s="6">
        <v>0</v>
      </c>
      <c r="H60" s="6">
        <f t="shared" si="11"/>
        <v>0</v>
      </c>
      <c r="I60" s="7">
        <f t="shared" si="12"/>
        <v>198075000</v>
      </c>
    </row>
    <row r="61" spans="1:9" ht="24" customHeight="1">
      <c r="A61" s="20"/>
      <c r="B61" s="13">
        <v>9</v>
      </c>
      <c r="C61" s="4" t="s">
        <v>37</v>
      </c>
      <c r="D61" s="5">
        <v>531114</v>
      </c>
      <c r="E61" s="6">
        <v>40050000</v>
      </c>
      <c r="F61" s="6">
        <v>0</v>
      </c>
      <c r="G61" s="6">
        <v>0</v>
      </c>
      <c r="H61" s="6">
        <f t="shared" si="11"/>
        <v>0</v>
      </c>
      <c r="I61" s="7">
        <f t="shared" si="12"/>
        <v>40050000</v>
      </c>
    </row>
    <row r="62" spans="1:9" ht="24" customHeight="1">
      <c r="A62" s="20"/>
      <c r="B62" s="13">
        <v>10</v>
      </c>
      <c r="C62" s="4" t="s">
        <v>38</v>
      </c>
      <c r="D62" s="5">
        <v>531116</v>
      </c>
      <c r="E62" s="6">
        <v>2250000</v>
      </c>
      <c r="F62" s="6">
        <v>0</v>
      </c>
      <c r="G62" s="6">
        <v>0</v>
      </c>
      <c r="H62" s="6">
        <f t="shared" si="11"/>
        <v>0</v>
      </c>
      <c r="I62" s="7">
        <f t="shared" si="12"/>
        <v>2250000</v>
      </c>
    </row>
    <row r="63" spans="1:9" ht="24" customHeight="1">
      <c r="A63" s="20"/>
      <c r="B63" s="13">
        <v>11</v>
      </c>
      <c r="C63" s="4" t="s">
        <v>39</v>
      </c>
      <c r="D63" s="5">
        <v>532111</v>
      </c>
      <c r="E63" s="6">
        <v>5194479000</v>
      </c>
      <c r="F63" s="6">
        <v>0</v>
      </c>
      <c r="G63" s="6">
        <v>0</v>
      </c>
      <c r="H63" s="6">
        <f t="shared" si="11"/>
        <v>0</v>
      </c>
      <c r="I63" s="7">
        <f t="shared" si="12"/>
        <v>5194479000</v>
      </c>
    </row>
    <row r="64" spans="1:9" ht="24" customHeight="1">
      <c r="A64" s="20"/>
      <c r="B64" s="13">
        <v>12</v>
      </c>
      <c r="C64" s="4" t="s">
        <v>40</v>
      </c>
      <c r="D64" s="5">
        <v>533111</v>
      </c>
      <c r="E64" s="6">
        <v>20560782000</v>
      </c>
      <c r="F64" s="6">
        <v>0</v>
      </c>
      <c r="G64" s="6">
        <v>0</v>
      </c>
      <c r="H64" s="6">
        <f t="shared" si="11"/>
        <v>0</v>
      </c>
      <c r="I64" s="7">
        <f t="shared" si="12"/>
        <v>20560782000</v>
      </c>
    </row>
    <row r="65" spans="1:9" ht="24" customHeight="1">
      <c r="A65" s="20"/>
      <c r="B65" s="13">
        <v>13</v>
      </c>
      <c r="C65" s="21" t="s">
        <v>41</v>
      </c>
      <c r="D65" s="22">
        <v>536111</v>
      </c>
      <c r="E65" s="23">
        <v>10722600000</v>
      </c>
      <c r="F65" s="24">
        <v>0</v>
      </c>
      <c r="G65" s="23">
        <v>3668319600</v>
      </c>
      <c r="H65" s="24">
        <f t="shared" si="11"/>
        <v>3668319600</v>
      </c>
      <c r="I65" s="7">
        <f t="shared" si="12"/>
        <v>7054280400</v>
      </c>
    </row>
    <row r="66" spans="1:9" ht="24" customHeight="1">
      <c r="B66" s="79" t="s">
        <v>42</v>
      </c>
      <c r="C66" s="81" t="s">
        <v>43</v>
      </c>
      <c r="D66" s="59"/>
      <c r="E66" s="83">
        <f>SUM(E68:E90)</f>
        <v>30372385000</v>
      </c>
      <c r="F66" s="83">
        <f t="shared" ref="F66:I66" si="13">SUM(F68:F90)</f>
        <v>10588555505</v>
      </c>
      <c r="G66" s="83">
        <f t="shared" si="13"/>
        <v>2261382462</v>
      </c>
      <c r="H66" s="83">
        <f t="shared" si="13"/>
        <v>12849937967</v>
      </c>
      <c r="I66" s="75">
        <f t="shared" si="13"/>
        <v>17522447033</v>
      </c>
    </row>
    <row r="67" spans="1:9" ht="24" customHeight="1">
      <c r="B67" s="80"/>
      <c r="C67" s="82"/>
      <c r="D67" s="60"/>
      <c r="E67" s="84"/>
      <c r="F67" s="84"/>
      <c r="G67" s="84"/>
      <c r="H67" s="84"/>
      <c r="I67" s="76"/>
    </row>
    <row r="68" spans="1:9" ht="24" customHeight="1">
      <c r="B68" s="25">
        <v>1</v>
      </c>
      <c r="C68" s="21" t="s">
        <v>44</v>
      </c>
      <c r="D68" s="22">
        <v>511111</v>
      </c>
      <c r="E68" s="23">
        <f>+[1]SEPTEMBER!E56</f>
        <v>5042187000</v>
      </c>
      <c r="F68" s="6">
        <v>3706729294</v>
      </c>
      <c r="G68" s="26">
        <v>370955143</v>
      </c>
      <c r="H68" s="6">
        <f t="shared" ref="H68:H90" si="14">G68+F68</f>
        <v>4077684437</v>
      </c>
      <c r="I68" s="7">
        <f>E68-H68</f>
        <v>964502563</v>
      </c>
    </row>
    <row r="69" spans="1:9" ht="24" customHeight="1">
      <c r="B69" s="13">
        <v>2</v>
      </c>
      <c r="C69" s="4" t="s">
        <v>45</v>
      </c>
      <c r="D69" s="5">
        <v>512211</v>
      </c>
      <c r="E69" s="6">
        <f>+[1]SEPTEMBER!E57</f>
        <v>767808000</v>
      </c>
      <c r="F69" s="6">
        <v>233258000</v>
      </c>
      <c r="G69" s="6">
        <v>120405000</v>
      </c>
      <c r="H69" s="6">
        <f t="shared" si="14"/>
        <v>353663000</v>
      </c>
      <c r="I69" s="7">
        <f t="shared" ref="I69:I90" si="15">E69-H69</f>
        <v>414145000</v>
      </c>
    </row>
    <row r="70" spans="1:9" ht="24" customHeight="1">
      <c r="B70" s="13">
        <v>3</v>
      </c>
      <c r="C70" s="4" t="s">
        <v>46</v>
      </c>
      <c r="D70" s="5">
        <v>511129</v>
      </c>
      <c r="E70" s="6">
        <v>666600000</v>
      </c>
      <c r="F70" s="6">
        <v>371301000</v>
      </c>
      <c r="G70" s="6">
        <v>46082000</v>
      </c>
      <c r="H70" s="6">
        <f t="shared" si="14"/>
        <v>417383000</v>
      </c>
      <c r="I70" s="7">
        <f t="shared" si="15"/>
        <v>249217000</v>
      </c>
    </row>
    <row r="71" spans="1:9" ht="24" customHeight="1">
      <c r="A71" s="20"/>
      <c r="B71" s="13">
        <v>4</v>
      </c>
      <c r="C71" s="4" t="s">
        <v>47</v>
      </c>
      <c r="D71" s="5">
        <v>521111</v>
      </c>
      <c r="E71" s="6">
        <v>3244520000</v>
      </c>
      <c r="F71" s="6">
        <v>1303555795</v>
      </c>
      <c r="G71" s="6">
        <v>280833500</v>
      </c>
      <c r="H71" s="6">
        <f t="shared" si="14"/>
        <v>1584389295</v>
      </c>
      <c r="I71" s="7">
        <f t="shared" si="15"/>
        <v>1660130705</v>
      </c>
    </row>
    <row r="72" spans="1:9" ht="24" customHeight="1">
      <c r="B72" s="13">
        <v>5</v>
      </c>
      <c r="C72" s="4" t="s">
        <v>48</v>
      </c>
      <c r="D72" s="5">
        <v>521114</v>
      </c>
      <c r="E72" s="6">
        <v>26400000</v>
      </c>
      <c r="F72" s="6">
        <v>13215600</v>
      </c>
      <c r="G72" s="6">
        <v>709000</v>
      </c>
      <c r="H72" s="6">
        <f t="shared" si="14"/>
        <v>13924600</v>
      </c>
      <c r="I72" s="7">
        <f t="shared" si="15"/>
        <v>12475400</v>
      </c>
    </row>
    <row r="73" spans="1:9" ht="24" customHeight="1">
      <c r="B73" s="13">
        <v>6</v>
      </c>
      <c r="C73" s="4" t="s">
        <v>49</v>
      </c>
      <c r="D73" s="5">
        <v>521115</v>
      </c>
      <c r="E73" s="6">
        <v>388800000</v>
      </c>
      <c r="F73" s="6">
        <v>222000000</v>
      </c>
      <c r="G73" s="6">
        <v>27750000</v>
      </c>
      <c r="H73" s="6">
        <f t="shared" si="14"/>
        <v>249750000</v>
      </c>
      <c r="I73" s="7">
        <f t="shared" si="15"/>
        <v>139050000</v>
      </c>
    </row>
    <row r="74" spans="1:9" ht="24" customHeight="1">
      <c r="B74" s="13">
        <v>7</v>
      </c>
      <c r="C74" s="4" t="s">
        <v>17</v>
      </c>
      <c r="D74" s="5">
        <v>521211</v>
      </c>
      <c r="E74" s="6">
        <v>1411000000</v>
      </c>
      <c r="F74" s="6">
        <v>312466500</v>
      </c>
      <c r="G74" s="6">
        <v>112060200</v>
      </c>
      <c r="H74" s="6">
        <f t="shared" si="14"/>
        <v>424526700</v>
      </c>
      <c r="I74" s="7">
        <f t="shared" si="15"/>
        <v>986473300</v>
      </c>
    </row>
    <row r="75" spans="1:9" ht="24" customHeight="1">
      <c r="B75" s="13">
        <v>8</v>
      </c>
      <c r="C75" s="4" t="s">
        <v>50</v>
      </c>
      <c r="D75" s="5">
        <v>521213</v>
      </c>
      <c r="E75" s="6">
        <v>417400000</v>
      </c>
      <c r="F75" s="6">
        <f>+[1]OKTOBER!H63</f>
        <v>160910000</v>
      </c>
      <c r="G75" s="6">
        <v>0</v>
      </c>
      <c r="H75" s="6">
        <f t="shared" si="14"/>
        <v>160910000</v>
      </c>
      <c r="I75" s="7">
        <f t="shared" si="15"/>
        <v>256490000</v>
      </c>
    </row>
    <row r="76" spans="1:9" ht="24" customHeight="1">
      <c r="B76" s="13">
        <v>9</v>
      </c>
      <c r="C76" s="4" t="s">
        <v>11</v>
      </c>
      <c r="D76" s="5">
        <v>521219</v>
      </c>
      <c r="E76" s="6">
        <v>164371000</v>
      </c>
      <c r="F76" s="6">
        <v>53671150</v>
      </c>
      <c r="G76" s="6">
        <v>3604000</v>
      </c>
      <c r="H76" s="6">
        <f t="shared" si="14"/>
        <v>57275150</v>
      </c>
      <c r="I76" s="7">
        <f t="shared" si="15"/>
        <v>107095850</v>
      </c>
    </row>
    <row r="77" spans="1:9" ht="24" customHeight="1">
      <c r="B77" s="13">
        <v>10</v>
      </c>
      <c r="C77" s="4" t="s">
        <v>51</v>
      </c>
      <c r="D77" s="5">
        <v>522111</v>
      </c>
      <c r="E77" s="6">
        <v>4200000000</v>
      </c>
      <c r="F77" s="6">
        <v>1856624854</v>
      </c>
      <c r="G77" s="6">
        <v>224901152</v>
      </c>
      <c r="H77" s="6">
        <f t="shared" si="14"/>
        <v>2081526006</v>
      </c>
      <c r="I77" s="7">
        <f t="shared" si="15"/>
        <v>2118473994</v>
      </c>
    </row>
    <row r="78" spans="1:9" ht="24" customHeight="1">
      <c r="B78" s="13">
        <v>11</v>
      </c>
      <c r="C78" s="4" t="s">
        <v>52</v>
      </c>
      <c r="D78" s="5">
        <v>522112</v>
      </c>
      <c r="E78" s="6">
        <v>180000000</v>
      </c>
      <c r="F78" s="6">
        <f>+[1]OKTOBER!H66</f>
        <v>52216913</v>
      </c>
      <c r="G78" s="6">
        <v>7767087</v>
      </c>
      <c r="H78" s="6">
        <f t="shared" si="14"/>
        <v>59984000</v>
      </c>
      <c r="I78" s="7">
        <f t="shared" si="15"/>
        <v>120016000</v>
      </c>
    </row>
    <row r="79" spans="1:9" ht="24" customHeight="1">
      <c r="B79" s="13">
        <v>12</v>
      </c>
      <c r="C79" s="4" t="s">
        <v>53</v>
      </c>
      <c r="D79" s="5">
        <v>522113</v>
      </c>
      <c r="E79" s="6">
        <v>420000000</v>
      </c>
      <c r="F79" s="6">
        <v>155484839</v>
      </c>
      <c r="G79" s="6">
        <v>19899880</v>
      </c>
      <c r="H79" s="6">
        <f t="shared" si="14"/>
        <v>175384719</v>
      </c>
      <c r="I79" s="7">
        <f t="shared" si="15"/>
        <v>244615281</v>
      </c>
    </row>
    <row r="80" spans="1:9" ht="24" customHeight="1">
      <c r="B80" s="13">
        <v>13</v>
      </c>
      <c r="C80" s="4" t="s">
        <v>54</v>
      </c>
      <c r="D80" s="5">
        <v>522119</v>
      </c>
      <c r="E80" s="6">
        <v>78000000</v>
      </c>
      <c r="F80" s="6">
        <v>5246500</v>
      </c>
      <c r="G80" s="6">
        <v>775500</v>
      </c>
      <c r="H80" s="6">
        <f t="shared" si="14"/>
        <v>6022000</v>
      </c>
      <c r="I80" s="7">
        <f t="shared" si="15"/>
        <v>71978000</v>
      </c>
    </row>
    <row r="81" spans="2:9" ht="24" customHeight="1">
      <c r="B81" s="13">
        <v>14</v>
      </c>
      <c r="C81" s="4" t="s">
        <v>20</v>
      </c>
      <c r="D81" s="5">
        <v>522151</v>
      </c>
      <c r="E81" s="6">
        <v>57600000</v>
      </c>
      <c r="F81" s="6">
        <f>+[1]OKTOBER!H69</f>
        <v>11500000</v>
      </c>
      <c r="G81" s="6">
        <v>0</v>
      </c>
      <c r="H81" s="6">
        <f t="shared" si="14"/>
        <v>11500000</v>
      </c>
      <c r="I81" s="7">
        <f t="shared" si="15"/>
        <v>46100000</v>
      </c>
    </row>
    <row r="82" spans="2:9" ht="24" customHeight="1">
      <c r="B82" s="13">
        <v>15</v>
      </c>
      <c r="C82" s="4" t="s">
        <v>21</v>
      </c>
      <c r="D82" s="5">
        <v>522191</v>
      </c>
      <c r="E82" s="6">
        <v>80000000</v>
      </c>
      <c r="F82" s="6">
        <f>+[1]OKTOBER!H70</f>
        <v>0</v>
      </c>
      <c r="G82" s="6">
        <v>0</v>
      </c>
      <c r="H82" s="6">
        <f t="shared" si="14"/>
        <v>0</v>
      </c>
      <c r="I82" s="7">
        <f t="shared" si="15"/>
        <v>80000000</v>
      </c>
    </row>
    <row r="83" spans="2:9" ht="24" customHeight="1">
      <c r="B83" s="13">
        <v>16</v>
      </c>
      <c r="C83" s="4" t="s">
        <v>55</v>
      </c>
      <c r="D83" s="5">
        <v>523111</v>
      </c>
      <c r="E83" s="6">
        <v>4534040000</v>
      </c>
      <c r="F83" s="6">
        <v>1121568000</v>
      </c>
      <c r="G83" s="6">
        <v>896832000</v>
      </c>
      <c r="H83" s="6">
        <f t="shared" si="14"/>
        <v>2018400000</v>
      </c>
      <c r="I83" s="7">
        <f t="shared" si="15"/>
        <v>2515640000</v>
      </c>
    </row>
    <row r="84" spans="2:9" ht="24" customHeight="1">
      <c r="B84" s="13">
        <v>17</v>
      </c>
      <c r="C84" s="4" t="s">
        <v>56</v>
      </c>
      <c r="D84" s="5">
        <v>523119</v>
      </c>
      <c r="E84" s="6">
        <v>1600000000</v>
      </c>
      <c r="F84" s="6">
        <f>+[1]OKTOBER!H72</f>
        <v>357303000</v>
      </c>
      <c r="G84" s="6">
        <v>0</v>
      </c>
      <c r="H84" s="6">
        <f t="shared" si="14"/>
        <v>357303000</v>
      </c>
      <c r="I84" s="7">
        <f t="shared" si="15"/>
        <v>1242697000</v>
      </c>
    </row>
    <row r="85" spans="2:9" ht="24" customHeight="1">
      <c r="B85" s="13">
        <v>18</v>
      </c>
      <c r="C85" s="4" t="s">
        <v>57</v>
      </c>
      <c r="D85" s="5">
        <v>523121</v>
      </c>
      <c r="E85" s="6">
        <v>5042288000</v>
      </c>
      <c r="F85" s="6">
        <v>412048280</v>
      </c>
      <c r="G85" s="6">
        <v>106580000</v>
      </c>
      <c r="H85" s="6">
        <f t="shared" si="14"/>
        <v>518628280</v>
      </c>
      <c r="I85" s="7">
        <f t="shared" si="15"/>
        <v>4523659720</v>
      </c>
    </row>
    <row r="86" spans="2:9" ht="24" customHeight="1">
      <c r="B86" s="13">
        <v>19</v>
      </c>
      <c r="C86" s="4" t="s">
        <v>58</v>
      </c>
      <c r="D86" s="5">
        <v>524111</v>
      </c>
      <c r="E86" s="6">
        <v>112245000</v>
      </c>
      <c r="F86" s="6">
        <f>+[1]OKTOBER!H74</f>
        <v>10451080</v>
      </c>
      <c r="G86" s="6">
        <v>0</v>
      </c>
      <c r="H86" s="6">
        <f t="shared" si="14"/>
        <v>10451080</v>
      </c>
      <c r="I86" s="7">
        <f t="shared" si="15"/>
        <v>101793920</v>
      </c>
    </row>
    <row r="87" spans="2:9" ht="24" customHeight="1">
      <c r="B87" s="13">
        <v>20</v>
      </c>
      <c r="C87" s="4" t="s">
        <v>59</v>
      </c>
      <c r="D87" s="5">
        <v>524113</v>
      </c>
      <c r="E87" s="6">
        <v>1161500000</v>
      </c>
      <c r="F87" s="6">
        <v>57390000</v>
      </c>
      <c r="G87" s="6">
        <v>34570000</v>
      </c>
      <c r="H87" s="6">
        <f t="shared" si="14"/>
        <v>91960000</v>
      </c>
      <c r="I87" s="7">
        <f t="shared" si="15"/>
        <v>1069540000</v>
      </c>
    </row>
    <row r="88" spans="2:9" ht="24" customHeight="1">
      <c r="B88" s="13">
        <v>20</v>
      </c>
      <c r="C88" s="4" t="s">
        <v>60</v>
      </c>
      <c r="D88" s="5">
        <v>524119</v>
      </c>
      <c r="E88" s="6">
        <v>335916000</v>
      </c>
      <c r="F88" s="6">
        <v>66144700</v>
      </c>
      <c r="G88" s="6">
        <v>7658000</v>
      </c>
      <c r="H88" s="6">
        <f t="shared" si="14"/>
        <v>73802700</v>
      </c>
      <c r="I88" s="7">
        <f t="shared" si="15"/>
        <v>262113300</v>
      </c>
    </row>
    <row r="89" spans="2:9" ht="24" customHeight="1">
      <c r="B89" s="13">
        <v>21</v>
      </c>
      <c r="C89" s="4" t="s">
        <v>61</v>
      </c>
      <c r="D89" s="5">
        <v>524211</v>
      </c>
      <c r="E89" s="6">
        <v>256710000</v>
      </c>
      <c r="F89" s="6">
        <f>+[1]OKTOBER!H77</f>
        <v>60970000</v>
      </c>
      <c r="G89" s="6">
        <v>0</v>
      </c>
      <c r="H89" s="6">
        <f t="shared" si="14"/>
        <v>60970000</v>
      </c>
      <c r="I89" s="7">
        <f t="shared" si="15"/>
        <v>195740000</v>
      </c>
    </row>
    <row r="90" spans="2:9" ht="24" customHeight="1" thickBot="1">
      <c r="B90" s="14">
        <v>22</v>
      </c>
      <c r="C90" s="9" t="s">
        <v>41</v>
      </c>
      <c r="D90" s="10">
        <v>536111</v>
      </c>
      <c r="E90" s="11">
        <v>185000000</v>
      </c>
      <c r="F90" s="11">
        <f>+[1]OKTOBER!H78</f>
        <v>44500000</v>
      </c>
      <c r="G90" s="11">
        <v>0</v>
      </c>
      <c r="H90" s="11">
        <f t="shared" si="14"/>
        <v>44500000</v>
      </c>
      <c r="I90" s="12">
        <f t="shared" si="15"/>
        <v>140500000</v>
      </c>
    </row>
    <row r="91" spans="2:9" ht="12" customHeight="1" thickTop="1">
      <c r="B91" s="16"/>
      <c r="C91" s="17"/>
      <c r="D91" s="18"/>
      <c r="E91" s="19"/>
      <c r="F91" s="19"/>
      <c r="G91" s="19"/>
      <c r="H91" s="19"/>
      <c r="I91" s="19"/>
    </row>
    <row r="92" spans="2:9" ht="12" customHeight="1">
      <c r="B92" s="16"/>
      <c r="C92" s="17"/>
      <c r="D92" s="18"/>
      <c r="E92" s="19"/>
      <c r="F92" s="19"/>
      <c r="G92" s="19"/>
      <c r="H92" s="19"/>
      <c r="I92" s="19"/>
    </row>
    <row r="93" spans="2:9" ht="12" customHeight="1">
      <c r="B93" s="16"/>
      <c r="C93" s="17"/>
      <c r="D93" s="18"/>
      <c r="E93" s="19"/>
      <c r="F93" s="19"/>
      <c r="G93" s="19"/>
      <c r="H93" s="19"/>
      <c r="I93" s="19"/>
    </row>
    <row r="94" spans="2:9" ht="12" customHeight="1">
      <c r="B94" s="16"/>
      <c r="C94" s="17"/>
      <c r="D94" s="18"/>
      <c r="E94" s="19"/>
      <c r="F94" s="19"/>
      <c r="G94" s="19"/>
      <c r="H94" s="19"/>
      <c r="I94" s="19"/>
    </row>
    <row r="95" spans="2:9" ht="12" customHeight="1">
      <c r="B95" s="16"/>
      <c r="C95" s="17"/>
      <c r="D95" s="18"/>
      <c r="E95" s="19"/>
      <c r="F95" s="19"/>
      <c r="G95" s="19"/>
      <c r="H95" s="19"/>
      <c r="I95" s="19"/>
    </row>
    <row r="96" spans="2:9" ht="12" customHeight="1">
      <c r="B96" s="16"/>
      <c r="C96" s="17"/>
      <c r="D96" s="18"/>
      <c r="E96" s="19"/>
      <c r="F96" s="19"/>
      <c r="G96" s="19"/>
      <c r="H96" s="19"/>
      <c r="I96" s="19"/>
    </row>
    <row r="97" spans="1:9" ht="12" customHeight="1">
      <c r="B97" s="16"/>
      <c r="C97" s="17"/>
      <c r="D97" s="18"/>
      <c r="E97" s="19"/>
      <c r="F97" s="19"/>
      <c r="G97" s="19"/>
      <c r="H97" s="19"/>
      <c r="I97" s="19"/>
    </row>
    <row r="98" spans="1:9" ht="12" customHeight="1">
      <c r="B98" s="16"/>
      <c r="C98" s="17"/>
      <c r="D98" s="18"/>
      <c r="E98" s="19"/>
      <c r="F98" s="19"/>
      <c r="G98" s="19"/>
      <c r="H98" s="19"/>
      <c r="I98" s="19"/>
    </row>
    <row r="99" spans="1:9" ht="12" customHeight="1" thickBot="1">
      <c r="A99" s="15"/>
      <c r="B99" s="16"/>
      <c r="C99" s="17"/>
      <c r="D99" s="18"/>
      <c r="E99" s="19"/>
      <c r="F99" s="19"/>
      <c r="G99" s="19"/>
      <c r="H99" s="19"/>
      <c r="I99" s="19"/>
    </row>
    <row r="100" spans="1:9" ht="24" customHeight="1" thickTop="1">
      <c r="B100" s="61" t="s">
        <v>62</v>
      </c>
      <c r="C100" s="62" t="s">
        <v>63</v>
      </c>
      <c r="D100" s="63"/>
      <c r="E100" s="64">
        <f>+E101</f>
        <v>1186000000</v>
      </c>
      <c r="F100" s="65">
        <f>+[1]MARET!H79</f>
        <v>0</v>
      </c>
      <c r="G100" s="64">
        <f t="shared" ref="G100:I100" si="16">+G101</f>
        <v>0</v>
      </c>
      <c r="H100" s="64">
        <f t="shared" si="16"/>
        <v>114015000</v>
      </c>
      <c r="I100" s="66">
        <f t="shared" si="16"/>
        <v>1071985000</v>
      </c>
    </row>
    <row r="101" spans="1:9" ht="24" customHeight="1">
      <c r="B101" s="13">
        <v>1</v>
      </c>
      <c r="C101" s="4" t="s">
        <v>39</v>
      </c>
      <c r="D101" s="5">
        <v>532111</v>
      </c>
      <c r="E101" s="6">
        <v>1186000000</v>
      </c>
      <c r="F101" s="6">
        <f>+[1]OKTOBER!H80</f>
        <v>114015000</v>
      </c>
      <c r="G101" s="6">
        <v>0</v>
      </c>
      <c r="H101" s="6">
        <f>SUM(G101+F101)</f>
        <v>114015000</v>
      </c>
      <c r="I101" s="7">
        <f>E101-H101</f>
        <v>1071985000</v>
      </c>
    </row>
    <row r="102" spans="1:9" ht="24" customHeight="1">
      <c r="B102" s="67" t="s">
        <v>64</v>
      </c>
      <c r="C102" s="54" t="s">
        <v>65</v>
      </c>
      <c r="D102" s="68"/>
      <c r="E102" s="69">
        <f>+E103</f>
        <v>1889100000</v>
      </c>
      <c r="F102" s="56">
        <f>+[1]MARET!H81</f>
        <v>0</v>
      </c>
      <c r="G102" s="69">
        <f t="shared" ref="G102:I102" si="17">+G103</f>
        <v>0</v>
      </c>
      <c r="H102" s="69">
        <f t="shared" si="17"/>
        <v>1621476000</v>
      </c>
      <c r="I102" s="70">
        <f t="shared" si="17"/>
        <v>267624000</v>
      </c>
    </row>
    <row r="103" spans="1:9" ht="24" customHeight="1">
      <c r="B103" s="13">
        <v>1</v>
      </c>
      <c r="C103" s="4" t="s">
        <v>39</v>
      </c>
      <c r="D103" s="5">
        <v>532111</v>
      </c>
      <c r="E103" s="6">
        <v>1889100000</v>
      </c>
      <c r="F103" s="6">
        <f>+[1]OKTOBER!H82</f>
        <v>1621476000</v>
      </c>
      <c r="G103" s="6">
        <v>0</v>
      </c>
      <c r="H103" s="6">
        <f>SUM(G103+F103)</f>
        <v>1621476000</v>
      </c>
      <c r="I103" s="7">
        <f>E103-H103</f>
        <v>267624000</v>
      </c>
    </row>
    <row r="104" spans="1:9" ht="24" customHeight="1">
      <c r="B104" s="67" t="s">
        <v>66</v>
      </c>
      <c r="C104" s="71" t="s">
        <v>67</v>
      </c>
      <c r="D104" s="72"/>
      <c r="E104" s="73">
        <f>+E105</f>
        <v>603100000</v>
      </c>
      <c r="F104" s="56">
        <f>+[1]MARET!H83</f>
        <v>0</v>
      </c>
      <c r="G104" s="73">
        <f t="shared" ref="G104:I104" si="18">+G105</f>
        <v>474184260</v>
      </c>
      <c r="H104" s="73">
        <f t="shared" si="18"/>
        <v>474184260</v>
      </c>
      <c r="I104" s="74">
        <f t="shared" si="18"/>
        <v>128915740</v>
      </c>
    </row>
    <row r="105" spans="1:9" ht="24" customHeight="1" thickBot="1">
      <c r="B105" s="13">
        <v>1</v>
      </c>
      <c r="C105" s="4" t="s">
        <v>41</v>
      </c>
      <c r="D105" s="5">
        <v>532111</v>
      </c>
      <c r="E105" s="6">
        <v>603100000</v>
      </c>
      <c r="F105" s="6">
        <v>0</v>
      </c>
      <c r="G105" s="6">
        <v>474184260</v>
      </c>
      <c r="H105" s="6">
        <f>G105+F105</f>
        <v>474184260</v>
      </c>
      <c r="I105" s="7">
        <f t="shared" ref="I105" si="19">E105-H105</f>
        <v>128915740</v>
      </c>
    </row>
    <row r="106" spans="1:9" ht="24" customHeight="1" thickTop="1" thickBot="1">
      <c r="B106" s="27"/>
      <c r="C106" s="28" t="s">
        <v>68</v>
      </c>
      <c r="D106" s="29"/>
      <c r="E106" s="30">
        <f>E6+E11+E23+E34+E51+E66+E100+E102+E104</f>
        <v>157354470000</v>
      </c>
      <c r="F106" s="30">
        <f t="shared" ref="F106:I106" si="20">F6+F11+F23+F34+F51+F66+F100+F102+F104</f>
        <v>19087504805</v>
      </c>
      <c r="G106" s="30">
        <f t="shared" si="20"/>
        <v>13812478452</v>
      </c>
      <c r="H106" s="30">
        <f t="shared" si="20"/>
        <v>34635474257</v>
      </c>
      <c r="I106" s="30">
        <f t="shared" si="20"/>
        <v>122718995743</v>
      </c>
    </row>
    <row r="107" spans="1:9" ht="15.75" thickTop="1">
      <c r="B107" s="1"/>
      <c r="C107" s="1"/>
      <c r="D107" s="1"/>
      <c r="E107" s="1"/>
      <c r="F107" s="1"/>
      <c r="G107" s="1"/>
      <c r="H107" s="1"/>
      <c r="I107" s="1"/>
    </row>
    <row r="108" spans="1:9">
      <c r="B108" s="1"/>
      <c r="C108" s="1"/>
      <c r="D108" s="1"/>
      <c r="E108" s="1"/>
      <c r="F108" s="31"/>
      <c r="G108" s="32"/>
      <c r="H108" s="33" t="s">
        <v>73</v>
      </c>
      <c r="I108" s="1"/>
    </row>
    <row r="109" spans="1:9">
      <c r="B109" s="1"/>
      <c r="C109" s="1"/>
      <c r="D109" s="1"/>
      <c r="E109" s="1"/>
      <c r="F109" s="31"/>
      <c r="G109" s="32"/>
      <c r="H109" s="34"/>
      <c r="I109" s="1"/>
    </row>
    <row r="110" spans="1:9" ht="15.75">
      <c r="B110" s="35"/>
      <c r="C110" s="36"/>
      <c r="D110" s="45">
        <v>51</v>
      </c>
      <c r="E110" s="37">
        <f>E68+E69+E70</f>
        <v>6476595000</v>
      </c>
      <c r="F110" s="37">
        <f t="shared" ref="F110:I110" si="21">F68+F69+F70</f>
        <v>4311288294</v>
      </c>
      <c r="G110" s="37">
        <f t="shared" si="21"/>
        <v>537442143</v>
      </c>
      <c r="H110" s="37">
        <f t="shared" si="21"/>
        <v>4848730437</v>
      </c>
      <c r="I110" s="37">
        <f t="shared" si="21"/>
        <v>1627864563</v>
      </c>
    </row>
    <row r="111" spans="1:9" ht="15.75">
      <c r="B111" s="1"/>
      <c r="C111" s="1"/>
      <c r="D111" s="45">
        <v>52</v>
      </c>
      <c r="E111" s="38">
        <f>E8+E9+E13+E14+E15+E16+E17+E18+E19+E20+E21+E25+E26+E27+E28+E29+E30+E31+E32+E33+E35+E36+E37+E38+E39+E40+E41+E53+E54+E55+E56+E57+E71+E72+E73+E74+E75+E76+E77+E78+E79+E80+E81+E82+E83+E84+E85+E86+E87+E88+E89</f>
        <v>71835565000</v>
      </c>
      <c r="F111" s="38">
        <f t="shared" ref="F111:I111" si="22">F8+F9+F13+F14+F15+F16+F17+F18+F19+F20+F21+F25+F26+F27+F28+F29+F30+F31+F32+F33+F35+F36+F37+F38+F39+F40+F41+F53+F54+F55+F56+F57+F71+F72+F73+F74+F75+F76+F77+F78+F79+F80+F81+F82+F83+F84+F85+F86+F87+F88+F89</f>
        <v>14731716511</v>
      </c>
      <c r="G111" s="38">
        <f t="shared" si="22"/>
        <v>9132532449</v>
      </c>
      <c r="H111" s="38">
        <f t="shared" si="22"/>
        <v>23864248960</v>
      </c>
      <c r="I111" s="38">
        <f t="shared" si="22"/>
        <v>47971316040</v>
      </c>
    </row>
    <row r="112" spans="1:9" ht="15.75">
      <c r="B112" s="1"/>
      <c r="C112" s="1"/>
      <c r="D112" s="45">
        <v>53</v>
      </c>
      <c r="E112" s="39">
        <f>E10+E22+E58+E59+E60+E61+E62+E63+E64+E65+E90+E101+E103+E105</f>
        <v>79042310000</v>
      </c>
      <c r="F112" s="39">
        <f>F10+F22+F58+F59+F60+F61+F62+F63+F64+F65+F90+F101+F103+F105</f>
        <v>1779991000</v>
      </c>
      <c r="G112" s="39">
        <f>G10+G22+G58+G59+G60+G61+G62+G63+G64+G65+G90+G101+G103+G105</f>
        <v>4142503860</v>
      </c>
      <c r="H112" s="39">
        <f>H10+H22+H58+H59+H60+H61+H62+H63+H64+H65+H90+H101+H103+H105</f>
        <v>5922494860</v>
      </c>
      <c r="I112" s="39">
        <f>I10+I22+I58+I59+I60+I61+I62+I63+I64+I65+I90+I101+I103+I105</f>
        <v>73119815140</v>
      </c>
    </row>
    <row r="113" spans="2:9" ht="15.75">
      <c r="B113" s="1"/>
      <c r="C113" s="1"/>
      <c r="D113" s="38"/>
      <c r="E113" s="38">
        <f>SUM(E110:E112)</f>
        <v>157354470000</v>
      </c>
      <c r="F113" s="38">
        <f t="shared" ref="F113:I113" si="23">SUM(F110:F112)</f>
        <v>20822995805</v>
      </c>
      <c r="G113" s="38">
        <f t="shared" si="23"/>
        <v>13812478452</v>
      </c>
      <c r="H113" s="38">
        <f t="shared" si="23"/>
        <v>34635474257</v>
      </c>
      <c r="I113" s="38">
        <f t="shared" si="23"/>
        <v>122718995743</v>
      </c>
    </row>
    <row r="114" spans="2:9" ht="15.75">
      <c r="B114" s="1"/>
      <c r="C114" s="1"/>
      <c r="D114" s="40"/>
      <c r="E114" s="40"/>
      <c r="F114" s="40"/>
      <c r="G114" s="40"/>
      <c r="H114" s="40"/>
      <c r="I114" s="40"/>
    </row>
    <row r="115" spans="2:9" ht="15.75">
      <c r="B115" s="1"/>
      <c r="C115" s="1"/>
      <c r="D115" s="40" t="s">
        <v>69</v>
      </c>
      <c r="E115" s="41" t="s">
        <v>70</v>
      </c>
      <c r="F115" s="42">
        <f>H106/E106</f>
        <v>0.22011115576824733</v>
      </c>
      <c r="G115" s="40"/>
      <c r="H115" s="40"/>
      <c r="I115" s="40"/>
    </row>
    <row r="116" spans="2:9" ht="15.75">
      <c r="B116" s="1"/>
      <c r="C116" s="1"/>
      <c r="D116" s="40"/>
      <c r="E116" s="40" t="s">
        <v>71</v>
      </c>
      <c r="F116" s="43">
        <f>I106/E106</f>
        <v>0.77988884423175264</v>
      </c>
      <c r="G116" s="40"/>
      <c r="H116" s="40"/>
      <c r="I116" s="40"/>
    </row>
    <row r="117" spans="2:9" ht="15.75">
      <c r="B117" s="1"/>
      <c r="C117" s="1"/>
      <c r="D117" s="40"/>
      <c r="E117" s="40"/>
      <c r="F117" s="44">
        <f>SUM(F115:F116)</f>
        <v>1</v>
      </c>
      <c r="G117" s="40"/>
      <c r="H117" s="40"/>
      <c r="I117" s="40"/>
    </row>
    <row r="119" spans="2:9">
      <c r="E119" s="46"/>
    </row>
    <row r="120" spans="2:9">
      <c r="E120" s="47"/>
    </row>
    <row r="121" spans="2:9">
      <c r="E121" s="47"/>
    </row>
  </sheetData>
  <mergeCells count="38">
    <mergeCell ref="B2:I2"/>
    <mergeCell ref="B3:I3"/>
    <mergeCell ref="B5:C5"/>
    <mergeCell ref="B6:B7"/>
    <mergeCell ref="C6:C7"/>
    <mergeCell ref="D6:D7"/>
    <mergeCell ref="E6:E7"/>
    <mergeCell ref="F6:F7"/>
    <mergeCell ref="G6:G7"/>
    <mergeCell ref="H6:H7"/>
    <mergeCell ref="I6:I7"/>
    <mergeCell ref="B11:B12"/>
    <mergeCell ref="E11:E12"/>
    <mergeCell ref="F11:F12"/>
    <mergeCell ref="G11:G12"/>
    <mergeCell ref="H11:H12"/>
    <mergeCell ref="I11:I12"/>
    <mergeCell ref="B23:B24"/>
    <mergeCell ref="D23:D24"/>
    <mergeCell ref="E23:E24"/>
    <mergeCell ref="F23:F24"/>
    <mergeCell ref="G23:G24"/>
    <mergeCell ref="I23:I24"/>
    <mergeCell ref="D51:D52"/>
    <mergeCell ref="E51:E52"/>
    <mergeCell ref="F51:F52"/>
    <mergeCell ref="G51:G52"/>
    <mergeCell ref="H51:H52"/>
    <mergeCell ref="I51:I52"/>
    <mergeCell ref="H23:H24"/>
    <mergeCell ref="I66:I67"/>
    <mergeCell ref="B51:B52"/>
    <mergeCell ref="B66:B67"/>
    <mergeCell ref="C66:C67"/>
    <mergeCell ref="E66:E67"/>
    <mergeCell ref="F66:F67"/>
    <mergeCell ref="G66:G67"/>
    <mergeCell ref="H66:H67"/>
  </mergeCells>
  <pageMargins left="0.31496062992125984" right="0.11811023622047245" top="0.39370078740157483" bottom="0.39370078740157483" header="0.31496062992125984" footer="0.31496062992125984"/>
  <pageSetup paperSize="9"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2013-10-24T06:50:16Z</cp:lastPrinted>
  <dcterms:created xsi:type="dcterms:W3CDTF">2013-10-24T06:46:23Z</dcterms:created>
  <dcterms:modified xsi:type="dcterms:W3CDTF">2013-10-24T08:09:51Z</dcterms:modified>
</cp:coreProperties>
</file>