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14.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true" firstSheet="0" minimized="false" showHorizontalScroll="true" showSheetTabs="true" showVerticalScroll="true" tabRatio="837" visibility="visible"/>
  </bookViews>
  <sheets>
    <sheet name="Форма" sheetId="1" r:id="rId4"/>
    <sheet name="Предупреждение НАМ 1экз" sheetId="2" r:id="rId5"/>
    <sheet name="Акт документы 2экз" sheetId="3" r:id="rId6"/>
    <sheet name="Заявление на АК от собствен" sheetId="4" r:id="rId7"/>
    <sheet name="НеПриложение 1экз (клиенту)" sheetId="5" r:id="rId8"/>
    <sheet name="Приложение 2экз" sheetId="6" r:id="rId9"/>
    <sheet name="НеДоговор 1экз (клиенту)" sheetId="7" r:id="rId10"/>
    <sheet name="Договор 3экз" sheetId="8" r:id="rId11"/>
    <sheet name="Приложение 2экз (если сумма мен" sheetId="9" r:id="rId12"/>
    <sheet name="Приложение 2экз (ПАРТНЕРЫ)" sheetId="10" r:id="rId13"/>
    <sheet name="Обложка 1экз" sheetId="11" r:id="rId14"/>
    <sheet name="Уведомление НАМ 2экз" sheetId="12" r:id="rId15"/>
    <sheet name="Акт деньги" sheetId="13" r:id="rId16"/>
    <sheet name="Заявление в СК (ПХ)" sheetId="14" r:id="rId17"/>
    <sheet name="Заявление в СК по доверке" sheetId="15" r:id="rId18"/>
  </sheets>
  <definedNames/>
  <calcPr calcId="999999" calcMode="auto" calcCompleted="1" fullCalcOnLoad="0" forceFullCalc="0"/>
</workbook>
</file>

<file path=xl/sharedStrings.xml><?xml version="1.0" encoding="utf-8"?>
<sst xmlns="http://schemas.openxmlformats.org/spreadsheetml/2006/main" uniqueCount="244">
  <si>
    <t>Краткое наименование</t>
  </si>
  <si>
    <t>Полное наименование</t>
  </si>
  <si>
    <t>ФИО</t>
  </si>
  <si>
    <t>Дата рождения</t>
  </si>
  <si>
    <t>Паспорт</t>
  </si>
  <si>
    <t>Прописка</t>
  </si>
  <si>
    <t>Телефон</t>
  </si>
  <si>
    <t>Платежные реквизиты</t>
  </si>
  <si>
    <t>ФИО краткое</t>
  </si>
  <si>
    <t>Подпись</t>
  </si>
  <si>
    <t>Краткое наименование 2</t>
  </si>
  <si>
    <t>Цессионарий</t>
  </si>
  <si>
    <t>Менеджер по работе с клиентами
Гавриловская О.А.</t>
  </si>
  <si>
    <t>Общество с ограниченной ответственностью "Правовой холдинг", в лице Менеджера по работе с клиентами Гавриловской Ольги Алексеевны, действующей на основании доверенности</t>
  </si>
  <si>
    <t>Общество с ограниченной ответственностью "Правовой холдинг"</t>
  </si>
  <si>
    <t>г.Владивосток ул.Зейская д.12</t>
  </si>
  <si>
    <t>ООО "Правовой холдинг"
ИНН: 2536327570
г.Владивосток, ул.Зейская д.12 оф.5
Р/сч: 40702810102500113077
Банк: ООО "Банк Точка"
БИК: 044525104
К/сч: 30101810745374525104</t>
  </si>
  <si>
    <t>Гавриловская О.А.</t>
  </si>
  <si>
    <t>Менеджер по работе с клиентами
__________________ Гавриловская О.А.</t>
  </si>
  <si>
    <t>Менеджер по работе с клиентами ООО "Правовой холдинг" Гавриловская О.А.</t>
  </si>
  <si>
    <t>Город заключения договора</t>
  </si>
  <si>
    <t>г. Владивосток</t>
  </si>
  <si>
    <t>Дата заключения договора</t>
  </si>
  <si>
    <t>26.06.2023</t>
  </si>
  <si>
    <t>Клиент: ФИО</t>
  </si>
  <si>
    <t>Тест Тест Тест</t>
  </si>
  <si>
    <t>Клиент: Дата рождения</t>
  </si>
  <si>
    <t>13.06.1995</t>
  </si>
  <si>
    <t>Клиент: Паспорт серия</t>
  </si>
  <si>
    <t>Клиент: Паспорт номер</t>
  </si>
  <si>
    <t>Клиент: Кем выдан</t>
  </si>
  <si>
    <t>ываыв</t>
  </si>
  <si>
    <t>Клиент: Дата выдачи</t>
  </si>
  <si>
    <t>22.05.5663</t>
  </si>
  <si>
    <t>Клиент: Код подразделения</t>
  </si>
  <si>
    <t>250-059</t>
  </si>
  <si>
    <t>Клиент: Прописка</t>
  </si>
  <si>
    <t>ВДК</t>
  </si>
  <si>
    <t>ДТП: Адрес места</t>
  </si>
  <si>
    <t>АРТЕМ</t>
  </si>
  <si>
    <t>ДТП: Дата</t>
  </si>
  <si>
    <t>25.06.2023</t>
  </si>
  <si>
    <t>ДТП: Время</t>
  </si>
  <si>
    <t>10:00</t>
  </si>
  <si>
    <t>ДТП: Какими документами оформлялось</t>
  </si>
  <si>
    <t>Евро</t>
  </si>
  <si>
    <t>Страховая компания: наименование</t>
  </si>
  <si>
    <t>САО «РЕСО-Гарантия»</t>
  </si>
  <si>
    <t>Страховая компания: адрес</t>
  </si>
  <si>
    <t>125047, г. Москва, ул. Гашека, д.12, стр.1</t>
  </si>
  <si>
    <t>Машина на ходу</t>
  </si>
  <si>
    <t>Адрес или город осмотра ТС</t>
  </si>
  <si>
    <t>Владивосток, Ленина, 45</t>
  </si>
  <si>
    <t>Своя компания или компания виновника</t>
  </si>
  <si>
    <t>Виновник: Серия и номер полиса</t>
  </si>
  <si>
    <t>ХХХ11111</t>
  </si>
  <si>
    <t>Виновник: Полис действителен до</t>
  </si>
  <si>
    <t>04.07.2023</t>
  </si>
  <si>
    <t>Виновник: Марка и модель автомобиля</t>
  </si>
  <si>
    <t>Лада Веста</t>
  </si>
  <si>
    <t>Виновник: Гос. номер автомобиля</t>
  </si>
  <si>
    <t>Х000ХХ125</t>
  </si>
  <si>
    <t>Пострадавший: Серия и номер полиса</t>
  </si>
  <si>
    <t>ХХХ0101010101</t>
  </si>
  <si>
    <t>Пострадавший: Полис действителен до</t>
  </si>
  <si>
    <t>09.07.2023</t>
  </si>
  <si>
    <t>Пострадавший: Марка и модель автомобиля</t>
  </si>
  <si>
    <t>Renault Logan</t>
  </si>
  <si>
    <t>Пострадавший: VIN</t>
  </si>
  <si>
    <t>Пострадавший: Год выпуска авто</t>
  </si>
  <si>
    <t>Пострадавший: Наименование документа (СОР/ПТС)</t>
  </si>
  <si>
    <t>ПТС</t>
  </si>
  <si>
    <t>Пострадавший: Данные документа (СОР/ПТС)</t>
  </si>
  <si>
    <t>Пострадавший: Гос. номер автомобиля</t>
  </si>
  <si>
    <t>А000АА75</t>
  </si>
  <si>
    <t>Водитель управлявший ТС</t>
  </si>
  <si>
    <t>Хабибулин Петр</t>
  </si>
  <si>
    <t>Двигался / стоял / отсутствовал</t>
  </si>
  <si>
    <t>Обстоятельства ДТП</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</si>
  <si>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</si>
  <si>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</si>
  <si>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</si>
  <si>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</si>
  <si>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</si>
  <si>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</si>
  <si>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</si>
  <si>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</si>
  <si>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</si>
  <si>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</si>
  <si>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</si>
  <si>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</si>
  <si>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</si>
  <si>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</si>
  <si>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</si>
  <si>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</si>
  <si>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кол-во
страниц</t>
  </si>
  <si>
    <t xml:space="preserve">Паспорт Цедента </t>
  </si>
  <si>
    <t>копия</t>
  </si>
  <si>
    <t>Свидетельство о регистрации ТС</t>
  </si>
  <si>
    <t>Водительское удостоверение</t>
  </si>
  <si>
    <t>Полис ОСАГО</t>
  </si>
  <si>
    <t>Извещение о ДТП (Администр. материал ГИБДД)</t>
  </si>
  <si>
    <t>оригинал</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</si>
  <si>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</si>
  <si>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 App +7 (904) 627 37 47      </t>
    </r>
  </si>
  <si>
    <t>от Клиента</t>
  </si>
  <si>
    <t>фамилия имя отчество:</t>
  </si>
  <si>
    <t>адрес регистрации:</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</si>
  <si>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</si>
  <si>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</si>
  <si>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</si>
  <si>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</si>
  <si>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</si>
  <si>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</si>
  <si>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</si>
  <si>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</si>
  <si>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</si>
  <si>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</si>
  <si>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</si>
  <si>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</si>
  <si>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</si>
  <si>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</si>
  <si>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</si>
  <si>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</si>
  <si>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</si>
  <si>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</si>
  <si>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</si>
  <si>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</si>
  <si>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</si>
  <si>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</si>
  <si>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</si>
  <si>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</si>
  <si>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</si>
  <si>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</si>
  <si>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</si>
  <si>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</si>
  <si>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</si>
  <si>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</si>
  <si>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</si>
  <si>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</si>
  <si>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</si>
  <si>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</si>
  <si>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</si>
  <si>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</si>
  <si>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</si>
  <si>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</si>
  <si>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</si>
  <si>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</si>
  <si>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</si>
  <si>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</si>
  <si>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</si>
  <si>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</si>
  <si>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</si>
  <si>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</si>
  <si>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</si>
  <si>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</si>
  <si>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</si>
  <si>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</si>
  <si>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</si>
  <si>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</si>
  <si>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</si>
  <si>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</si>
  <si>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</si>
  <si>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What`sApp +7 (904) 627 37 47      </t>
    </r>
  </si>
  <si>
    <t>№ убытка__________________________</t>
  </si>
  <si>
    <t>(наименование страховщика)</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</si>
  <si>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</si>
  <si>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</si>
  <si>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</si>
  <si>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</si>
  <si>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</si>
  <si>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</si>
  <si>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</si>
  <si>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</si>
  <si>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</si>
  <si>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rFont val="Times New Roman"/>
        <b val="true"/>
        <i val="false"/>
        <strike val="false"/>
        <color rgb="FF000000"/>
        <sz val="12"/>
        <u val="none"/>
      </rPr>
      <t xml:space="preserve">Электронная почта:</t>
    </r>
    <r>
      <rPr>
        <rFont val="Times New Roman"/>
        <b val="false"/>
        <i val="false"/>
        <strike val="false"/>
        <color rgb="FF000000"/>
        <sz val="12"/>
        <u val="none"/>
      </rPr>
      <t xml:space="preserve">
</t>
    </r>
    <r>
      <rPr>
        <rFont val="Times New Roman"/>
        <b val="false"/>
        <i val="true"/>
        <strike val="false"/>
        <color rgb="FF000000"/>
        <sz val="12"/>
        <u val="none"/>
      </rPr>
      <t xml:space="preserve">(для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</si>
  <si>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</si>
  <si>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</si>
  <si>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</si>
  <si>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</si>
  <si>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</si>
  <si>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</si>
  <si>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</si>
  <si>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</si>
  <si>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</si>
  <si>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</si>
  <si>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</si>
  <si>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</si>
  <si>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</si>
  <si>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</si>
  <si>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</si>
  <si>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отсутствует</t>
  </si>
  <si>
    <t>Имеются ли дополнительные расходы на лечение, восстановление здоровья:</t>
  </si>
  <si>
    <t xml:space="preserve"> [ ] да,  [х] нет</t>
  </si>
  <si>
    <t>Имеется ли утраченный заработок (доход):</t>
  </si>
  <si>
    <t xml:space="preserve">Отношение к погибшему лицу (степень родства): </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</si>
  <si>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</si>
  <si>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</si>
  <si>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</si>
  <si>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</si>
  <si>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</si>
  <si>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 xml:space="preserve">ПРОШУ:</t>
    </r>
    <r>
      <rPr>
        <rFont val="Times New Roman"/>
        <b val="true"/>
        <i val="false"/>
        <strike val="false"/>
        <color rgb="FF000000"/>
        <sz val="12"/>
        <u val="none"/>
      </rPr>
      <t xml:space="preserve"> выдать направление на осмотр</t>
    </r>
    <r>
      <rPr>
        <rFont val="Times New Roman"/>
        <b val="false"/>
        <i val="false"/>
        <strike val="false"/>
        <color rgb="FF000000"/>
        <sz val="12"/>
        <u val="none"/>
      </rPr>
      <t xml:space="preserve"> (направление направить на электроную почту </t>
    </r>
    <r>
      <rPr>
        <rFont val="Times New Roman"/>
        <b val="true"/>
        <i val="false"/>
        <strike val="false"/>
        <color rgb="FF000000"/>
        <sz val="12"/>
        <u val="none"/>
      </rPr>
      <t xml:space="preserve">vl2973747@mail.ru</t>
    </r>
    <r>
      <rPr>
        <rFont val="Times New Roman"/>
        <b val="false"/>
        <i val="false"/>
        <strike val="false"/>
        <color rgb="FF000000"/>
        <sz val="12"/>
        <u val="none"/>
      </rPr>
      <t xml:space="preserve"> или телеграммой по адресу 690005 г.Владивосток ул.Зейская д.12 оф.5 ООО "Правовой холдинг").</t>
    </r>
  </si>
  <si>
    <r>
      <t xml:space="preserve">ПРОШУ: расходы за услуги аварийного комиссара, а также расходы на эвакуатор (</t>
    </r>
    <r>
      <rPr>
        <rFont val="Times New Roman"/>
        <b val="false"/>
        <i val="true"/>
        <strike val="false"/>
        <color rgb="FF000000"/>
        <sz val="12"/>
        <u val="none"/>
      </rPr>
      <t xml:space="preserve">в случае наличия документального подтверждения несения указанных расходов</t>
    </r>
    <r>
      <rPr>
        <rFont val="Times New Roman"/>
        <b val="false"/>
        <i val="false"/>
        <strike val="false"/>
        <color rgb="FF000000"/>
        <sz val="12"/>
        <u val="none"/>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rFont val="Times New Roman"/>
        <b val="true"/>
        <i val="false"/>
        <strike val="false"/>
        <color rgb="FF000000"/>
        <sz val="12"/>
        <u val="none"/>
      </rPr>
      <t xml:space="preserve">перечислить страховое возмещение на следующие реквизиты</t>
    </r>
    <r>
      <rPr>
        <rFont val="Times New Roman"/>
        <b val="false"/>
        <i val="false"/>
        <strike val="false"/>
        <color rgb="FF000000"/>
        <sz val="12"/>
        <u val="none"/>
      </rPr>
      <t xml:space="preserve">:</t>
    </r>
  </si>
  <si>
    <r>
      <t xml:space="preserve">ПРОШУ: </t>
    </r>
    <r>
      <rPr>
        <rFont val="Times New Roman"/>
        <b val="true"/>
        <i val="false"/>
        <strike val="false"/>
        <color rgb="FF000000"/>
        <sz val="12"/>
        <u val="none"/>
      </rPr>
      <t xml:space="preserve">направить</t>
    </r>
    <r>
      <rPr>
        <rFont val="Times New Roman"/>
        <b val="false"/>
        <i val="false"/>
        <strike val="false"/>
        <color rgb="FF000000"/>
        <sz val="12"/>
        <u val="none"/>
      </rPr>
      <t xml:space="preserve"> </t>
    </r>
    <r>
      <rPr>
        <rFont val="Times New Roman"/>
        <b val="true"/>
        <i val="false"/>
        <strike val="false"/>
        <color rgb="FF000000"/>
        <sz val="12"/>
        <u val="none"/>
      </rPr>
      <t xml:space="preserve">акт осмотра</t>
    </r>
    <r>
      <rPr>
        <rFont val="Times New Roman"/>
        <b val="false"/>
        <i val="false"/>
        <strike val="false"/>
        <color rgb="FF000000"/>
        <sz val="12"/>
        <u val="none"/>
      </rPr>
      <t xml:space="preserve"> поврежденного ТС</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осмотра поврежденного ТС</t>
    </r>
    <r>
      <rPr>
        <rFont val="Times New Roman"/>
        <b val="false"/>
        <i val="false"/>
        <strike val="false"/>
        <color rgb="FF000000"/>
        <sz val="12"/>
        <u val="none"/>
      </rPr>
      <t xml:space="preserve">)</t>
    </r>
  </si>
  <si>
    <r>
      <t xml:space="preserve">ПРОШУ:</t>
    </r>
    <r>
      <rPr>
        <rFont val="Times New Roman"/>
        <b val="true"/>
        <i val="false"/>
        <strike val="false"/>
        <color rgb="FF000000"/>
        <sz val="12"/>
        <u val="none"/>
      </rPr>
      <t xml:space="preserve"> направить расчет стомости причиненного ущерба</t>
    </r>
    <r>
      <rPr>
        <rFont val="Times New Roman"/>
        <b val="false"/>
        <i val="false"/>
        <strike val="false"/>
        <color rgb="FF000000"/>
        <sz val="12"/>
        <u val="none"/>
      </rPr>
      <t xml:space="preserve"> (калькуляцию)</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расчета размера причиенного ущерба ТС</t>
    </r>
    <r>
      <rPr>
        <rFont val="Times New Roman"/>
        <b val="false"/>
        <i val="false"/>
        <strike val="false"/>
        <color rgb="FF000000"/>
        <sz val="12"/>
        <u val="none"/>
      </rPr>
      <t xml:space="preserve">)</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</si>
  <si>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</si>
  <si>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</si>
  <si>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</si>
  <si>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</si>
  <si>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</si>
  <si>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</si>
  <si>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</si>
  <si>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</si>
  <si>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</si>
  <si>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</si>
  <si>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</si>
  <si>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</si>
  <si>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</si>
  <si>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</si>
  <si>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</si>
  <si>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</si>
  <si>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</si>
  <si>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</si>
  <si>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</si>
  <si>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</si>
  <si>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</si>
  <si>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</si>
  <si>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</si>
  <si>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</si>
  <si>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</si>
  <si>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</si>
  <si>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</si>
  <si>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</si>
  <si>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</si>
  <si>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</si>
  <si>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690034 г.Владивосток, ул.Громова д.12 кв.89</t>
  </si>
  <si>
    <t xml:space="preserve">Телефон: </t>
  </si>
  <si>
    <t>690034 г.Владивосток ул.Громова д.12 кв.89</t>
  </si>
  <si>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</si>
  <si>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</si>
  <si>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</si>
  <si>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</si>
  <si>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Представитель выгодоприобретателя:
___________/ Сафонов В.Ю. /</t>
  </si>
  <si>
    <t>Страховщик (представитель страховщика):
___________/______________________/</t>
  </si>
</sst>
</file>

<file path=xl/styles.xml><?xml version="1.0" encoding="utf-8"?>
<styleSheet xmlns="http://schemas.openxmlformats.org/spreadsheetml/2006/main" xml:space="preserve">
  <numFmts count="0"/>
  <fonts count="18">
    <font>
      <b val="0"/>
      <i val="0"/>
      <strike val="0"/>
      <u val="none"/>
      <sz val="11"/>
      <color rgb="FF000000"/>
      <name val="Calibri"/>
    </font>
    <font>
      <b val="0"/>
      <i val="0"/>
      <strike val="0"/>
      <u val="none"/>
      <sz val="15"/>
      <color rgb="FF000000"/>
      <name val="Times New Roman"/>
    </font>
    <font>
      <b val="0"/>
      <i val="0"/>
      <strike val="0"/>
      <u val="none"/>
      <sz val="12"/>
      <color rgb="FF000000"/>
      <name val="Times New Roman"/>
    </font>
    <font>
      <b val="1"/>
      <i val="0"/>
      <strike val="0"/>
      <u val="none"/>
      <sz val="12"/>
      <color rgb="FF000000"/>
      <name val="Times New Roman"/>
    </font>
    <font>
      <b val="0"/>
      <i val="0"/>
      <strike val="0"/>
      <u val="none"/>
      <sz val="10"/>
      <color rgb="FF000000"/>
      <name val="Times New Roman"/>
    </font>
    <font>
      <b val="0"/>
      <i val="0"/>
      <strike val="0"/>
      <u val="none"/>
      <sz val="14"/>
      <color rgb="FF000000"/>
      <name val="Arial"/>
    </font>
    <font>
      <b val="1"/>
      <i val="0"/>
      <strike val="0"/>
      <u val="none"/>
      <sz val="14"/>
      <color rgb="FF000000"/>
      <name val="Arial"/>
    </font>
    <font>
      <b val="0"/>
      <i val="0"/>
      <strike val="0"/>
      <u val="none"/>
      <sz val="14"/>
      <color rgb="FF000000"/>
      <name val="Times New Roman"/>
    </font>
    <font>
      <b val="0"/>
      <i val="1"/>
      <strike val="0"/>
      <u val="none"/>
      <sz val="12"/>
      <color rgb="FF000000"/>
      <name val="Times New Roman"/>
    </font>
    <font>
      <b val="0"/>
      <i val="0"/>
      <strike val="0"/>
      <u val="none"/>
      <sz val="10"/>
      <color rgb="FF000000"/>
      <name val="Calibri"/>
    </font>
    <font>
      <b val="1"/>
      <i val="0"/>
      <strike val="0"/>
      <u val="none"/>
      <sz val="15"/>
      <color rgb="FF000000"/>
      <name val="Times New Roman"/>
    </font>
    <font>
      <b val="0"/>
      <i val="0"/>
      <strike val="0"/>
      <u val="none"/>
      <sz val="12"/>
      <color rgb="FF000000"/>
      <name val="Arial"/>
    </font>
    <font>
      <b val="0"/>
      <i val="0"/>
      <strike val="0"/>
      <u val="none"/>
      <sz val="11"/>
      <color rgb="FF000000"/>
      <name val="Times New Roman"/>
    </font>
    <font>
      <b val="1"/>
      <i val="0"/>
      <strike val="0"/>
      <u val="none"/>
      <sz val="20"/>
      <color rgb="FF000000"/>
      <name val="Arial"/>
    </font>
    <font>
      <b val="1"/>
      <i val="0"/>
      <strike val="0"/>
      <u val="none"/>
      <sz val="26"/>
      <color rgb="FF000000"/>
      <name val="Arial"/>
    </font>
    <font>
      <b val="0"/>
      <i val="0"/>
      <strike val="0"/>
      <u val="none"/>
      <sz val="26"/>
      <color rgb="FF000000"/>
      <name val="Arial"/>
    </font>
    <font>
      <b val="1"/>
      <i val="0"/>
      <strike val="0"/>
      <u val="none"/>
      <sz val="14"/>
      <color rgb="FF000000"/>
      <name val="Times New Roman"/>
    </font>
    <font>
      <b val="0"/>
      <i val="0"/>
      <strike val="0"/>
      <u val="none"/>
      <sz val="10"/>
      <color rgb="FF000000"/>
      <name val="Arial"/>
    </font>
  </fonts>
  <fills count="9">
    <fill>
      <patternFill patternType="none"/>
    </fill>
    <fill>
      <patternFill patternType="gray125">
        <fgColor rgb="FFFFFFFF"/>
        <bgColor rgb="FF000000"/>
      </patternFill>
    </fill>
    <fill>
      <patternFill patternType="solid">
        <fgColor rgb="FFCCFFFF"/>
        <bgColor rgb="FFFFFFFF"/>
      </patternFill>
    </fill>
    <fill>
      <patternFill patternType="solid">
        <fgColor rgb="FFFFFFFF"/>
        <bgColor rgb="FFFFFFFF"/>
      </patternFill>
    </fill>
    <fill>
      <patternFill patternType="solid">
        <fgColor rgb="FFFFFF00"/>
        <bgColor rgb="FFFFFFFF"/>
      </patternFill>
    </fill>
    <fill>
      <patternFill patternType="solid">
        <fgColor rgb="FFFFFF66"/>
        <bgColor rgb="FFFFFFFF"/>
      </patternFill>
    </fill>
    <fill>
      <patternFill patternType="solid">
        <fgColor rgb="FF99FF99"/>
        <bgColor rgb="FFFFFFFF"/>
      </patternFill>
    </fill>
    <fill>
      <patternFill patternType="solid">
        <fgColor rgb="FFEFEFEF"/>
        <bgColor rgb="FFEFEFEF"/>
      </patternFill>
    </fill>
    <fill>
      <patternFill patternType="solid">
        <fgColor rgb="FFEAEAEA"/>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numFmtId="0" fontId="0" fillId="0" borderId="0"/>
  </cellStyleXfs>
  <cellXfs count="10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0" numFmtId="0" fillId="2" borderId="1" applyFont="0" applyNumberFormat="0" applyFill="1" applyBorder="1"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49" fillId="0" borderId="0" applyFont="1" applyNumberFormat="1"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top" textRotation="0" wrapText="false" shrinkToFit="false"/>
    </xf>
    <xf xfId="0" fontId="2" numFmtId="49" fillId="0" borderId="0" applyFont="1" applyNumberFormat="1" applyFill="0" applyBorder="0" applyAlignment="1">
      <alignment horizontal="general" vertical="top" textRotation="0" wrapText="false" shrinkToFit="false"/>
    </xf>
    <xf xfId="0" fontId="2" numFmtId="49" fillId="0" borderId="0" applyFont="1" applyNumberFormat="1" applyFill="0" applyBorder="0" applyAlignment="1">
      <alignment horizontal="right" vertical="top" textRotation="0" wrapText="false" shrinkToFit="false"/>
    </xf>
    <xf xfId="0" fontId="2" numFmtId="0" fillId="0" borderId="1"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justify" vertical="top"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general" vertical="top" textRotation="0" wrapText="tru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true" shrinkToFit="false"/>
    </xf>
    <xf xfId="0" fontId="4" numFmtId="0" fillId="0" borderId="0" applyFont="1" applyNumberFormat="0" applyFill="0" applyBorder="0" applyAlignment="1">
      <alignment horizontal="general" vertical="top" textRotation="0" wrapText="false" shrinkToFit="false"/>
    </xf>
    <xf xfId="0" fontId="4"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general" vertical="center" textRotation="0" wrapText="false" shrinkToFit="false"/>
    </xf>
    <xf xfId="0" fontId="6"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general" vertical="top" textRotation="0" wrapText="false" shrinkToFit="false"/>
    </xf>
    <xf xfId="0" fontId="7" numFmtId="49" fillId="0" borderId="0" applyFont="1" applyNumberFormat="1" applyFill="0" applyBorder="0" applyAlignment="1">
      <alignment horizontal="general" vertical="top" textRotation="0" wrapText="false" shrinkToFit="false"/>
    </xf>
    <xf xfId="0" fontId="2" numFmtId="0" fillId="0" borderId="0" applyFont="1" applyNumberFormat="0" applyFill="0" applyBorder="0" applyAlignment="1">
      <alignment horizontal="right" vertical="top" textRotation="0" wrapText="false" shrinkToFit="false"/>
    </xf>
    <xf xfId="0" fontId="3" numFmtId="0" fillId="0" borderId="0" applyFont="1" applyNumberFormat="0" applyFill="0" applyBorder="0" applyAlignment="1">
      <alignment horizontal="general" vertical="top" textRotation="0" wrapText="true" shrinkToFit="false"/>
    </xf>
    <xf xfId="0" fontId="2" numFmtId="0" fillId="0" borderId="2" applyFont="1" applyNumberFormat="0" applyFill="0" applyBorder="1" applyAlignment="1">
      <alignment horizontal="general" vertical="center" textRotation="0" wrapText="false" shrinkToFit="false"/>
    </xf>
    <xf xfId="0" fontId="2" numFmtId="0" fillId="0" borderId="1" applyFont="1" applyNumberFormat="0" applyFill="0" applyBorder="1" applyAlignment="1">
      <alignment horizontal="center" vertical="center" textRotation="0" wrapText="false" shrinkToFit="false"/>
    </xf>
    <xf xfId="0" fontId="2" numFmtId="14" fillId="0" borderId="0" applyFont="1" applyNumberFormat="1" applyFill="0" applyBorder="0" applyAlignment="1">
      <alignment horizontal="left" vertical="top" textRotation="0" wrapText="false" shrinkToFit="false"/>
    </xf>
    <xf xfId="0" fontId="3" numFmtId="0" fillId="0" borderId="6" applyFont="1" applyNumberFormat="0" applyFill="0" applyBorder="1" applyAlignment="1">
      <alignment horizontal="general" vertical="top" textRotation="0" wrapText="true" shrinkToFit="false"/>
    </xf>
    <xf xfId="0" fontId="3" numFmtId="0" fillId="0" borderId="0" applyFont="1" applyNumberFormat="0" applyFill="0" applyBorder="0" applyAlignment="1">
      <alignment horizontal="left" vertical="top" textRotation="0" wrapText="true" shrinkToFit="false"/>
    </xf>
    <xf xfId="0" fontId="2" numFmtId="0" fillId="3" borderId="2" applyFont="1" applyNumberFormat="0" applyFill="1" applyBorder="1" applyAlignment="1">
      <alignment horizontal="left" vertical="center" textRotation="0" wrapText="false" shrinkToFit="false"/>
    </xf>
    <xf xfId="0" fontId="8" numFmtId="0" fillId="0" borderId="1" applyFont="1" applyNumberFormat="0" applyFill="0" applyBorder="1" applyAlignment="1">
      <alignment horizontal="center" vertical="center" textRotation="0" wrapText="false" shrinkToFit="false"/>
    </xf>
    <xf xfId="0" fontId="0" numFmtId="49" fillId="4" borderId="1" applyFont="0" applyNumberFormat="1" applyFill="1" applyBorder="1" applyAlignment="1">
      <alignment horizontal="general" vertical="center" textRotation="0" wrapText="false" shrinkToFit="false"/>
    </xf>
    <xf xfId="0" fontId="0" numFmtId="49" fillId="5" borderId="1" applyFont="0" applyNumberFormat="1" applyFill="1" applyBorder="1" applyAlignment="1">
      <alignment horizontal="general" vertical="center" textRotation="0" wrapText="false" shrinkToFit="false"/>
    </xf>
    <xf xfId="0" fontId="0" numFmtId="0" fillId="6" borderId="1" applyFont="0" applyNumberFormat="0" applyFill="1" applyBorder="1" applyAlignment="1">
      <alignment horizontal="general" vertical="center" textRotation="0" wrapText="false" shrinkToFit="false"/>
    </xf>
    <xf xfId="0" fontId="9" numFmtId="49" fillId="0" borderId="0" applyFont="1" applyNumberFormat="1" applyFill="0" applyBorder="0"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0" fillId="0" borderId="0" applyFont="1" applyNumberFormat="0" applyFill="0" applyBorder="0" applyAlignment="1">
      <alignment horizontal="right" vertical="center" textRotation="0" wrapText="false" shrinkToFit="false"/>
    </xf>
    <xf xfId="0" fontId="10" numFmtId="0" fillId="0" borderId="0" applyFont="1" applyNumberFormat="0" applyFill="0" applyBorder="0" applyAlignment="1">
      <alignment horizontal="right" vertical="center" textRotation="0" wrapText="true" shrinkToFit="false"/>
    </xf>
    <xf xfId="0" fontId="1" numFmtId="0" fillId="0" borderId="0" applyFont="1" applyNumberFormat="0" applyFill="0" applyBorder="0" applyAlignment="1">
      <alignment horizontal="right"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justify"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false" shrinkToFit="false"/>
    </xf>
    <xf xfId="0" fontId="4" numFmtId="0" fillId="0" borderId="6" applyFont="1" applyNumberFormat="0" applyFill="0" applyBorder="1" applyAlignment="1">
      <alignment horizontal="center" vertical="top" textRotation="0" wrapText="false" shrinkToFit="false"/>
    </xf>
    <xf xfId="0" fontId="11" numFmtId="0" fillId="0" borderId="1" applyFont="1" applyNumberFormat="0" applyFill="0" applyBorder="1" applyAlignment="1">
      <alignment horizontal="left" vertical="top" textRotation="0" wrapText="true" shrinkToFit="false" indent="1"/>
    </xf>
    <xf xfId="0" fontId="3" numFmtId="0" fillId="0" borderId="0" applyFont="1" applyNumberFormat="0" applyFill="0" applyBorder="0" applyAlignment="1">
      <alignment horizontal="center"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5" applyFont="1" applyNumberFormat="1" applyFill="0" applyBorder="1" applyAlignment="1">
      <alignment horizontal="left" vertical="top" textRotation="0" wrapText="true" shrinkToFit="false"/>
    </xf>
    <xf xfId="0" fontId="2" numFmtId="0" fillId="0" borderId="5" applyFont="1" applyNumberFormat="0" applyFill="0" applyBorder="1" applyAlignment="1">
      <alignment horizontal="left" vertical="top" textRotation="0" wrapText="true" shrinkToFit="false"/>
    </xf>
    <xf xfId="0" fontId="2" numFmtId="0" fillId="0" borderId="0" applyFont="1" applyNumberFormat="0" applyFill="0" applyBorder="0" applyAlignment="1">
      <alignment horizontal="right" vertical="top" textRotation="0" wrapText="true" shrinkToFit="false"/>
    </xf>
    <xf xfId="0" fontId="12" numFmtId="0" fillId="0" borderId="0" applyFont="1" applyNumberFormat="0" applyFill="0" applyBorder="0" applyAlignment="1">
      <alignment horizontal="justify" vertical="top" textRotation="0" wrapText="true" shrinkToFit="false"/>
    </xf>
    <xf xfId="0" fontId="13" numFmtId="0" fillId="0" borderId="0" applyFont="1" applyNumberFormat="0" applyFill="0" applyBorder="0" applyAlignment="1">
      <alignment horizontal="center" vertical="top" textRotation="180" wrapText="false" shrinkToFit="false"/>
    </xf>
    <xf xfId="0" fontId="14" numFmtId="0" fillId="0" borderId="0" applyFont="1" applyNumberFormat="0" applyFill="0" applyBorder="0" applyAlignment="1">
      <alignment horizontal="left" vertical="center" textRotation="0" wrapText="true" shrinkToFit="false"/>
    </xf>
    <xf xfId="0" fontId="15" numFmtId="0" fillId="0" borderId="0" applyFont="1" applyNumberFormat="0" applyFill="0" applyBorder="0" applyAlignment="1">
      <alignment horizontal="left" vertical="center" textRotation="0" wrapText="true" shrinkToFit="false"/>
    </xf>
    <xf xfId="0" fontId="15" numFmtId="49" fillId="0" borderId="0" applyFont="1" applyNumberFormat="1" applyFill="0" applyBorder="0" applyAlignment="1">
      <alignment horizontal="left" vertical="center" textRotation="0" wrapText="true" shrinkToFit="false"/>
    </xf>
    <xf xfId="0" fontId="5" numFmtId="0" fillId="0" borderId="0" applyFont="1" applyNumberFormat="0" applyFill="0" applyBorder="0" applyAlignment="1">
      <alignment horizontal="left" vertical="center" textRotation="0" wrapText="true" shrinkToFit="false"/>
    </xf>
    <xf xfId="0" fontId="7" numFmtId="0" fillId="0" borderId="0" applyFont="1" applyNumberFormat="0" applyFill="0" applyBorder="0" applyAlignment="1">
      <alignment horizontal="justify" vertical="top" textRotation="0" wrapText="true" shrinkToFit="false"/>
    </xf>
    <xf xfId="0" fontId="7" numFmtId="0" fillId="0" borderId="0" applyFont="1" applyNumberFormat="0" applyFill="0" applyBorder="0" applyAlignment="1">
      <alignment horizontal="right" vertical="top" textRotation="0" wrapText="true" shrinkToFit="false"/>
    </xf>
    <xf xfId="0" fontId="16" numFmtId="0" fillId="0" borderId="0" applyFont="1" applyNumberFormat="0" applyFill="0" applyBorder="0" applyAlignment="1">
      <alignment horizontal="center" vertical="top" textRotation="0" wrapText="true" shrinkToFit="false"/>
    </xf>
    <xf xfId="0" fontId="16" numFmtId="0" fillId="0" borderId="0" applyFont="1" applyNumberFormat="0" applyFill="0" applyBorder="0" applyAlignment="1">
      <alignment horizontal="right" vertical="top" textRotation="0" wrapText="true" shrinkToFit="false"/>
    </xf>
    <xf xfId="0" fontId="7" numFmtId="49" fillId="0" borderId="0" applyFont="1" applyNumberFormat="1" applyFill="0" applyBorder="0" applyAlignment="1">
      <alignment horizontal="right" vertical="top" textRotation="0" wrapText="true" shrinkToFit="false"/>
    </xf>
    <xf xfId="0" fontId="7" numFmtId="0" fillId="0" borderId="0" applyFont="1" applyNumberFormat="0" applyFill="0" applyBorder="0" applyAlignment="1">
      <alignment horizontal="right" vertical="top" textRotation="0" wrapText="true" shrinkToFit="false"/>
    </xf>
    <xf xfId="0" fontId="2" numFmtId="0" fillId="0" borderId="7"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general" vertical="center"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2" numFmtId="0" fillId="0" borderId="6" applyFont="1" applyNumberFormat="0" applyFill="0" applyBorder="1" applyAlignment="1">
      <alignment horizontal="left" vertical="top" textRotation="0" wrapText="true" shrinkToFit="false"/>
    </xf>
    <xf xfId="0" fontId="2" numFmtId="0" fillId="0" borderId="7" applyFont="1" applyNumberFormat="0" applyFill="0" applyBorder="1" applyAlignment="1">
      <alignment horizontal="general" vertical="center" textRotation="0" wrapText="false" shrinkToFit="false"/>
    </xf>
    <xf xfId="0" fontId="2" numFmtId="0" fillId="0" borderId="2" applyFont="1" applyNumberFormat="0" applyFill="0" applyBorder="1" applyAlignment="1">
      <alignment horizontal="general" vertical="center" textRotation="0" wrapText="false" shrinkToFit="false"/>
    </xf>
    <xf xfId="0" fontId="2" numFmtId="0" fillId="0" borderId="7"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justify" vertical="top" textRotation="0" wrapText="true" shrinkToFit="false"/>
    </xf>
    <xf xfId="0" fontId="8" numFmtId="0" fillId="0" borderId="0" applyFont="1" applyNumberFormat="0" applyFill="0" applyBorder="0" applyAlignment="1">
      <alignment horizontal="justify" vertical="top"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8" numFmtId="0" fillId="0" borderId="9" applyFont="1" applyNumberFormat="0" applyFill="0" applyBorder="1" applyAlignment="1">
      <alignment horizontal="center" vertical="center" textRotation="0" wrapText="false" shrinkToFit="false"/>
    </xf>
    <xf xfId="0" fontId="2" numFmtId="0" fillId="0" borderId="10" applyFont="1" applyNumberFormat="0" applyFill="0" applyBorder="1" applyAlignment="1">
      <alignment horizontal="general" vertical="center" textRotation="0" wrapText="false" shrinkToFit="false"/>
    </xf>
    <xf xfId="0" fontId="3" numFmtId="0" fillId="8" borderId="1" applyFont="1" applyNumberFormat="0" applyFill="1" applyBorder="1" applyAlignment="1">
      <alignment horizontal="center"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0" applyFont="1" applyNumberFormat="1" applyFill="0" applyBorder="0" applyAlignment="1">
      <alignment horizontal="left" vertical="top" textRotation="0" wrapText="true" shrinkToFit="false"/>
    </xf>
    <xf xfId="0" fontId="3" numFmtId="0" fillId="0" borderId="0" applyFont="1" applyNumberFormat="0" applyFill="0" applyBorder="0" applyAlignment="1">
      <alignment horizontal="justify"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11" numFmtId="0" fillId="0" borderId="11" applyFont="1" applyNumberFormat="0" applyFill="0" applyBorder="1" applyAlignment="1">
      <alignment horizontal="left" vertical="top" textRotation="0" wrapText="true" shrinkToFit="false"/>
    </xf>
    <xf xfId="0" fontId="11" numFmtId="0" fillId="0" borderId="0" applyFont="1" applyNumberFormat="0" applyFill="0" applyBorder="0" applyAlignment="1">
      <alignment horizontal="left" vertical="top" textRotation="0" wrapText="true" shrinkToFit="false"/>
    </xf>
    <xf xfId="0" fontId="3" numFmtId="49" fillId="0" borderId="5" applyFont="1" applyNumberFormat="1" applyFill="0" applyBorder="1" applyAlignment="1">
      <alignment horizontal="center" vertical="top" textRotation="0" wrapText="true" shrinkToFit="false"/>
    </xf>
    <xf xfId="0" fontId="4" numFmtId="0" fillId="0" borderId="0" applyFont="1" applyNumberFormat="0" applyFill="0" applyBorder="0" applyAlignment="1">
      <alignment horizontal="center" vertical="top" textRotation="0" wrapText="false" shrinkToFit="false"/>
    </xf>
    <xf xfId="0" fontId="3" numFmtId="0" fillId="0" borderId="6" applyFont="1" applyNumberFormat="0" applyFill="0" applyBorder="1" applyAlignment="1">
      <alignment horizontal="left" vertical="top" textRotation="0" wrapText="true" shrinkToFit="false"/>
    </xf>
    <xf xfId="0" fontId="3" numFmtId="0" fillId="0" borderId="0" applyFont="1" applyNumberFormat="0" applyFill="0" applyBorder="0" applyAlignment="1">
      <alignment horizontal="general" vertical="center" textRotation="0" wrapText="false" shrinkToFit="false"/>
    </xf>
    <xf xfId="0" fontId="2" numFmtId="49" fillId="0" borderId="0" applyFont="1" applyNumberFormat="1" applyFill="0" applyBorder="0" applyAlignment="1">
      <alignment horizontal="justify" vertical="top" textRotation="0" wrapText="true" shrinkToFit="false"/>
    </xf>
    <xf xfId="0" fontId="3" numFmtId="0" fillId="7" borderId="7" applyFont="1" applyNumberFormat="0" applyFill="1" applyBorder="1" applyAlignment="1">
      <alignment horizontal="center" vertical="bottom" textRotation="0" wrapText="false" shrinkToFit="false"/>
    </xf>
    <xf xfId="0" fontId="17" numFmtId="0" fillId="0" borderId="8" applyFont="1" applyNumberFormat="0" applyFill="0" applyBorder="1" applyAlignment="0">
      <alignment horizontal="general" vertical="bottom" textRotation="0" wrapText="false" shrinkToFit="false"/>
    </xf>
    <xf xfId="0" fontId="17" numFmtId="0" fillId="0" borderId="2" applyFont="1" applyNumberFormat="0" applyFill="0" applyBorder="1" applyAlignment="0">
      <alignment horizontal="general" vertical="bottom" textRotation="0" wrapText="false" shrinkToFit="false"/>
    </xf>
    <xf xfId="0" fontId="3" numFmtId="0" fillId="0"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4.xml><?xml version="1.0" encoding="utf-8"?>
<xdr:wsDr xmlns:xdr="http://schemas.openxmlformats.org/drawingml/2006/spreadsheetDrawing" xmlns:a="http://schemas.openxmlformats.org/drawingml/2006/main">
  <xdr:oneCellAnchor>
    <xdr:from>
      <xdr:col>0</xdr:col>
      <xdr:colOff>114300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36"/>
  <sheetViews>
    <sheetView tabSelected="0" workbookViewId="0" showGridLines="true" showRowColHeaders="1">
      <selection activeCell="B36" sqref="B36"/>
    </sheetView>
  </sheetViews>
  <sheetFormatPr defaultRowHeight="14.4" defaultColWidth="9.140625" outlineLevelRow="0" outlineLevelCol="0"/>
  <cols>
    <col min="1" max="1" width="50.5703125" customWidth="true" style="2"/>
    <col min="2" max="2" width="10.85546875" customWidth="true" style="2"/>
    <col min="3" max="3" width="9.140625" style="2"/>
  </cols>
  <sheetData>
    <row r="1" spans="1:14">
      <c r="A1" s="42"/>
      <c r="B1" s="42" t="s">
        <v>0</v>
      </c>
      <c r="C1" s="42" t="s">
        <v>1</v>
      </c>
      <c r="D1" s="42" t="s">
        <v>2</v>
      </c>
      <c r="E1" s="42" t="s">
        <v>3</v>
      </c>
      <c r="F1" s="42" t="s">
        <v>4</v>
      </c>
      <c r="G1" s="42"/>
      <c r="H1" s="42" t="s">
        <v>5</v>
      </c>
      <c r="I1" s="42" t="s">
        <v>6</v>
      </c>
      <c r="J1" s="42" t="s">
        <v>7</v>
      </c>
      <c r="K1" s="42" t="s">
        <v>8</v>
      </c>
      <c r="L1" s="42" t="s">
        <v>9</v>
      </c>
      <c r="M1" s="42" t="s">
        <v>10</v>
      </c>
      <c r="N1" s="42"/>
    </row>
    <row r="2" spans="1:14">
      <c r="A2" s="42" t="s">
        <v>11</v>
      </c>
      <c r="B2" s="40" t="s">
        <v>12</v>
      </c>
      <c r="C2" s="40" t="s">
        <v>13</v>
      </c>
      <c r="D2" s="40" t="s">
        <v>14</v>
      </c>
      <c r="E2" s="40"/>
      <c r="F2" s="40"/>
      <c r="G2" s="40"/>
      <c r="H2" s="40" t="s">
        <v>15</v>
      </c>
      <c r="I2" s="40"/>
      <c r="J2" s="39" t="s">
        <v>16</v>
      </c>
      <c r="K2" s="40" t="s">
        <v>17</v>
      </c>
      <c r="L2" s="40" t="s">
        <v>18</v>
      </c>
      <c r="M2" s="40" t="s">
        <v>19</v>
      </c>
    </row>
    <row r="3" spans="1:14">
      <c r="A3" s="42" t="s">
        <v>20</v>
      </c>
      <c r="B3" s="40" t="s">
        <v>21</v>
      </c>
    </row>
    <row r="4" spans="1:14">
      <c r="A4" s="42" t="s">
        <v>22</v>
      </c>
      <c r="B4" s="40" t="s">
        <v>23</v>
      </c>
    </row>
    <row r="5" spans="1:14">
      <c r="A5" s="42" t="s">
        <v>24</v>
      </c>
      <c r="B5" s="40" t="s">
        <v>25</v>
      </c>
    </row>
    <row r="6" spans="1:14">
      <c r="A6" s="42" t="s">
        <v>26</v>
      </c>
      <c r="B6" s="40" t="s">
        <v>27</v>
      </c>
    </row>
    <row r="7" spans="1:14">
      <c r="A7" s="42" t="s">
        <v>28</v>
      </c>
      <c r="B7" s="40">
        <v>111</v>
      </c>
    </row>
    <row r="8" spans="1:14">
      <c r="A8" s="42" t="s">
        <v>29</v>
      </c>
      <c r="B8" s="40">
        <v>555</v>
      </c>
    </row>
    <row r="9" spans="1:14">
      <c r="A9" s="42" t="s">
        <v>30</v>
      </c>
      <c r="B9" s="40" t="s">
        <v>31</v>
      </c>
    </row>
    <row r="10" spans="1:14">
      <c r="A10" s="42" t="s">
        <v>32</v>
      </c>
      <c r="B10" s="40" t="s">
        <v>33</v>
      </c>
    </row>
    <row r="11" spans="1:14">
      <c r="A11" s="42" t="s">
        <v>34</v>
      </c>
      <c r="B11" s="40" t="s">
        <v>35</v>
      </c>
    </row>
    <row r="12" spans="1:14">
      <c r="A12" s="42" t="s">
        <v>36</v>
      </c>
      <c r="B12" s="40" t="s">
        <v>37</v>
      </c>
    </row>
    <row r="13" spans="1:14">
      <c r="A13" s="42" t="s">
        <v>38</v>
      </c>
      <c r="B13" s="40" t="s">
        <v>39</v>
      </c>
    </row>
    <row r="14" spans="1:14">
      <c r="A14" s="42" t="s">
        <v>40</v>
      </c>
      <c r="B14" s="40" t="s">
        <v>41</v>
      </c>
    </row>
    <row r="15" spans="1:14">
      <c r="A15" s="42" t="s">
        <v>42</v>
      </c>
      <c r="B15" s="40" t="s">
        <v>43</v>
      </c>
    </row>
    <row r="16" spans="1:14">
      <c r="A16" s="42" t="s">
        <v>44</v>
      </c>
      <c r="B16" s="40" t="s">
        <v>45</v>
      </c>
    </row>
    <row r="17" spans="1:14">
      <c r="A17" s="42" t="s">
        <v>46</v>
      </c>
      <c r="B17" s="40" t="s">
        <v>47</v>
      </c>
    </row>
    <row r="18" spans="1:14">
      <c r="A18" s="42" t="s">
        <v>48</v>
      </c>
      <c r="B18" s="40" t="s">
        <v>49</v>
      </c>
    </row>
    <row r="19" spans="1:14">
      <c r="A19" s="42" t="s">
        <v>50</v>
      </c>
      <c r="B19" s="41">
        <v>1</v>
      </c>
    </row>
    <row r="20" spans="1:14">
      <c r="A20" s="42" t="s">
        <v>51</v>
      </c>
      <c r="B20" s="40" t="s">
        <v>52</v>
      </c>
    </row>
    <row r="21" spans="1:14">
      <c r="A21" s="42" t="s">
        <v>53</v>
      </c>
      <c r="B21" s="41">
        <v>1</v>
      </c>
    </row>
    <row r="22" spans="1:14">
      <c r="A22" s="42" t="s">
        <v>54</v>
      </c>
      <c r="B22" s="40" t="s">
        <v>55</v>
      </c>
    </row>
    <row r="23" spans="1:14">
      <c r="A23" s="42" t="s">
        <v>56</v>
      </c>
      <c r="B23" s="40" t="s">
        <v>57</v>
      </c>
    </row>
    <row r="24" spans="1:14">
      <c r="A24" s="42" t="s">
        <v>58</v>
      </c>
      <c r="B24" s="40" t="s">
        <v>59</v>
      </c>
    </row>
    <row r="25" spans="1:14">
      <c r="A25" s="42" t="s">
        <v>60</v>
      </c>
      <c r="B25" s="40" t="s">
        <v>61</v>
      </c>
    </row>
    <row r="26" spans="1:14">
      <c r="A26" s="42" t="s">
        <v>62</v>
      </c>
      <c r="B26" s="40" t="s">
        <v>63</v>
      </c>
    </row>
    <row r="27" spans="1:14">
      <c r="A27" s="42" t="s">
        <v>64</v>
      </c>
      <c r="B27" s="40" t="s">
        <v>65</v>
      </c>
    </row>
    <row r="28" spans="1:14">
      <c r="A28" s="42" t="s">
        <v>66</v>
      </c>
      <c r="B28" s="40" t="s">
        <v>67</v>
      </c>
    </row>
    <row r="29" spans="1:14">
      <c r="A29" s="42" t="s">
        <v>68</v>
      </c>
      <c r="B29" s="40">
        <v>1111</v>
      </c>
    </row>
    <row r="30" spans="1:14">
      <c r="A30" s="42" t="s">
        <v>69</v>
      </c>
      <c r="B30" s="40">
        <v>2008</v>
      </c>
    </row>
    <row r="31" spans="1:14">
      <c r="A31" s="42" t="s">
        <v>70</v>
      </c>
      <c r="B31" s="40" t="s">
        <v>71</v>
      </c>
    </row>
    <row r="32" spans="1:14">
      <c r="A32" s="42" t="s">
        <v>72</v>
      </c>
      <c r="B32" s="40">
        <v>12345</v>
      </c>
    </row>
    <row r="33" spans="1:14">
      <c r="A33" s="42" t="s">
        <v>73</v>
      </c>
      <c r="B33" s="40" t="s">
        <v>74</v>
      </c>
    </row>
    <row r="34" spans="1:14">
      <c r="A34" s="42" t="s">
        <v>75</v>
      </c>
      <c r="B34" s="40" t="s">
        <v>76</v>
      </c>
    </row>
    <row r="35" spans="1:14">
      <c r="A35" s="42" t="s">
        <v>77</v>
      </c>
      <c r="B35" s="41">
        <v>1</v>
      </c>
    </row>
    <row r="36" spans="1:14">
      <c r="A36" s="42" t="s">
        <v>78</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Хабибулин Петр двигался на своем а/м Renault Logan г/н А000АА75 и с ним столкнулся водитель на а/м Лада Веста г/н Х000ХХ125.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№1 к Соглашению от ",Форма!B4)</f>
        <v>Приложение №1 к Соглашению от 26.06.2023</v>
      </c>
      <c r="B1" s="49"/>
      <c r="C1" s="6"/>
    </row>
    <row r="2" spans="1:3" customHeight="1" ht="18">
      <c r="A2" s="6"/>
      <c r="B2" s="6"/>
      <c r="C2" s="6"/>
    </row>
    <row r="3" spans="1:3" customHeight="1" ht="18">
      <c r="A3" s="54" t="s">
        <v>142</v>
      </c>
      <c r="B3" s="54"/>
      <c r="C3" s="6"/>
    </row>
    <row r="4" spans="1:3" customHeight="1" ht="18">
      <c r="A4" s="7" t="str">
        <f>Форма!B3</f>
        <v>г. Владивосток</v>
      </c>
      <c r="B4" s="8" t="str">
        <f>Форма!B4</f>
        <v>26.06.2023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Тест Тест Тест, с одной стороны, и Менеджер по работе с клиентами ООО "Правовой холдинг" Гавриловская О.А. с другой стороны, определили размер денежной суммы, выплачиваемой Цеденту в соответствии с п.3.2.1 Договора цессии от 26.06.2023 в размере: ________________________________________</v>
      </c>
      <c r="B6" s="48"/>
      <c r="C6" s="6"/>
    </row>
    <row r="7" spans="1:3" customHeight="1" ht="49.2">
      <c r="A7" s="48" t="s">
        <v>143</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26.06.2023 (Условия о расчетах, согласно п. 3.2.1 Соглашения от 26.06.2023) считать не действительным.</v>
      </c>
      <c r="B8" s="48"/>
      <c r="C8" s="6"/>
    </row>
    <row r="9" spans="1:3" customHeight="1" ht="33.6">
      <c r="A9" s="48" t="s">
        <v>133</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Тест Тест Тест</v>
      </c>
      <c r="B12" s="16" t="str">
        <f>CONCATENATE("Цессионарий: _______________________
", Форма!M2)</f>
        <v>Цессионарий: _______________________
Менеджер по работе с клиентами ООО "Правовой холдинг" Гавриловская О.А.</v>
      </c>
      <c r="C12" s="6"/>
    </row>
    <row r="13" spans="1:3" customHeight="1" ht="18">
      <c r="A13" s="6"/>
      <c r="B13" s="6"/>
      <c r="C13" s="6"/>
    </row>
    <row r="14" spans="1:3" customHeight="1" ht="18">
      <c r="A14" s="6"/>
      <c r="B14" s="6"/>
      <c r="C14" s="6"/>
    </row>
    <row r="15" spans="1:3" customHeight="1" ht="18">
      <c r="A15" s="54" t="s">
        <v>134</v>
      </c>
      <c r="B15" s="54"/>
      <c r="C15" s="6"/>
    </row>
    <row r="16" spans="1:3" customHeight="1" ht="18">
      <c r="A16" s="54" t="s">
        <v>135</v>
      </c>
      <c r="B16" s="54"/>
      <c r="C16" s="6"/>
    </row>
    <row r="17" spans="1:3" customHeight="1" ht="33.6">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Тест Тест Тест, 13.06.1995 года рождения, паспорт серия 111 № 555, выдан: ываыв 22.05.5663, код подразделения 250-059, зарегистрированный(-ая) по адресу: ВДК,</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26.06.2023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136</v>
      </c>
      <c r="B20" s="48"/>
      <c r="C20" s="6"/>
    </row>
    <row r="21" spans="1:3" customHeight="1" ht="18">
      <c r="A21" s="6"/>
      <c r="B21" s="6"/>
      <c r="C21" s="6"/>
    </row>
    <row r="22" spans="1:3" customHeight="1" ht="18">
      <c r="A22" s="6"/>
      <c r="B22" s="6"/>
      <c r="C22" s="6"/>
    </row>
    <row r="23" spans="1:3" customHeight="1" ht="18">
      <c r="A23" s="7" t="str">
        <f>Форма!B4</f>
        <v>26.06.2023</v>
      </c>
      <c r="B23" s="6"/>
      <c r="C23" s="6"/>
    </row>
    <row r="24" spans="1:3" customHeight="1" ht="18">
      <c r="A24" s="6"/>
      <c r="B24" s="6"/>
      <c r="C24" s="6"/>
    </row>
    <row r="25" spans="1:3" customHeight="1" ht="18">
      <c r="A25" s="6" t="s">
        <v>137</v>
      </c>
      <c r="B25" s="6"/>
      <c r="C25" s="6"/>
    </row>
    <row r="26" spans="1:3" customHeight="1" ht="18">
      <c r="A26" s="59" t="s">
        <v>131</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0" workbookViewId="0" showGridLines="true" showRowColHeaders="1">
      <selection activeCell="A3" sqref="A3"/>
    </sheetView>
  </sheetViews>
  <sheetFormatPr defaultRowHeight="14.4" defaultColWidth="9.140625" outlineLevelRow="0" outlineLevelCol="0"/>
  <cols>
    <col min="1" max="1" width="25.140625" customWidth="true" style="24"/>
    <col min="2" max="2" width="3.7109375" customWidth="true" style="24"/>
    <col min="3" max="3" width="25.7109375" customWidth="true" style="24"/>
    <col min="4" max="4" width="29.7109375" customWidth="true" style="24"/>
    <col min="5" max="5" width="7.7109375" customWidth="true" style="24"/>
    <col min="6" max="6" width="9.140625" style="24"/>
  </cols>
  <sheetData>
    <row r="1" spans="1:6" customHeight="1" ht="9.95"/>
    <row r="2" spans="1:6" customHeight="1" ht="81.75">
      <c r="A2" s="25" t="s">
        <v>144</v>
      </c>
      <c r="B2" s="62" t="str">
        <f>LEFT(Форма!B5,FIND(" ",Форма!B5)-1)</f>
        <v>Тест</v>
      </c>
      <c r="C2" s="62"/>
      <c r="D2" s="62"/>
      <c r="E2" s="61" t="str">
        <f>CONCATENATE(B2,"       ",B4,"       ",B6)</f>
        <v>Тест       Renault Logan А000АА75       САО «РЕСО-Гарантия»</v>
      </c>
    </row>
    <row r="3" spans="1:6">
      <c r="E3" s="61"/>
    </row>
    <row r="4" spans="1:6" customHeight="1" ht="33">
      <c r="A4" s="26" t="s">
        <v>145</v>
      </c>
      <c r="B4" s="63" t="str">
        <f>CONCATENATE(Форма!B28, " ", Форма!B33)</f>
        <v>Renault Logan А000АА75</v>
      </c>
      <c r="C4" s="63"/>
      <c r="D4" s="63"/>
      <c r="E4" s="61"/>
    </row>
    <row r="5" spans="1:6">
      <c r="E5" s="61"/>
    </row>
    <row r="6" spans="1:6" customHeight="1" ht="33">
      <c r="A6" s="26" t="s">
        <v>146</v>
      </c>
      <c r="B6" s="64" t="str">
        <f>Форма!B17</f>
        <v>САО «РЕСО-Гарантия»</v>
      </c>
      <c r="C6" s="63"/>
      <c r="D6" s="63"/>
      <c r="E6" s="61"/>
    </row>
    <row r="7" spans="1:6">
      <c r="E7" s="61"/>
    </row>
    <row r="8" spans="1:6">
      <c r="E8" s="61"/>
    </row>
    <row r="9" spans="1:6">
      <c r="E9" s="61"/>
    </row>
    <row r="10" spans="1:6">
      <c r="E10" s="61"/>
    </row>
    <row r="11" spans="1:6">
      <c r="E11" s="61"/>
    </row>
    <row r="12" spans="1:6">
      <c r="A12" s="26" t="s">
        <v>147</v>
      </c>
      <c r="B12" s="65" t="s">
        <v>148</v>
      </c>
      <c r="C12" s="65"/>
      <c r="D12" s="65"/>
      <c r="E12" s="61"/>
    </row>
    <row r="13" spans="1:6">
      <c r="E13" s="61"/>
    </row>
    <row r="14" spans="1:6">
      <c r="E14" s="61"/>
    </row>
    <row r="15" spans="1:6">
      <c r="E15" s="61"/>
    </row>
    <row r="16" spans="1:6">
      <c r="E16" s="61"/>
    </row>
    <row r="17" spans="1:6">
      <c r="E17" s="61"/>
    </row>
    <row r="18" spans="1:6">
      <c r="A18" s="26" t="s">
        <v>149</v>
      </c>
      <c r="B18" s="27" t="s">
        <v>150</v>
      </c>
      <c r="C18" s="24" t="s">
        <v>151</v>
      </c>
      <c r="E18" s="61"/>
    </row>
    <row r="19" spans="1:6">
      <c r="B19" s="27" t="s">
        <v>150</v>
      </c>
      <c r="C19" s="24" t="s">
        <v>152</v>
      </c>
      <c r="E19" s="61"/>
    </row>
    <row r="20" spans="1:6">
      <c r="B20" s="27" t="s">
        <v>150</v>
      </c>
      <c r="C20" s="24" t="s">
        <v>153</v>
      </c>
      <c r="E20" s="61"/>
    </row>
    <row r="21" spans="1:6">
      <c r="E21" s="61"/>
    </row>
    <row r="22" spans="1:6">
      <c r="E22" s="61"/>
    </row>
    <row r="23" spans="1:6">
      <c r="E23" s="61"/>
    </row>
    <row r="24" spans="1:6">
      <c r="E24" s="61"/>
    </row>
    <row r="25" spans="1:6">
      <c r="E25" s="61"/>
    </row>
    <row r="26" spans="1:6">
      <c r="A26" s="26" t="s">
        <v>154</v>
      </c>
      <c r="B26" s="27" t="s">
        <v>150</v>
      </c>
      <c r="C26" s="24" t="s">
        <v>155</v>
      </c>
      <c r="E26" s="61"/>
    </row>
    <row r="27" spans="1:6">
      <c r="B27" s="27" t="s">
        <v>150</v>
      </c>
      <c r="C27" s="24" t="s">
        <v>156</v>
      </c>
      <c r="E27" s="61"/>
    </row>
    <row r="28" spans="1:6">
      <c r="E28" s="61"/>
    </row>
    <row r="29" spans="1:6">
      <c r="E29" s="61"/>
    </row>
    <row r="30" spans="1:6">
      <c r="E30" s="61"/>
    </row>
    <row r="31" spans="1:6">
      <c r="E31" s="61"/>
    </row>
    <row r="32" spans="1:6">
      <c r="E32" s="61"/>
    </row>
    <row r="33" spans="1:6">
      <c r="E33" s="61"/>
    </row>
    <row r="34" spans="1:6">
      <c r="E34" s="61"/>
    </row>
    <row r="35" spans="1:6">
      <c r="E35" s="61"/>
    </row>
    <row r="36" spans="1:6">
      <c r="E36" s="61"/>
    </row>
    <row r="37" spans="1:6">
      <c r="E37" s="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E37"/>
    <mergeCell ref="B2:D2"/>
    <mergeCell ref="B4:D4"/>
    <mergeCell ref="B6:D6"/>
    <mergeCell ref="B12:D12"/>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28"/>
    <col min="2" max="2" width="50.7109375" customWidth="true" style="28"/>
    <col min="3" max="3" width="9.140625" style="28"/>
  </cols>
  <sheetData>
    <row r="1" spans="1:3" customHeight="1" ht="21">
      <c r="A1" s="69" t="str">
        <f>CONCATENATE("кому: ",Форма!B17)</f>
        <v>кому: САО «РЕСО-Гарантия»</v>
      </c>
      <c r="B1" s="69"/>
      <c r="C1" s="28"/>
    </row>
    <row r="2" spans="1:3" customHeight="1" ht="21">
      <c r="A2" s="70" t="str">
        <f>Форма!B18</f>
        <v>125047, г. Москва, ул. Гашека, д.12, стр.1</v>
      </c>
      <c r="B2" s="70"/>
      <c r="C2" s="28"/>
    </row>
    <row r="3" spans="1:3" customHeight="1" ht="21">
      <c r="A3" s="69" t="str">
        <f>CONCATENATE("от кого: ",Форма!D2)</f>
        <v>от кого: Общество с ограниченной ответственностью "Правовой холдинг"</v>
      </c>
      <c r="B3" s="69"/>
      <c r="C3" s="28"/>
    </row>
    <row r="4" spans="1:3" customHeight="1" ht="21">
      <c r="A4" s="70" t="str">
        <f>Форма!H2</f>
        <v>г.Владивосток ул.Зейская д.12</v>
      </c>
      <c r="B4" s="71"/>
      <c r="C4" s="28"/>
    </row>
    <row r="5" spans="1:3" customHeight="1" ht="21">
      <c r="A5" s="29"/>
      <c r="B5" s="28"/>
      <c r="C5" s="28"/>
    </row>
    <row r="6" spans="1:3" customHeight="1" ht="21">
      <c r="A6" s="28"/>
      <c r="B6" s="28"/>
      <c r="C6" s="28"/>
    </row>
    <row r="7" spans="1:3" customHeight="1" ht="21">
      <c r="A7" s="28"/>
      <c r="B7" s="28"/>
      <c r="C7" s="28"/>
    </row>
    <row r="8" spans="1:3" customHeight="1" ht="21">
      <c r="A8" s="68" t="s">
        <v>79</v>
      </c>
      <c r="B8" s="68"/>
      <c r="C8" s="28"/>
    </row>
    <row r="9" spans="1:3" customHeight="1" ht="21">
      <c r="A9" s="68" t="s">
        <v>157</v>
      </c>
      <c r="B9" s="68"/>
      <c r="C9" s="28"/>
    </row>
    <row r="10" spans="1:3" customHeight="1" ht="21">
      <c r="A10" s="28"/>
      <c r="B10" s="28"/>
      <c r="C10" s="28"/>
    </row>
    <row r="11" spans="1:3" customHeight="1" ht="112">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Renault Logan г/н А000АА75, ДТП от 25.06.2023 г., 
по договору уступки права требования от 26.06.2023 г., согласно которому:</v>
      </c>
      <c r="B11" s="66"/>
      <c r="C11" s="28"/>
    </row>
    <row r="12" spans="1:3" customHeight="1" ht="112">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Тест Тест Тест, 13.06.1995 года рождения, паспорт серия 111 № 555, выдан: ываыв 22.05.5663, код подразделения 250-059, зарегистрированный(-ая) по адресу: ВДК передал, а 
Общество с ограниченной ответственностью "Правовой холдинг", в лице Менеджера по работе с клиентами Гавриловской Ольги Алексеевны, действующей на основании доверенности получил право требования.</v>
      </c>
      <c r="B12" s="66"/>
      <c r="C12" s="28"/>
    </row>
    <row r="13" spans="1:3" customHeight="1" ht="39.2">
      <c r="A13" s="66" t="str">
        <f>CONCATENATE("Полис ОСАГО пострадавшего в указанном ДТП: ",Форма!B26," действителен до ",Форма!B27,".")</f>
        <v>Полис ОСАГО пострадавшего в указанном ДТП: ХХХ0101010101 действителен до 09.07.2023.</v>
      </c>
      <c r="B13" s="66"/>
      <c r="C13" s="28"/>
    </row>
    <row r="14" spans="1:3" customHeight="1" ht="39.2">
      <c r="A14" s="66" t="str">
        <f>CONCATENATE("Полис ОСАГО виновника в указанном ДТП: ",Форма!B22," действителен до ",Форма!B23,".")</f>
        <v>Полис ОСАГО виновника в указанном ДТП: ХХХ11111 действителен до 04.07.2023.</v>
      </c>
      <c r="B14" s="66"/>
      <c r="C14" s="28"/>
    </row>
    <row r="15" spans="1:3" customHeight="1" ht="21">
      <c r="A15" s="28"/>
      <c r="B15" s="28"/>
      <c r="C15" s="28"/>
    </row>
    <row r="16" spans="1:3" customHeight="1" ht="21">
      <c r="A16" s="28"/>
      <c r="B16" s="28"/>
      <c r="C16" s="28"/>
    </row>
    <row r="17" spans="1:3" customHeight="1" ht="21">
      <c r="A17" s="28"/>
      <c r="B17" s="28"/>
      <c r="C17" s="28"/>
    </row>
    <row r="18" spans="1:3" customHeight="1" ht="21">
      <c r="A18" s="29" t="str">
        <f>Форма!B4</f>
        <v>26.06.2023</v>
      </c>
      <c r="B18" s="28"/>
      <c r="C18" s="28"/>
    </row>
    <row r="19" spans="1:3" customHeight="1" ht="21">
      <c r="A19" s="28"/>
      <c r="B19" s="28"/>
      <c r="C19" s="28"/>
    </row>
    <row r="20" spans="1:3" customHeight="1" ht="21">
      <c r="A20" s="28"/>
      <c r="B20" s="28"/>
      <c r="C20" s="28"/>
    </row>
    <row r="21" spans="1:3" customHeight="1" ht="21">
      <c r="A21" s="67" t="str">
        <f>CONCATENATE("____________________________ ", "/", Форма!K2, "/")</f>
        <v>____________________________ /Гавриловская О.А./</v>
      </c>
      <c r="B21" s="67"/>
      <c r="C21" 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2:B2"/>
    <mergeCell ref="A3:B3"/>
    <mergeCell ref="A4:B4"/>
    <mergeCell ref="A8:B8"/>
    <mergeCell ref="A11:B11"/>
    <mergeCell ref="A12:B12"/>
    <mergeCell ref="A13:B13"/>
    <mergeCell ref="A14:B14"/>
    <mergeCell ref="A21:B21"/>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9"/>
  <sheetViews>
    <sheetView tabSelected="0" workbookViewId="0" showGridLines="true" showRowColHeaders="1">
      <selection activeCell="C19" sqref="C19"/>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158</v>
      </c>
      <c r="B1" s="54"/>
      <c r="C1" s="6"/>
    </row>
    <row r="2" spans="1:3" customHeight="1" ht="18">
      <c r="A2" s="54" t="str">
        <f>CONCATENATE("к договору цессиии от ",Форма!B4)</f>
        <v>к договору цессиии от 26.06.2023</v>
      </c>
      <c r="B2" s="54"/>
      <c r="C2" s="6"/>
    </row>
    <row r="3" spans="1:3" customHeight="1" ht="18">
      <c r="A3" s="6"/>
      <c r="B3" s="6"/>
      <c r="C3" s="6"/>
    </row>
    <row r="4" spans="1:3" customHeight="1" ht="18">
      <c r="A4" s="7" t="str">
        <f>Форма!B3</f>
        <v>г. Владивосток</v>
      </c>
      <c r="B4" s="8" t="str">
        <f>Форма!B4</f>
        <v>26.06.2023</v>
      </c>
      <c r="C4" s="6"/>
    </row>
    <row r="5" spans="1:3" customHeight="1" ht="18">
      <c r="A5" s="6"/>
      <c r="B5" s="6"/>
      <c r="C5" s="6"/>
    </row>
    <row r="6" spans="1:3" customHeight="1" ht="49.2">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Тест Тест Тест, 13.06.1995 года рождения, паспорт серия 111 № 555, выдан: ываыв 22.05.5663, код подразделения 250-059, зарегистрированный(-ая) по адресу: ВДК, именуемый в дальнейшем «Цедент», с одной стороны, и</v>
      </c>
      <c r="B6" s="48"/>
      <c r="C6" s="6"/>
    </row>
    <row r="7" spans="1:3" customHeight="1" ht="80.4">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Общество с ограниченной ответственностью "Правовой холдинг", в лице Менеджера по работе с клиентами Гавриловской Ольги Алексеевны, действующей на основании доверенности, именуемый в дальнейшем “ЦЕССИОНАРИЙ”, с другой стороны, заключили настоящее дополнительное соглашение (далее - “Соглашение”) к Договору цессии от 26.06.2023 (далее - “Договор цессии”) о нижеследующем:</v>
      </c>
      <c r="B7" s="48"/>
      <c r="C7" s="6"/>
    </row>
    <row r="8" spans="1:3" customHeight="1" ht="18">
      <c r="A8" s="16"/>
      <c r="B8" s="16"/>
      <c r="C8" s="6"/>
    </row>
    <row r="9" spans="1:3" customHeight="1" ht="64.8">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26.06.2023 г. (далее - “Договор цессии”) путем передачи наличных денежных средств.</v>
      </c>
      <c r="B9" s="48"/>
      <c r="C9" s="6"/>
    </row>
    <row r="10" spans="1:3" customHeight="1" ht="96">
      <c r="A10" s="48" t="s">
        <v>159</v>
      </c>
      <c r="B10" s="48"/>
      <c r="C10" s="6"/>
    </row>
    <row r="11" spans="1:3" customHeight="1" ht="18">
      <c r="A11" s="6"/>
      <c r="B11" s="6"/>
      <c r="C11" s="6"/>
    </row>
    <row r="12" spans="1:3" customHeight="1" ht="18">
      <c r="A12" s="6"/>
      <c r="B12" s="6"/>
      <c r="C12" s="6"/>
    </row>
    <row r="13" spans="1:3" customHeight="1" ht="18">
      <c r="A13" s="6"/>
      <c r="B13" s="6"/>
      <c r="C13" s="6"/>
    </row>
    <row r="14" spans="1:3" customHeight="1" ht="18">
      <c r="A14" s="6" t="s">
        <v>160</v>
      </c>
      <c r="B14" s="6"/>
      <c r="C14" s="6"/>
    </row>
    <row r="15" spans="1:3" customHeight="1" ht="18">
      <c r="A15" s="59" t="s">
        <v>161</v>
      </c>
      <c r="B15" s="59"/>
      <c r="C15" s="6"/>
    </row>
    <row r="16" spans="1:3" customHeight="1" ht="18">
      <c r="A16" s="6"/>
      <c r="B16" s="6"/>
      <c r="C16" s="6"/>
    </row>
    <row r="17" spans="1:3" customHeight="1" ht="18">
      <c r="A17" s="6"/>
      <c r="B17" s="6"/>
      <c r="C17" s="6"/>
    </row>
    <row r="18" spans="1:3" customHeight="1" ht="18">
      <c r="A18" s="6" t="s">
        <v>162</v>
      </c>
      <c r="B18" s="6"/>
      <c r="C18" s="6"/>
    </row>
    <row r="19" spans="1:3" customHeight="1" ht="33.6">
      <c r="A19" s="59" t="str">
        <f>CONCATENATE(Форма!B2," /_____________________________/")</f>
        <v>Менеджер по работе с клиентами
Гавриловская О.А. /_____________________________/</v>
      </c>
      <c r="B19" s="59"/>
      <c r="C19"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9:B19"/>
    <mergeCell ref="A1:B1"/>
    <mergeCell ref="A2:B2"/>
    <mergeCell ref="A6:B6"/>
    <mergeCell ref="A7:B7"/>
    <mergeCell ref="A9:B9"/>
    <mergeCell ref="A10:B1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4"/>
  <sheetViews>
    <sheetView tabSelected="0" workbookViewId="0" showGridLines="true" showRowColHeaders="1">
      <selection activeCell="E74" sqref="E74"/>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64.8">
      <c r="A1" s="9"/>
      <c r="B1" s="95" t="s">
        <v>163</v>
      </c>
      <c r="C1" s="96"/>
      <c r="D1" s="96"/>
      <c r="E1" s="6"/>
    </row>
    <row r="2" spans="1:5" customHeight="1" ht="18">
      <c r="A2" s="6"/>
      <c r="B2" s="6"/>
      <c r="C2" s="6"/>
      <c r="D2" s="6"/>
      <c r="E2" s="6"/>
    </row>
    <row r="3" spans="1:5" customHeight="1" ht="18">
      <c r="A3" s="6"/>
      <c r="B3" s="6"/>
      <c r="C3" s="97" t="str">
        <f>Форма!B17</f>
        <v>САО «РЕСО-Гарантия»</v>
      </c>
      <c r="D3" s="97"/>
      <c r="E3" s="6"/>
    </row>
    <row r="4" spans="1:5" customHeight="1" ht="28">
      <c r="A4" s="21" t="s">
        <v>164</v>
      </c>
      <c r="B4" s="6"/>
      <c r="C4" s="98" t="s">
        <v>165</v>
      </c>
      <c r="D4" s="98"/>
      <c r="E4" s="6"/>
    </row>
    <row r="5" spans="1:5" customHeight="1" ht="28">
      <c r="A5" s="21" t="s">
        <v>166</v>
      </c>
      <c r="B5" s="6"/>
      <c r="C5" s="6"/>
      <c r="D5" s="6"/>
      <c r="E5" s="6"/>
    </row>
    <row r="6" spans="1:5" customHeight="1" ht="18">
      <c r="A6" s="6"/>
      <c r="B6" s="6"/>
      <c r="C6" s="6"/>
      <c r="D6" s="6"/>
      <c r="E6" s="6"/>
    </row>
    <row r="7" spans="1:5" customHeight="1" ht="33.6">
      <c r="A7" s="54" t="s">
        <v>167</v>
      </c>
      <c r="B7" s="54"/>
      <c r="C7" s="54"/>
      <c r="D7" s="54"/>
      <c r="E7" s="6"/>
    </row>
    <row r="8" spans="1:5" customHeight="1" ht="18">
      <c r="A8" s="6"/>
      <c r="B8" s="6"/>
      <c r="C8" s="6"/>
      <c r="D8" s="6"/>
      <c r="E8" s="6"/>
    </row>
    <row r="9" spans="1:5" customHeight="1" ht="18">
      <c r="A9" s="88" t="s">
        <v>168</v>
      </c>
      <c r="B9" s="88"/>
      <c r="C9" s="88"/>
      <c r="D9" s="88"/>
      <c r="E9" s="6"/>
    </row>
    <row r="10" spans="1:5" customHeight="1" ht="33.6">
      <c r="A10" s="6" t="s">
        <v>169</v>
      </c>
      <c r="B10" s="99" t="s">
        <v>170</v>
      </c>
      <c r="C10" s="99"/>
      <c r="D10" s="99"/>
      <c r="E10" s="6"/>
    </row>
    <row r="11" spans="1:5" customHeight="1" ht="18">
      <c r="A11" s="49" t="s">
        <v>171</v>
      </c>
      <c r="B11" s="49"/>
      <c r="C11" s="49"/>
      <c r="D11" s="49"/>
      <c r="E11" s="6"/>
    </row>
    <row r="12" spans="1:5" customHeight="1" ht="18">
      <c r="A12" s="6" t="s">
        <v>172</v>
      </c>
      <c r="B12" s="90" t="str">
        <f>Форма!H2</f>
        <v>г.Владивосток ул.Зейская д.12</v>
      </c>
      <c r="C12" s="49"/>
      <c r="D12" s="49"/>
      <c r="E12" s="6"/>
    </row>
    <row r="13" spans="1:5" customHeight="1" ht="18">
      <c r="A13" s="6" t="s">
        <v>173</v>
      </c>
      <c r="B13" s="49" t="s">
        <v>174</v>
      </c>
      <c r="C13" s="49"/>
      <c r="D13" s="49"/>
      <c r="E13" s="6"/>
    </row>
    <row r="14" spans="1:5" customHeight="1" ht="49.2">
      <c r="A14" s="16" t="s">
        <v>175</v>
      </c>
      <c r="B14" s="100" t="s">
        <v>176</v>
      </c>
      <c r="C14" s="100"/>
      <c r="D14" s="100"/>
      <c r="E14" s="6"/>
    </row>
    <row r="15" spans="1:5" customHeight="1" ht="33.6">
      <c r="A15" s="31" t="s">
        <v>177</v>
      </c>
      <c r="B15" s="91" t="s">
        <v>178</v>
      </c>
      <c r="C15" s="91"/>
      <c r="D15" s="91"/>
      <c r="E15" s="6"/>
    </row>
    <row r="16" spans="1:5" customHeight="1" ht="18">
      <c r="A16" s="6"/>
      <c r="B16" s="6"/>
      <c r="C16" s="6"/>
      <c r="D16" s="6"/>
      <c r="E16" s="6"/>
    </row>
    <row r="17" spans="1:5" customHeight="1" ht="18">
      <c r="A17" s="88" t="s">
        <v>179</v>
      </c>
      <c r="B17" s="88"/>
      <c r="C17" s="88"/>
      <c r="D17" s="88"/>
      <c r="E17" s="6"/>
    </row>
    <row r="18" spans="1:5" customHeight="1" ht="18">
      <c r="A18" s="16" t="s">
        <v>180</v>
      </c>
      <c r="B18" s="55" t="str">
        <f>Форма!B5</f>
        <v>Тест Тест Тест</v>
      </c>
      <c r="C18" s="56"/>
      <c r="D18" s="56"/>
      <c r="E18" s="6"/>
    </row>
    <row r="19" spans="1:5" customHeight="1" ht="18">
      <c r="A19" s="16" t="s">
        <v>181</v>
      </c>
      <c r="B19" s="92" t="str">
        <f>Форма!B6</f>
        <v>13.06.1995</v>
      </c>
      <c r="C19" s="93"/>
      <c r="D19" s="93"/>
      <c r="E19" s="6"/>
    </row>
    <row r="20" spans="1:5" customHeight="1" ht="33.6">
      <c r="A20" s="16" t="s">
        <v>182</v>
      </c>
      <c r="B20" s="55" t="str">
        <f>Форма!B12</f>
        <v>ВДК</v>
      </c>
      <c r="C20" s="56"/>
      <c r="D20" s="56"/>
      <c r="E20" s="6"/>
    </row>
    <row r="21" spans="1:5" customHeight="1" ht="18">
      <c r="A21" s="94" t="s">
        <v>183</v>
      </c>
      <c r="B21" s="94"/>
      <c r="C21" s="94"/>
      <c r="D21" s="94"/>
      <c r="E21" s="6"/>
    </row>
    <row r="22" spans="1:5" customHeight="1" ht="18">
      <c r="A22" s="16" t="s">
        <v>184</v>
      </c>
      <c r="B22" s="89" t="str">
        <f>Форма!B28</f>
        <v>Renault Logan</v>
      </c>
      <c r="C22" s="89"/>
      <c r="D22" s="89"/>
      <c r="E22" s="6"/>
    </row>
    <row r="23" spans="1:5" customHeight="1" ht="18">
      <c r="A23" s="16" t="s">
        <v>185</v>
      </c>
      <c r="B23" s="90">
        <f>Форма!B29</f>
        <v>1111</v>
      </c>
      <c r="C23" s="89"/>
      <c r="D23" s="89"/>
      <c r="E23" s="6"/>
    </row>
    <row r="24" spans="1:5" customHeight="1" ht="18">
      <c r="A24" s="16" t="s">
        <v>186</v>
      </c>
      <c r="B24" s="90">
        <f>Форма!B30</f>
        <v>2008</v>
      </c>
      <c r="C24" s="89"/>
      <c r="D24" s="89"/>
      <c r="E24" s="6"/>
    </row>
    <row r="25" spans="1:5" customHeight="1" ht="18">
      <c r="A25" s="16" t="s">
        <v>187</v>
      </c>
      <c r="B25" s="81" t="str">
        <f>CONCATENATE(Форма!B31," ", Форма!B32)</f>
        <v>ПТС 12345</v>
      </c>
      <c r="C25" s="81"/>
      <c r="D25" s="81"/>
      <c r="E25" s="6"/>
    </row>
    <row r="26" spans="1:5" customHeight="1" ht="33.6">
      <c r="A26" s="16" t="s">
        <v>188</v>
      </c>
      <c r="B26" s="90" t="str">
        <f>Форма!B33</f>
        <v>А000АА75</v>
      </c>
      <c r="C26" s="89"/>
      <c r="D26" s="89"/>
      <c r="E26" s="6"/>
    </row>
    <row r="27" spans="1:5" customHeight="1" ht="18">
      <c r="A27" s="94" t="s">
        <v>189</v>
      </c>
      <c r="B27" s="94"/>
      <c r="C27" s="94"/>
      <c r="D27" s="94"/>
      <c r="E27" s="6"/>
    </row>
    <row r="28" spans="1:5" customHeight="1" ht="33.6">
      <c r="A28" s="16" t="s">
        <v>190</v>
      </c>
      <c r="B28" s="90" t="s">
        <v>191</v>
      </c>
      <c r="C28" s="89"/>
      <c r="D28" s="89"/>
      <c r="E28" s="6"/>
    </row>
    <row r="29" spans="1:5" customHeight="1" ht="33.6">
      <c r="A29" s="49" t="s">
        <v>192</v>
      </c>
      <c r="B29" s="49"/>
      <c r="C29" s="49"/>
      <c r="D29" s="30" t="s">
        <v>193</v>
      </c>
      <c r="E29" s="6"/>
    </row>
    <row r="30" spans="1:5" customHeight="1" ht="18">
      <c r="A30" s="49" t="s">
        <v>194</v>
      </c>
      <c r="B30" s="49"/>
      <c r="C30" s="49"/>
      <c r="D30" s="30" t="s">
        <v>193</v>
      </c>
      <c r="E30" s="6"/>
    </row>
    <row r="31" spans="1:5" customHeight="1" ht="18">
      <c r="A31" s="49" t="s">
        <v>195</v>
      </c>
      <c r="B31" s="49"/>
      <c r="C31" s="49"/>
      <c r="D31" s="30" t="s">
        <v>193</v>
      </c>
      <c r="E31" s="6"/>
    </row>
    <row r="32" spans="1:5" customHeight="1" ht="18">
      <c r="A32" s="6"/>
      <c r="B32" s="6"/>
      <c r="C32" s="6"/>
      <c r="D32" s="6"/>
      <c r="E32" s="6"/>
    </row>
    <row r="33" spans="1:5" customHeight="1" ht="18">
      <c r="A33" s="88" t="s">
        <v>196</v>
      </c>
      <c r="B33" s="88"/>
      <c r="C33" s="88"/>
      <c r="D33" s="88"/>
      <c r="E33" s="6"/>
    </row>
    <row r="34" spans="1:5" customHeight="1" ht="33.6">
      <c r="A34" s="16" t="s">
        <v>197</v>
      </c>
      <c r="B34" s="89" t="str">
        <f>CONCATENATE(Форма!B14, "   ",Форма!B15)</f>
        <v>25.06.2023   10:00</v>
      </c>
      <c r="C34" s="89"/>
      <c r="D34" s="89"/>
      <c r="E34" s="6"/>
    </row>
    <row r="35" spans="1:5" customHeight="1" ht="18">
      <c r="A35" s="16" t="s">
        <v>198</v>
      </c>
      <c r="B35" s="90" t="str">
        <f>Форма!B13</f>
        <v>АРТЕМ</v>
      </c>
      <c r="C35" s="89"/>
      <c r="D35" s="89"/>
      <c r="E35" s="6"/>
    </row>
    <row r="36" spans="1:5" customHeight="1" ht="33.6">
      <c r="A36" s="16" t="s">
        <v>199</v>
      </c>
      <c r="B36" s="90" t="str">
        <f>Форма!B34</f>
        <v>Хабибулин Петр</v>
      </c>
      <c r="C36" s="89"/>
      <c r="D36" s="89"/>
      <c r="E36" s="6"/>
    </row>
    <row r="37" spans="1:5" customHeight="1" ht="49.2">
      <c r="A37" s="16" t="s">
        <v>200</v>
      </c>
      <c r="B37" s="81" t="str">
        <f>Форма!B36</f>
        <v>Водитель Хабибулин Петр двигался на своем а/м Renault Logan г/н А000АА75 и с ним столкнулся водитель на а/м Лада Веста г/н Х000ХХ125.</v>
      </c>
      <c r="C37" s="81"/>
      <c r="D37" s="81"/>
      <c r="E37" s="6"/>
    </row>
    <row r="38" spans="1:5" customHeight="1" ht="18">
      <c r="A38" s="6"/>
      <c r="B38" s="6"/>
      <c r="C38" s="6"/>
      <c r="D38" s="6"/>
      <c r="E38" s="6"/>
    </row>
    <row r="39" spans="1:5" customHeight="1" ht="49.2">
      <c r="A39" s="48" t="s">
        <v>201</v>
      </c>
      <c r="B39" s="48"/>
      <c r="C39" s="48"/>
      <c r="D39" s="48"/>
      <c r="E39" s="6"/>
    </row>
    <row r="40" spans="1:5" customHeight="1" ht="33.6">
      <c r="A40"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Владивосток</v>
      </c>
      <c r="B40" s="91"/>
      <c r="C40" s="91"/>
      <c r="D40" s="91"/>
      <c r="E40" s="6"/>
    </row>
    <row r="41" spans="1:5" customHeight="1" ht="18">
      <c r="A41" s="6"/>
      <c r="B41" s="6"/>
      <c r="C41" s="6"/>
      <c r="D41" s="6"/>
      <c r="E41" s="6"/>
    </row>
    <row r="42" spans="1:5" customHeight="1" ht="64.8">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ХХХ0101010101, выданному страховой организацией САО «РЕСО-Гарантия», путем выдачи направления на ремонт.</v>
      </c>
      <c r="B42" s="48"/>
      <c r="C42" s="48"/>
      <c r="D42" s="48"/>
      <c r="E42" s="6"/>
    </row>
    <row r="43" spans="1:5" customHeight="1" ht="111.6">
      <c r="A43" s="48" t="s">
        <v>202</v>
      </c>
      <c r="B43" s="48"/>
      <c r="C43" s="48"/>
      <c r="D43" s="48"/>
      <c r="E43" s="6"/>
    </row>
    <row r="44" spans="1:5" customHeight="1" ht="111.6">
      <c r="A44" s="81" t="str">
        <f>CONCATENATE(Форма!J2)</f>
        <v>ООО "Правовой холдинг"
ИНН: 2536327570
г.Владивосток, ул.Зейская д.12 оф.5
Р/сч: 40702810102500113077
Банк: ООО "Банк Точка"
БИК: 044525104
К/сч: 30101810745374525104</v>
      </c>
      <c r="B44" s="81"/>
      <c r="C44" s="81"/>
      <c r="D44" s="81"/>
      <c r="E44" s="6"/>
    </row>
    <row r="45" spans="1:5" customHeight="1" ht="33.6">
      <c r="A45" s="48" t="s">
        <v>203</v>
      </c>
      <c r="B45" s="48"/>
      <c r="C45" s="48"/>
      <c r="D45" s="48"/>
      <c r="E45" s="6"/>
    </row>
    <row r="46" spans="1:5" customHeight="1" ht="49.2">
      <c r="A46" s="48" t="s">
        <v>204</v>
      </c>
      <c r="B46" s="48"/>
      <c r="C46" s="48"/>
      <c r="D46" s="48"/>
      <c r="E46" s="6"/>
    </row>
    <row r="47" spans="1:5" customHeight="1" ht="18">
      <c r="A47" s="6"/>
      <c r="B47" s="6"/>
      <c r="C47" s="6"/>
      <c r="D47" s="6"/>
      <c r="E47" s="6"/>
    </row>
    <row r="48" spans="1:5" customHeight="1" ht="49.2">
      <c r="A48" s="82" t="s">
        <v>205</v>
      </c>
      <c r="B48" s="82"/>
      <c r="C48" s="82"/>
      <c r="D48" s="82"/>
      <c r="E48" s="6"/>
    </row>
    <row r="49" spans="1:5" customHeight="1" ht="18">
      <c r="A49" s="6"/>
      <c r="B49" s="6"/>
      <c r="C49" s="6"/>
      <c r="D49" s="6"/>
      <c r="E49" s="6"/>
    </row>
    <row r="50" spans="1:5" customHeight="1" ht="18">
      <c r="A50" s="83" t="s">
        <v>206</v>
      </c>
      <c r="B50" s="84"/>
      <c r="C50" s="84"/>
      <c r="D50" s="85"/>
      <c r="E50" s="6"/>
    </row>
    <row r="51" spans="1:5" customHeight="1" ht="18">
      <c r="A51" s="86" t="s">
        <v>207</v>
      </c>
      <c r="B51" s="87"/>
      <c r="C51" s="38"/>
      <c r="D51" s="38" t="s">
        <v>208</v>
      </c>
      <c r="E51" s="6"/>
    </row>
    <row r="52" spans="1:5" customHeight="1" ht="33.6">
      <c r="A52" s="72" t="s">
        <v>209</v>
      </c>
      <c r="B52" s="73"/>
      <c r="C52" s="32" t="s">
        <v>210</v>
      </c>
      <c r="D52" s="33">
        <v>1</v>
      </c>
      <c r="E52" s="6"/>
    </row>
    <row r="53" spans="1:5" customHeight="1" ht="33.6">
      <c r="A53" s="72" t="s">
        <v>211</v>
      </c>
      <c r="B53" s="73"/>
      <c r="C53" s="32" t="s">
        <v>212</v>
      </c>
      <c r="D53" s="33">
        <v>1</v>
      </c>
      <c r="E53" s="6"/>
    </row>
    <row r="54" spans="1:5" customHeight="1" ht="18">
      <c r="A54" s="72" t="s">
        <v>213</v>
      </c>
      <c r="B54" s="73"/>
      <c r="C54" s="32" t="s">
        <v>212</v>
      </c>
      <c r="D54" s="33">
        <v>5</v>
      </c>
      <c r="E54" s="6"/>
    </row>
    <row r="55" spans="1:5" customHeight="1" ht="33.6">
      <c r="A55" s="72" t="s">
        <v>214</v>
      </c>
      <c r="B55" s="73"/>
      <c r="C55" s="32" t="s">
        <v>212</v>
      </c>
      <c r="D55" s="33">
        <v>1</v>
      </c>
      <c r="E55" s="6"/>
    </row>
    <row r="56" spans="1:5" customHeight="1" ht="18">
      <c r="A56" s="72" t="s">
        <v>215</v>
      </c>
      <c r="B56" s="73"/>
      <c r="C56" s="32" t="s">
        <v>212</v>
      </c>
      <c r="D56" s="33">
        <v>1</v>
      </c>
      <c r="E56" s="6"/>
    </row>
    <row r="57" spans="1:5" customHeight="1" ht="33.6">
      <c r="A57" s="72" t="s">
        <v>216</v>
      </c>
      <c r="B57" s="73"/>
      <c r="C57" s="32" t="s">
        <v>212</v>
      </c>
      <c r="D57" s="33">
        <v>1</v>
      </c>
      <c r="E57" s="6"/>
    </row>
    <row r="58" spans="1:5" customHeight="1" ht="18">
      <c r="A58" s="72" t="s">
        <v>99</v>
      </c>
      <c r="B58" s="73"/>
      <c r="C58" s="37" t="s">
        <v>217</v>
      </c>
      <c r="D58" s="33">
        <v>1</v>
      </c>
      <c r="E58" s="6"/>
    </row>
    <row r="59" spans="1:5" customHeight="1" ht="18">
      <c r="A59" s="72" t="s">
        <v>98</v>
      </c>
      <c r="B59" s="73"/>
      <c r="C59" s="32" t="s">
        <v>212</v>
      </c>
      <c r="D59" s="33">
        <v>1</v>
      </c>
      <c r="E59" s="6"/>
    </row>
    <row r="60" spans="1:5" customHeight="1" ht="18">
      <c r="A60" s="72" t="s">
        <v>218</v>
      </c>
      <c r="B60" s="73"/>
      <c r="C60" s="37" t="s">
        <v>217</v>
      </c>
      <c r="D60" s="33">
        <v>1</v>
      </c>
      <c r="E60" s="6"/>
    </row>
    <row r="61" spans="1:5" customHeight="1" ht="18">
      <c r="A61" s="72" t="s">
        <v>219</v>
      </c>
      <c r="B61" s="73"/>
      <c r="C61" s="32" t="s">
        <v>210</v>
      </c>
      <c r="D61" s="33">
        <v>1</v>
      </c>
      <c r="E61" s="6"/>
    </row>
    <row r="62" spans="1:5" customHeight="1" ht="18">
      <c r="A62" s="80" t="s">
        <v>220</v>
      </c>
      <c r="B62" s="73"/>
      <c r="C62" s="32" t="s">
        <v>210</v>
      </c>
      <c r="D62" s="33">
        <v>1</v>
      </c>
      <c r="E62" s="6"/>
    </row>
    <row r="63" spans="1:5" customHeight="1" ht="18">
      <c r="A63" s="72" t="s">
        <v>100</v>
      </c>
      <c r="B63" s="73"/>
      <c r="C63" s="32" t="s">
        <v>217</v>
      </c>
      <c r="D63" s="33">
        <v>1</v>
      </c>
      <c r="E63" s="6"/>
    </row>
    <row r="64" spans="1:5" customHeight="1" ht="18">
      <c r="A64" s="72" t="s">
        <v>221</v>
      </c>
      <c r="B64" s="73"/>
      <c r="C64" s="32" t="s">
        <v>217</v>
      </c>
      <c r="D64" s="33">
        <v>2</v>
      </c>
      <c r="E64" s="6"/>
    </row>
    <row r="65" spans="1:5" customHeight="1" ht="33.6">
      <c r="A65" s="72" t="s">
        <v>222</v>
      </c>
      <c r="B65" s="73"/>
      <c r="C65" s="32" t="s">
        <v>212</v>
      </c>
      <c r="D65" s="33">
        <v>1</v>
      </c>
      <c r="E65" s="6"/>
    </row>
    <row r="66" spans="1:5" customHeight="1" ht="33.6">
      <c r="A66" s="72" t="s">
        <v>223</v>
      </c>
      <c r="B66" s="73"/>
      <c r="C66" s="32" t="s">
        <v>212</v>
      </c>
      <c r="D66" s="33">
        <v>3</v>
      </c>
      <c r="E66" s="6"/>
    </row>
    <row r="67" spans="1:5" customHeight="1" ht="18">
      <c r="A67" s="72" t="s">
        <v>224</v>
      </c>
      <c r="B67" s="73"/>
      <c r="C67" s="32"/>
      <c r="D67" s="33"/>
      <c r="E67" s="6"/>
    </row>
    <row r="68" spans="1:5" customHeight="1" ht="18">
      <c r="A68" s="78"/>
      <c r="B68" s="79"/>
      <c r="C68" s="32" t="s">
        <v>225</v>
      </c>
      <c r="D68" s="33"/>
      <c r="E68" s="6"/>
    </row>
    <row r="69" spans="1:5" customHeight="1" ht="18">
      <c r="A69" s="78"/>
      <c r="B69" s="79"/>
      <c r="C69" s="32" t="s">
        <v>225</v>
      </c>
      <c r="D69" s="33"/>
      <c r="E69" s="6"/>
    </row>
    <row r="70" spans="1:5" customHeight="1" ht="18">
      <c r="A70" s="78"/>
      <c r="B70" s="79"/>
      <c r="C70" s="32" t="s">
        <v>225</v>
      </c>
      <c r="D70" s="33"/>
      <c r="E70" s="6"/>
    </row>
    <row r="71" spans="1:5" customHeight="1" ht="18">
      <c r="A71" s="6"/>
      <c r="B71" s="6"/>
      <c r="C71" s="6"/>
      <c r="D71" s="6"/>
      <c r="E71" s="6"/>
    </row>
    <row r="72" spans="1:5" customHeight="1" ht="18">
      <c r="A72" s="74" t="s">
        <v>226</v>
      </c>
      <c r="B72" s="75"/>
      <c r="C72" s="75"/>
      <c r="D72" s="76"/>
      <c r="E72" s="6"/>
    </row>
    <row r="73" spans="1:5" customHeight="1" ht="49.2">
      <c r="A73" s="77" t="str">
        <f>CONCATENATE("Выгодоприобретатель:
", Форма!L2)</f>
        <v>Выгодоприобретатель:
Менеджер по работе с клиентами
__________________ Гавриловская О.А.</v>
      </c>
      <c r="B73" s="77"/>
      <c r="C73" s="77" t="s">
        <v>227</v>
      </c>
      <c r="D73" s="77"/>
      <c r="E73" s="6"/>
    </row>
    <row r="74" spans="1:5" customHeight="1" ht="18">
      <c r="A74" s="34">
        <f>TODAY()</f>
        <v>45141</v>
      </c>
      <c r="B74" s="6"/>
      <c r="C74" s="49" t="s">
        <v>228</v>
      </c>
      <c r="D74" s="49"/>
      <c r="E7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3"/>
  <sheetViews>
    <sheetView tabSelected="1" workbookViewId="0" showGridLines="true" showRowColHeaders="1">
      <selection activeCell="E73" sqref="E73"/>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18">
      <c r="A1" s="6"/>
      <c r="B1" s="6"/>
      <c r="C1" s="97" t="str">
        <f>Форма!B17</f>
        <v>САО «РЕСО-Гарантия»</v>
      </c>
      <c r="D1" s="97"/>
      <c r="E1" s="6"/>
    </row>
    <row r="2" spans="1:5" customHeight="1" ht="28">
      <c r="A2" s="21" t="s">
        <v>164</v>
      </c>
      <c r="B2" s="6"/>
      <c r="C2" s="98" t="s">
        <v>165</v>
      </c>
      <c r="D2" s="98"/>
      <c r="E2" s="6"/>
    </row>
    <row r="3" spans="1:5" customHeight="1" ht="28">
      <c r="A3" s="21" t="s">
        <v>166</v>
      </c>
      <c r="B3" s="6"/>
      <c r="C3" s="6"/>
      <c r="D3" s="6"/>
      <c r="E3" s="6"/>
    </row>
    <row r="4" spans="1:5" customHeight="1" ht="18">
      <c r="A4" s="6"/>
      <c r="B4" s="6"/>
      <c r="C4" s="6"/>
      <c r="D4" s="6"/>
      <c r="E4" s="6"/>
    </row>
    <row r="5" spans="1:5" customHeight="1" ht="33.6">
      <c r="A5" s="54" t="s">
        <v>167</v>
      </c>
      <c r="B5" s="54"/>
      <c r="C5" s="54"/>
      <c r="D5" s="54"/>
      <c r="E5" s="6"/>
    </row>
    <row r="6" spans="1:5" customHeight="1" ht="18">
      <c r="A6" s="6"/>
      <c r="B6" s="6"/>
      <c r="C6" s="6"/>
      <c r="D6" s="6"/>
      <c r="E6" s="6"/>
    </row>
    <row r="7" spans="1:5" customHeight="1" ht="18">
      <c r="A7" s="88" t="s">
        <v>168</v>
      </c>
      <c r="B7" s="88"/>
      <c r="C7" s="88"/>
      <c r="D7" s="88"/>
      <c r="E7" s="6"/>
    </row>
    <row r="8" spans="1:5" customHeight="1" ht="18">
      <c r="A8" s="35" t="s">
        <v>229</v>
      </c>
      <c r="B8" s="99" t="str">
        <f>CONCATENATE(Форма!B5, "   ",Форма!B6, " г.р.")</f>
        <v>Тест Тест Тест   13.06.1995 г.р.</v>
      </c>
      <c r="C8" s="99"/>
      <c r="D8" s="99"/>
      <c r="E8" s="6"/>
    </row>
    <row r="9" spans="1:5" customHeight="1" ht="18">
      <c r="A9" s="48" t="str">
        <f>CONCATENATE("документ, удостоверяющий личность: паспорт ",Форма!B7, " №", Форма!B8, " выдан: ",Форма!B9, " ",Форма!B10)</f>
        <v>документ, удостоверяющий личность: паспорт 111 №555 выдан: ываыв 22.05.5663</v>
      </c>
      <c r="B9" s="48"/>
      <c r="C9" s="48"/>
      <c r="D9" s="48"/>
      <c r="E9" s="6"/>
    </row>
    <row r="10" spans="1:5" customHeight="1" ht="18">
      <c r="A10" s="23" t="s">
        <v>230</v>
      </c>
      <c r="B10" s="101" t="str">
        <f>Форма!B12</f>
        <v>ВДК</v>
      </c>
      <c r="C10" s="48"/>
      <c r="D10" s="48"/>
      <c r="E10" s="6"/>
    </row>
    <row r="11" spans="1:5" customHeight="1" ht="18">
      <c r="A11" s="23"/>
      <c r="B11" s="23"/>
      <c r="C11" s="23"/>
      <c r="D11" s="23"/>
      <c r="E11" s="6"/>
    </row>
    <row r="12" spans="1:5" customHeight="1" ht="18">
      <c r="A12" s="102" t="s">
        <v>231</v>
      </c>
      <c r="B12" s="103"/>
      <c r="C12" s="103"/>
      <c r="D12" s="104"/>
      <c r="E12" s="6"/>
    </row>
    <row r="13" spans="1:5" customHeight="1" ht="18">
      <c r="A13" s="36" t="s">
        <v>229</v>
      </c>
      <c r="B13" s="105" t="s">
        <v>232</v>
      </c>
      <c r="C13" s="105"/>
      <c r="D13" s="105"/>
      <c r="E13" s="6"/>
    </row>
    <row r="14" spans="1:5" customHeight="1" ht="33.6">
      <c r="A14" s="48" t="s">
        <v>233</v>
      </c>
      <c r="B14" s="48"/>
      <c r="C14" s="48"/>
      <c r="D14" s="48"/>
      <c r="E14" s="6"/>
    </row>
    <row r="15" spans="1:5" customHeight="1" ht="18">
      <c r="A15" s="23" t="s">
        <v>234</v>
      </c>
      <c r="B15" s="48" t="s">
        <v>235</v>
      </c>
      <c r="C15" s="48"/>
      <c r="D15" s="48"/>
      <c r="E15" s="6"/>
    </row>
    <row r="16" spans="1:5" customHeight="1" ht="18">
      <c r="A16" s="23" t="s">
        <v>236</v>
      </c>
      <c r="B16" s="58">
        <v>89046273747</v>
      </c>
      <c r="C16" s="58"/>
      <c r="D16" s="58"/>
      <c r="E16" s="6"/>
    </row>
    <row r="17" spans="1:5" customHeight="1" ht="49.2">
      <c r="A17" s="16" t="s">
        <v>175</v>
      </c>
      <c r="B17" s="100" t="s">
        <v>176</v>
      </c>
      <c r="C17" s="100"/>
      <c r="D17" s="100"/>
      <c r="E17" s="6"/>
    </row>
    <row r="18" spans="1:5" customHeight="1" ht="18">
      <c r="A18" s="31" t="s">
        <v>177</v>
      </c>
      <c r="B18" s="91" t="s">
        <v>237</v>
      </c>
      <c r="C18" s="91"/>
      <c r="D18" s="91"/>
      <c r="E18" s="6"/>
    </row>
    <row r="19" spans="1:5" customHeight="1" ht="18">
      <c r="A19" s="6"/>
      <c r="B19" s="6"/>
      <c r="C19" s="6"/>
      <c r="D19" s="6"/>
      <c r="E19" s="6"/>
    </row>
    <row r="20" spans="1:5" customHeight="1" ht="18">
      <c r="A20" s="88" t="s">
        <v>179</v>
      </c>
      <c r="B20" s="88"/>
      <c r="C20" s="88"/>
      <c r="D20" s="88"/>
      <c r="E20" s="6"/>
    </row>
    <row r="21" spans="1:5" customHeight="1" ht="18">
      <c r="A21" s="16" t="s">
        <v>180</v>
      </c>
      <c r="B21" s="55" t="str">
        <f>Форма!B5</f>
        <v>Тест Тест Тест</v>
      </c>
      <c r="C21" s="56"/>
      <c r="D21" s="56"/>
      <c r="E21" s="6"/>
    </row>
    <row r="22" spans="1:5" customHeight="1" ht="18">
      <c r="A22" s="16" t="s">
        <v>181</v>
      </c>
      <c r="B22" s="92" t="str">
        <f>Форма!B6</f>
        <v>13.06.1995</v>
      </c>
      <c r="C22" s="93"/>
      <c r="D22" s="93"/>
      <c r="E22" s="6"/>
    </row>
    <row r="23" spans="1:5" customHeight="1" ht="33.6">
      <c r="A23" s="16" t="s">
        <v>182</v>
      </c>
      <c r="B23" s="55" t="str">
        <f>Форма!B12</f>
        <v>ВДК</v>
      </c>
      <c r="C23" s="56"/>
      <c r="D23" s="56"/>
      <c r="E23" s="6"/>
    </row>
    <row r="24" spans="1:5" customHeight="1" ht="18">
      <c r="A24" s="94" t="s">
        <v>183</v>
      </c>
      <c r="B24" s="94"/>
      <c r="C24" s="94"/>
      <c r="D24" s="94"/>
      <c r="E24" s="6"/>
    </row>
    <row r="25" spans="1:5" customHeight="1" ht="18">
      <c r="A25" s="16" t="s">
        <v>184</v>
      </c>
      <c r="B25" s="89" t="str">
        <f>Форма!B28</f>
        <v>Renault Logan</v>
      </c>
      <c r="C25" s="89"/>
      <c r="D25" s="89"/>
      <c r="E25" s="6"/>
    </row>
    <row r="26" spans="1:5" customHeight="1" ht="18">
      <c r="A26" s="16" t="s">
        <v>185</v>
      </c>
      <c r="B26" s="90">
        <f>Форма!B29</f>
        <v>1111</v>
      </c>
      <c r="C26" s="89"/>
      <c r="D26" s="89"/>
      <c r="E26" s="6"/>
    </row>
    <row r="27" spans="1:5" customHeight="1" ht="18">
      <c r="A27" s="16" t="s">
        <v>186</v>
      </c>
      <c r="B27" s="90">
        <f>Форма!B30</f>
        <v>2008</v>
      </c>
      <c r="C27" s="89"/>
      <c r="D27" s="89"/>
      <c r="E27" s="6"/>
    </row>
    <row r="28" spans="1:5" customHeight="1" ht="18">
      <c r="A28" s="16" t="s">
        <v>187</v>
      </c>
      <c r="B28" s="81" t="str">
        <f>CONCATENATE(Форма!B31," ", Форма!B32)</f>
        <v>ПТС 12345</v>
      </c>
      <c r="C28" s="81"/>
      <c r="D28" s="81"/>
      <c r="E28" s="6"/>
    </row>
    <row r="29" spans="1:5" customHeight="1" ht="33.6">
      <c r="A29" s="16" t="s">
        <v>188</v>
      </c>
      <c r="B29" s="90" t="str">
        <f>Форма!B33</f>
        <v>А000АА75</v>
      </c>
      <c r="C29" s="89"/>
      <c r="D29" s="89"/>
      <c r="E29" s="6"/>
    </row>
    <row r="30" spans="1:5" customHeight="1" ht="18">
      <c r="A30" s="94" t="s">
        <v>189</v>
      </c>
      <c r="B30" s="94"/>
      <c r="C30" s="94"/>
      <c r="D30" s="94"/>
      <c r="E30" s="6"/>
    </row>
    <row r="31" spans="1:5" customHeight="1" ht="33.6">
      <c r="A31" s="16" t="s">
        <v>190</v>
      </c>
      <c r="B31" s="90" t="s">
        <v>191</v>
      </c>
      <c r="C31" s="89"/>
      <c r="D31" s="89"/>
      <c r="E31" s="6"/>
    </row>
    <row r="32" spans="1:5" customHeight="1" ht="33.6">
      <c r="A32" s="49" t="s">
        <v>192</v>
      </c>
      <c r="B32" s="49"/>
      <c r="C32" s="49"/>
      <c r="D32" s="30" t="s">
        <v>193</v>
      </c>
      <c r="E32" s="6"/>
    </row>
    <row r="33" spans="1:5" customHeight="1" ht="18">
      <c r="A33" s="49" t="s">
        <v>194</v>
      </c>
      <c r="B33" s="49"/>
      <c r="C33" s="49"/>
      <c r="D33" s="30" t="s">
        <v>193</v>
      </c>
      <c r="E33" s="6"/>
    </row>
    <row r="34" spans="1:5" customHeight="1" ht="18">
      <c r="A34" s="49" t="s">
        <v>195</v>
      </c>
      <c r="B34" s="49"/>
      <c r="C34" s="49"/>
      <c r="D34" s="30" t="s">
        <v>193</v>
      </c>
      <c r="E34" s="6"/>
    </row>
    <row r="35" spans="1:5" customHeight="1" ht="18">
      <c r="A35" s="6"/>
      <c r="B35" s="6"/>
      <c r="C35" s="6"/>
      <c r="D35" s="6"/>
      <c r="E35" s="6"/>
    </row>
    <row r="36" spans="1:5" customHeight="1" ht="18">
      <c r="A36" s="88" t="s">
        <v>196</v>
      </c>
      <c r="B36" s="88"/>
      <c r="C36" s="88"/>
      <c r="D36" s="88"/>
      <c r="E36" s="6"/>
    </row>
    <row r="37" spans="1:5" customHeight="1" ht="33.6">
      <c r="A37" s="16" t="s">
        <v>197</v>
      </c>
      <c r="B37" s="89" t="str">
        <f>CONCATENATE(Форма!B14, "   ",Форма!B15)</f>
        <v>25.06.2023   10:00</v>
      </c>
      <c r="C37" s="89"/>
      <c r="D37" s="89"/>
      <c r="E37" s="6"/>
    </row>
    <row r="38" spans="1:5" customHeight="1" ht="18">
      <c r="A38" s="16" t="s">
        <v>198</v>
      </c>
      <c r="B38" s="90" t="str">
        <f>Форма!B13</f>
        <v>АРТЕМ</v>
      </c>
      <c r="C38" s="89"/>
      <c r="D38" s="89"/>
      <c r="E38" s="6"/>
    </row>
    <row r="39" spans="1:5" customHeight="1" ht="33.6">
      <c r="A39" s="16" t="s">
        <v>199</v>
      </c>
      <c r="B39" s="90" t="str">
        <f>Форма!B34</f>
        <v>Хабибулин Петр</v>
      </c>
      <c r="C39" s="49"/>
      <c r="D39" s="49"/>
      <c r="E39" s="6"/>
    </row>
    <row r="40" spans="1:5" customHeight="1" ht="49.2">
      <c r="A40" s="16" t="s">
        <v>200</v>
      </c>
      <c r="B40" s="81" t="str">
        <f>Форма!B36</f>
        <v>Водитель Хабибулин Петр двигался на своем а/м Renault Logan г/н А000АА75 и с ним столкнулся водитель на а/м Лада Веста г/н Х000ХХ125.</v>
      </c>
      <c r="C40" s="81"/>
      <c r="D40" s="81"/>
      <c r="E40" s="6"/>
    </row>
    <row r="41" spans="1:5" customHeight="1" ht="18">
      <c r="A41" s="6"/>
      <c r="B41" s="6"/>
      <c r="C41" s="6"/>
      <c r="D41" s="6"/>
      <c r="E41" s="6"/>
    </row>
    <row r="42" spans="1:5" customHeight="1" ht="49.2">
      <c r="A42" s="48" t="s">
        <v>201</v>
      </c>
      <c r="B42" s="48"/>
      <c r="C42" s="48"/>
      <c r="D42" s="48"/>
      <c r="E42" s="6"/>
    </row>
    <row r="43" spans="1:5" customHeight="1" ht="33.6">
      <c r="A43"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Владивосток</v>
      </c>
      <c r="B43" s="91"/>
      <c r="C43" s="91"/>
      <c r="D43" s="91"/>
      <c r="E43" s="6"/>
    </row>
    <row r="44" spans="1:5" customHeight="1" ht="18">
      <c r="A44" s="6"/>
      <c r="B44" s="6"/>
      <c r="C44" s="6"/>
      <c r="D44" s="6"/>
      <c r="E44" s="6"/>
    </row>
    <row r="45" spans="1:5" customHeight="1" ht="64.8">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ХХХ0101010101, выданному страховой организацией САО «РЕСО-Гарантия», путем выдачи направления на ремонт.</v>
      </c>
      <c r="B45" s="48"/>
      <c r="C45" s="48"/>
      <c r="D45" s="48"/>
      <c r="E45" s="6"/>
    </row>
    <row r="46" spans="1:5" customHeight="1" ht="80.4">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ХХХ0101010101, выданному страховой организацией САО «РЕСО-Гарантия»,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c r="E46" s="6"/>
    </row>
    <row r="47" spans="1:5" customHeight="1" ht="111.6">
      <c r="A47" s="48" t="s">
        <v>202</v>
      </c>
      <c r="B47" s="48"/>
      <c r="C47" s="48"/>
      <c r="D47" s="48"/>
      <c r="E47" s="6"/>
    </row>
    <row r="48" spans="1:5" customHeight="1" ht="96">
      <c r="A48" s="101" t="s">
        <v>238</v>
      </c>
      <c r="B48" s="48"/>
      <c r="C48" s="48"/>
      <c r="D48" s="48"/>
      <c r="E48" s="6"/>
    </row>
    <row r="49" spans="1:5" customHeight="1" ht="33.6">
      <c r="A49" s="48" t="s">
        <v>203</v>
      </c>
      <c r="B49" s="48"/>
      <c r="C49" s="48"/>
      <c r="D49" s="48"/>
      <c r="E49" s="6"/>
    </row>
    <row r="50" spans="1:5" customHeight="1" ht="49.2">
      <c r="A50" s="48" t="s">
        <v>204</v>
      </c>
      <c r="B50" s="48"/>
      <c r="C50" s="48"/>
      <c r="D50" s="48"/>
      <c r="E50" s="6"/>
    </row>
    <row r="51" spans="1:5" customHeight="1" ht="18">
      <c r="A51" s="6"/>
      <c r="B51" s="6"/>
      <c r="C51" s="6"/>
      <c r="D51" s="6"/>
      <c r="E51" s="6"/>
    </row>
    <row r="52" spans="1:5" customHeight="1" ht="49.2">
      <c r="A52" s="82" t="s">
        <v>205</v>
      </c>
      <c r="B52" s="82"/>
      <c r="C52" s="82"/>
      <c r="D52" s="82"/>
      <c r="E52" s="6"/>
    </row>
    <row r="53" spans="1:5" customHeight="1" ht="18">
      <c r="A53" s="6"/>
      <c r="B53" s="6"/>
      <c r="C53" s="6"/>
      <c r="D53" s="6"/>
      <c r="E53" s="6"/>
    </row>
    <row r="54" spans="1:5" customHeight="1" ht="18">
      <c r="A54" s="83" t="s">
        <v>206</v>
      </c>
      <c r="B54" s="84"/>
      <c r="C54" s="84"/>
      <c r="D54" s="85"/>
      <c r="E54" s="6"/>
    </row>
    <row r="55" spans="1:5" customHeight="1" ht="18">
      <c r="A55" s="86" t="s">
        <v>207</v>
      </c>
      <c r="B55" s="87"/>
      <c r="C55" s="38"/>
      <c r="D55" s="38" t="s">
        <v>208</v>
      </c>
      <c r="E55" s="6"/>
    </row>
    <row r="56" spans="1:5" customHeight="1" ht="33.6">
      <c r="A56" s="72" t="s">
        <v>209</v>
      </c>
      <c r="B56" s="73"/>
      <c r="C56" s="32" t="s">
        <v>210</v>
      </c>
      <c r="D56" s="33">
        <v>1</v>
      </c>
      <c r="E56" s="6"/>
    </row>
    <row r="57" spans="1:5" customHeight="1" ht="33.6">
      <c r="A57" s="72" t="s">
        <v>211</v>
      </c>
      <c r="B57" s="73"/>
      <c r="C57" s="37" t="s">
        <v>217</v>
      </c>
      <c r="D57" s="33">
        <v>1</v>
      </c>
      <c r="E57" s="6"/>
    </row>
    <row r="58" spans="1:5" customHeight="1" ht="33.6">
      <c r="A58" s="72" t="s">
        <v>214</v>
      </c>
      <c r="B58" s="73"/>
      <c r="C58" s="32" t="s">
        <v>239</v>
      </c>
      <c r="D58" s="33">
        <v>1</v>
      </c>
      <c r="E58" s="6"/>
    </row>
    <row r="59" spans="1:5" customHeight="1" ht="18">
      <c r="A59" s="72" t="s">
        <v>99</v>
      </c>
      <c r="B59" s="73"/>
      <c r="C59" s="37" t="s">
        <v>217</v>
      </c>
      <c r="D59" s="33">
        <v>1</v>
      </c>
      <c r="E59" s="6"/>
    </row>
    <row r="60" spans="1:5" customHeight="1" ht="18">
      <c r="A60" s="72" t="s">
        <v>98</v>
      </c>
      <c r="B60" s="73"/>
      <c r="C60" s="32" t="s">
        <v>239</v>
      </c>
      <c r="D60" s="33">
        <v>1</v>
      </c>
      <c r="E60" s="6"/>
    </row>
    <row r="61" spans="1:5" customHeight="1" ht="18">
      <c r="A61" s="72" t="s">
        <v>240</v>
      </c>
      <c r="B61" s="73"/>
      <c r="C61" s="32" t="s">
        <v>239</v>
      </c>
      <c r="D61" s="33">
        <v>1</v>
      </c>
      <c r="E61" s="6"/>
    </row>
    <row r="62" spans="1:5" customHeight="1" ht="18">
      <c r="A62" s="72" t="s">
        <v>218</v>
      </c>
      <c r="B62" s="73"/>
      <c r="C62" s="37" t="s">
        <v>217</v>
      </c>
      <c r="D62" s="33">
        <v>1</v>
      </c>
      <c r="E62" s="6"/>
    </row>
    <row r="63" spans="1:5" customHeight="1" ht="18">
      <c r="A63" s="80" t="s">
        <v>241</v>
      </c>
      <c r="B63" s="73"/>
      <c r="C63" s="37" t="s">
        <v>217</v>
      </c>
      <c r="D63" s="33">
        <v>1</v>
      </c>
      <c r="E63" s="6"/>
    </row>
    <row r="64" spans="1:5" customHeight="1" ht="18">
      <c r="A64" s="72" t="s">
        <v>100</v>
      </c>
      <c r="B64" s="73"/>
      <c r="C64" s="32" t="s">
        <v>217</v>
      </c>
      <c r="D64" s="33">
        <v>1</v>
      </c>
      <c r="E64" s="6"/>
    </row>
    <row r="65" spans="1:5" customHeight="1" ht="18">
      <c r="A65" s="72" t="s">
        <v>221</v>
      </c>
      <c r="B65" s="73"/>
      <c r="C65" s="32" t="s">
        <v>217</v>
      </c>
      <c r="D65" s="33">
        <v>2</v>
      </c>
      <c r="E65" s="6"/>
    </row>
    <row r="66" spans="1:5" customHeight="1" ht="18">
      <c r="A66" s="72" t="s">
        <v>224</v>
      </c>
      <c r="B66" s="73"/>
      <c r="C66" s="32"/>
      <c r="D66" s="33"/>
      <c r="E66" s="6"/>
    </row>
    <row r="67" spans="1:5" customHeight="1" ht="18">
      <c r="A67" s="78"/>
      <c r="B67" s="79"/>
      <c r="C67" s="32" t="s">
        <v>225</v>
      </c>
      <c r="D67" s="33"/>
      <c r="E67" s="6"/>
    </row>
    <row r="68" spans="1:5" customHeight="1" ht="18">
      <c r="A68" s="78"/>
      <c r="B68" s="79"/>
      <c r="C68" s="32" t="s">
        <v>225</v>
      </c>
      <c r="D68" s="33"/>
      <c r="E68" s="6"/>
    </row>
    <row r="69" spans="1:5" customHeight="1" ht="18">
      <c r="A69" s="78"/>
      <c r="B69" s="79"/>
      <c r="C69" s="32" t="s">
        <v>225</v>
      </c>
      <c r="D69" s="33"/>
      <c r="E69" s="6"/>
    </row>
    <row r="70" spans="1:5" customHeight="1" ht="18">
      <c r="A70" s="6"/>
      <c r="B70" s="6"/>
      <c r="C70" s="6"/>
      <c r="D70" s="6"/>
      <c r="E70" s="6"/>
    </row>
    <row r="71" spans="1:5" customHeight="1" ht="18">
      <c r="A71" s="74" t="s">
        <v>226</v>
      </c>
      <c r="B71" s="75"/>
      <c r="C71" s="75"/>
      <c r="D71" s="76"/>
      <c r="E71" s="6"/>
    </row>
    <row r="72" spans="1:5" customHeight="1" ht="64.8">
      <c r="A72" s="77" t="s">
        <v>242</v>
      </c>
      <c r="B72" s="77"/>
      <c r="C72" s="77" t="s">
        <v>243</v>
      </c>
      <c r="D72" s="77"/>
      <c r="E72" s="6"/>
    </row>
    <row r="73" spans="1:5" customHeight="1" ht="18">
      <c r="A73" s="34">
        <f>TODAY()</f>
        <v>45141</v>
      </c>
      <c r="B73" s="6"/>
      <c r="C73" s="49" t="s">
        <v>228</v>
      </c>
      <c r="D73" s="49"/>
      <c r="E73"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4"/>
  <sheetViews>
    <sheetView tabSelected="0" workbookViewId="0" showGridLines="true" showRowColHeaders="1">
      <selection activeCell="D24" sqref="D24"/>
    </sheetView>
  </sheetViews>
  <sheetFormatPr defaultRowHeight="14.4" defaultColWidth="9.140625" outlineLevelRow="0" outlineLevelCol="0"/>
  <cols>
    <col min="1" max="1" width="21.28515625" customWidth="true" style="1"/>
    <col min="2" max="2" width="40.7109375" customWidth="true" style="1"/>
    <col min="3" max="3" width="40.7109375" customWidth="true" style="1"/>
    <col min="4" max="4" width="9.140625" style="1"/>
  </cols>
  <sheetData>
    <row r="1" spans="1:4" customHeight="1" ht="22.5">
      <c r="A1" s="45" t="str">
        <f>CONCATENATE("кому: ", Форма!D2)</f>
        <v>кому: Общество с ограниченной ответственностью "Правовой холдинг"</v>
      </c>
      <c r="B1" s="45"/>
      <c r="C1" s="45"/>
      <c r="D1" s="1"/>
    </row>
    <row r="2" spans="1:4" customHeight="1" ht="22.5">
      <c r="A2" s="1"/>
      <c r="B2" s="1"/>
      <c r="C2" s="1"/>
      <c r="D2" s="1"/>
    </row>
    <row r="3" spans="1:4" customHeight="1" ht="22.5">
      <c r="A3" s="45" t="str">
        <f>CONCATENATE("от кого: ", Форма!B5)</f>
        <v>от кого: Тест Тест Тест</v>
      </c>
      <c r="B3" s="45"/>
      <c r="C3" s="45"/>
      <c r="D3" s="1"/>
    </row>
    <row r="4" spans="1:4" customHeight="1" ht="22.5">
      <c r="A4" s="46" t="str">
        <f>Форма!B12</f>
        <v>ВДК</v>
      </c>
      <c r="B4" s="46"/>
      <c r="C4" s="46"/>
      <c r="D4" s="1"/>
    </row>
    <row r="5" spans="1:4" customHeight="1" ht="22.5">
      <c r="A5" s="1"/>
      <c r="B5" s="1"/>
      <c r="C5" s="1"/>
      <c r="D5" s="1"/>
    </row>
    <row r="6" spans="1:4" customHeight="1" ht="22.5">
      <c r="A6" s="47" t="s">
        <v>79</v>
      </c>
      <c r="B6" s="47"/>
      <c r="C6" s="47"/>
      <c r="D6" s="1"/>
    </row>
    <row r="7" spans="1:4" customHeight="1" ht="22.5">
      <c r="A7" s="1"/>
      <c r="B7" s="1"/>
      <c r="C7" s="1"/>
      <c r="D7" s="1"/>
    </row>
    <row r="8" spans="1:4" customHeight="1" ht="81">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Я, Тест Тест Тест, 13.06.1995 года рождения, паспорт серия 111 № 555, выдан: ываыв 22.05.5663, код подразделения 250-059, зарегистрированный(-ая) по адресу: ВДК, имея во владении транспортное средство: Renault Logan г/н А000АА75,</v>
      </c>
      <c r="B8" s="43"/>
      <c r="C8" s="43"/>
      <c r="D8" s="1"/>
    </row>
    <row r="9" spans="1:4" customHeight="1" ht="22.5">
      <c r="A9" s="43" t="s">
        <v>80</v>
      </c>
      <c r="B9" s="43"/>
      <c r="C9" s="43"/>
      <c r="D9" s="1"/>
    </row>
    <row r="10" spans="1:4" customHeight="1" ht="81">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25.06.2023 в 10:00 по адресу АРТЕМ (далее по тексту- ДТП), подтверждаемое следующими документами: Евро, соответсвует обстоятельствам, зафиксированным в подтверждающих документах;</v>
      </c>
      <c r="B10" s="43"/>
      <c r="C10" s="43"/>
      <c r="D10" s="1"/>
    </row>
    <row r="11" spans="1:4" customHeight="1" ht="42">
      <c r="A11" s="43" t="s">
        <v>81</v>
      </c>
      <c r="B11" s="43"/>
      <c r="C11" s="43"/>
      <c r="D11" s="1"/>
    </row>
    <row r="12" spans="1:4" customHeight="1" ht="42">
      <c r="A12" s="43" t="s">
        <v>82</v>
      </c>
      <c r="B12" s="43"/>
      <c r="C12" s="43"/>
      <c r="D12" s="1"/>
    </row>
    <row r="13" spans="1:4" customHeight="1" ht="42">
      <c r="A13" s="43" t="s">
        <v>83</v>
      </c>
      <c r="B13" s="43"/>
      <c r="C13" s="43"/>
      <c r="D13" s="1"/>
    </row>
    <row r="14" spans="1:4" customHeight="1" ht="42">
      <c r="A14" s="43" t="s">
        <v>84</v>
      </c>
      <c r="B14" s="43"/>
      <c r="C14" s="43"/>
      <c r="D14" s="1"/>
    </row>
    <row r="15" spans="1:4" customHeight="1" ht="22.5">
      <c r="A15" s="43" t="s">
        <v>85</v>
      </c>
      <c r="B15" s="43"/>
      <c r="C15" s="43"/>
      <c r="D15" s="1"/>
    </row>
    <row r="16" spans="1:4" customHeight="1" ht="42">
      <c r="A16" s="43" t="s">
        <v>86</v>
      </c>
      <c r="B16" s="43"/>
      <c r="C16" s="43"/>
      <c r="D16" s="1"/>
    </row>
    <row r="17" spans="1:4" customHeight="1" ht="42">
      <c r="A17" s="43" t="s">
        <v>87</v>
      </c>
      <c r="B17" s="43"/>
      <c r="C17" s="43"/>
      <c r="D17" s="1"/>
    </row>
    <row r="18" spans="1:4" customHeight="1" ht="22.5">
      <c r="A18" s="1"/>
      <c r="B18" s="1"/>
      <c r="C18" s="1"/>
      <c r="D18" s="1"/>
    </row>
    <row r="19" spans="1:4" customHeight="1" ht="22.5">
      <c r="A19" s="1"/>
      <c r="B19" s="1"/>
      <c r="C19" s="1"/>
      <c r="D19" s="1"/>
    </row>
    <row r="20" spans="1:4" customHeight="1" ht="22.5">
      <c r="A20" s="1"/>
      <c r="B20" s="1"/>
      <c r="C20" s="1"/>
      <c r="D20" s="1"/>
    </row>
    <row r="21" spans="1:4" customHeight="1" ht="42">
      <c r="A21" s="43" t="s">
        <v>88</v>
      </c>
      <c r="B21" s="43"/>
      <c r="C21" s="43"/>
      <c r="D21" s="1"/>
    </row>
    <row r="22" spans="1:4" customHeight="1" ht="22.5">
      <c r="A22" s="4"/>
      <c r="B22" s="4"/>
      <c r="C22" s="4"/>
      <c r="D22" s="1"/>
    </row>
    <row r="23" spans="1:4" customHeight="1" ht="22.5">
      <c r="A23" s="1"/>
      <c r="B23" s="1"/>
      <c r="C23" s="1"/>
      <c r="D23" s="1"/>
    </row>
    <row r="24" spans="1:4" customHeight="1" ht="22.5">
      <c r="A24" s="5" t="str">
        <f>Форма!B4</f>
        <v>26.06.2023</v>
      </c>
      <c r="B24" s="44" t="s">
        <v>89</v>
      </c>
      <c r="C24" s="44"/>
      <c r="D24"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rintOptions gridLines="false" gridLinesSet="true"/>
  <pageMargins left="0.7" right="0.7" top="0.75" bottom="0.75" header="0.3" footer="0.3"/>
  <pageSetup paperSize="9" orientation="portrait" scale="86" fitToHeight="0"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5"/>
  <sheetViews>
    <sheetView tabSelected="0" workbookViewId="0" showGridLines="true" showRowColHeaders="1">
      <selection activeCell="D25" sqref="D25"/>
    </sheetView>
  </sheetViews>
  <sheetFormatPr defaultRowHeight="14.4" defaultColWidth="9.140625" outlineLevelRow="0" outlineLevelCol="0"/>
  <cols>
    <col min="1" max="1" width="45.7109375" customWidth="true" style="6"/>
    <col min="2" max="2" width="25.7109375" customWidth="true" style="6"/>
    <col min="3" max="3" width="20.7109375" customWidth="true" style="6"/>
    <col min="4" max="4" width="9.140625" style="6"/>
  </cols>
  <sheetData>
    <row r="1" spans="1:4" customHeight="1" ht="18">
      <c r="A1" s="50" t="s">
        <v>90</v>
      </c>
      <c r="B1" s="50"/>
      <c r="C1" s="50"/>
      <c r="D1" s="6"/>
    </row>
    <row r="2" spans="1:4" customHeight="1" ht="18">
      <c r="A2" s="50" t="s">
        <v>91</v>
      </c>
      <c r="B2" s="50"/>
      <c r="C2" s="50"/>
      <c r="D2" s="6"/>
    </row>
    <row r="3" spans="1:4" customHeight="1" ht="18">
      <c r="A3" s="50" t="str">
        <f>CONCATENATE("к соглашению от ",Форма!B4)</f>
        <v>к соглашению от 26.06.2023</v>
      </c>
      <c r="B3" s="50"/>
      <c r="C3" s="50"/>
      <c r="D3" s="6"/>
    </row>
    <row r="4" spans="1:4" customHeight="1" ht="18">
      <c r="A4" s="6"/>
      <c r="B4" s="6"/>
      <c r="C4" s="6"/>
      <c r="D4" s="6"/>
    </row>
    <row r="5" spans="1:4" customHeight="1" ht="18">
      <c r="A5" s="7" t="str">
        <f>Форма!B3</f>
        <v>г. Владивосток</v>
      </c>
      <c r="B5" s="6"/>
      <c r="C5" s="8" t="str">
        <f>Форма!B4</f>
        <v>26.06.2023</v>
      </c>
      <c r="D5" s="6"/>
    </row>
    <row r="6" spans="1:4" customHeight="1" ht="18">
      <c r="A6" s="6"/>
      <c r="B6" s="6"/>
      <c r="C6" s="6"/>
      <c r="D6" s="6"/>
    </row>
    <row r="7" spans="1:4" customHeight="1" ht="49.2">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Тест Тест Тест, 13.06.1995 года рождения, паспорт серия 111 № 555, выдан: ываыв 22.05.5663, код подразделения 250-059, зарегистрированный(-ая) по адресу: ВДК, именуемый в дальнейшем «Цедент», с одной стороны, и</v>
      </c>
      <c r="B7" s="48"/>
      <c r="C7" s="48"/>
      <c r="D7" s="6"/>
    </row>
    <row r="8" spans="1:4" customHeight="1" ht="64.8">
      <c r="A8" s="48" t="str">
        <f>CONCATENATE(Форма!C2,", именуемое в дальнейшем “ЦЕССИОНАРИЙ”, с другой стороны, совместно именуемые “СТОРОНЫ”, составили настоящий акт о нижеследующем:")</f>
        <v>Общество с ограниченной ответственностью "Правовой холдинг", в лице Менеджера по работе с клиентами Гавриловской Ольги Алексеевны, действующей на основании доверенности, именуемое в дальнейшем “ЦЕССИОНАРИЙ”, с другой стороны, совместно именуемые “СТОРОНЫ”, составили настоящий акт о нижеследующем:</v>
      </c>
      <c r="B8" s="48"/>
      <c r="C8" s="48"/>
      <c r="D8" s="6"/>
    </row>
    <row r="9" spans="1:4" customHeight="1" ht="18">
      <c r="A9" s="10"/>
      <c r="B9" s="10"/>
      <c r="C9" s="10"/>
      <c r="D9" s="6"/>
    </row>
    <row r="10" spans="1:4" customHeight="1" ht="18">
      <c r="A10" s="6" t="s">
        <v>92</v>
      </c>
      <c r="B10" s="10"/>
      <c r="C10" s="10"/>
      <c r="D10" s="6"/>
    </row>
    <row r="11" spans="1:4" customHeight="1" ht="18">
      <c r="A11" s="6"/>
      <c r="B11" s="6"/>
      <c r="C11" s="6"/>
      <c r="D11" s="6"/>
    </row>
    <row r="12" spans="1:4" customHeight="1" ht="33.6">
      <c r="A12" s="11" t="s">
        <v>93</v>
      </c>
      <c r="B12" s="12" t="s">
        <v>94</v>
      </c>
      <c r="C12" s="12" t="s">
        <v>95</v>
      </c>
      <c r="D12" s="6"/>
    </row>
    <row r="13" spans="1:4" customHeight="1" ht="18">
      <c r="A13" s="13" t="s">
        <v>96</v>
      </c>
      <c r="B13" s="14" t="s">
        <v>97</v>
      </c>
      <c r="C13" s="14">
        <v>1</v>
      </c>
      <c r="D13" s="6"/>
    </row>
    <row r="14" spans="1:4" customHeight="1" ht="18">
      <c r="A14" s="13" t="s">
        <v>98</v>
      </c>
      <c r="B14" s="14" t="s">
        <v>97</v>
      </c>
      <c r="C14" s="14">
        <v>1</v>
      </c>
      <c r="D14" s="6"/>
    </row>
    <row r="15" spans="1:4" customHeight="1" ht="18">
      <c r="A15" s="13" t="s">
        <v>99</v>
      </c>
      <c r="B15" s="14" t="s">
        <v>97</v>
      </c>
      <c r="C15" s="14">
        <v>1</v>
      </c>
      <c r="D15" s="6"/>
    </row>
    <row r="16" spans="1:4" customHeight="1" ht="18">
      <c r="A16" s="13" t="s">
        <v>100</v>
      </c>
      <c r="B16" s="14" t="s">
        <v>97</v>
      </c>
      <c r="C16" s="14">
        <v>1</v>
      </c>
      <c r="D16" s="6"/>
    </row>
    <row r="17" spans="1:4" customHeight="1" ht="33.6">
      <c r="A17" s="13" t="s">
        <v>101</v>
      </c>
      <c r="B17" s="14" t="s">
        <v>102</v>
      </c>
      <c r="C17" s="14">
        <v>1</v>
      </c>
      <c r="D17" s="6"/>
    </row>
    <row r="18" spans="1:4" customHeight="1" ht="18">
      <c r="A18" s="15"/>
      <c r="B18" s="15"/>
      <c r="C18" s="15"/>
      <c r="D18" s="6"/>
    </row>
    <row r="19" spans="1:4" customHeight="1" ht="18">
      <c r="A19" s="15"/>
      <c r="B19" s="15"/>
      <c r="C19" s="15"/>
      <c r="D19" s="6"/>
    </row>
    <row r="20" spans="1:4" customHeight="1" ht="18">
      <c r="A20" s="6"/>
      <c r="B20" s="6"/>
      <c r="C20" s="6"/>
      <c r="D20" s="6"/>
    </row>
    <row r="21" spans="1:4" customHeight="1" ht="18">
      <c r="A21" s="6"/>
      <c r="B21" s="6"/>
      <c r="C21" s="6"/>
      <c r="D21" s="6"/>
    </row>
    <row r="22" spans="1:4" customHeight="1" ht="49.2">
      <c r="A22" s="48" t="s">
        <v>103</v>
      </c>
      <c r="B22" s="48"/>
      <c r="C22" s="48"/>
      <c r="D22" s="6"/>
    </row>
    <row r="23" spans="1:4" customHeight="1" ht="18">
      <c r="A23" s="6"/>
      <c r="B23" s="6"/>
      <c r="C23" s="6"/>
      <c r="D23" s="6"/>
    </row>
    <row r="24" spans="1:4" customHeight="1" ht="18">
      <c r="A24" s="6"/>
      <c r="B24" s="6"/>
      <c r="C24" s="6"/>
      <c r="D24" s="6"/>
    </row>
    <row r="25" spans="1:4" customHeight="1" ht="49.2">
      <c r="A25" s="16" t="str">
        <f>CONCATENATE("Цедент: _________________________
", Форма!B5)</f>
        <v>Цедент: _________________________
Тест Тест Тест</v>
      </c>
      <c r="B25" s="49" t="str">
        <f>CONCATENATE("Цессионарий: _______________________
", Форма!M2)</f>
        <v>Цессионарий: _______________________
Менеджер по работе с клиентами ООО "Правовой холдинг" Гавриловская О.А.</v>
      </c>
      <c r="C25" s="49"/>
      <c r="D2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2:C22"/>
    <mergeCell ref="B25:C25"/>
    <mergeCell ref="A1:C1"/>
    <mergeCell ref="A2:C2"/>
    <mergeCell ref="A3:C3"/>
    <mergeCell ref="A7:C7"/>
    <mergeCell ref="A8:C8"/>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37"/>
  <sheetViews>
    <sheetView tabSelected="0" workbookViewId="0" showGridLines="true" showRowColHeaders="1">
      <selection activeCell="D37" sqref="D37"/>
    </sheetView>
  </sheetViews>
  <sheetFormatPr defaultRowHeight="14.4" defaultColWidth="9.140625" outlineLevelRow="0" outlineLevelCol="0"/>
  <cols>
    <col min="1" max="1" width="25.7109375" customWidth="true" style="6"/>
    <col min="2" max="2" width="20.7109375" customWidth="true" style="6"/>
    <col min="3" max="3" width="60.7109375" customWidth="true" style="6"/>
    <col min="4" max="4" width="9.140625" style="6"/>
  </cols>
  <sheetData>
    <row r="1" spans="1:4" customHeight="1" ht="49.2">
      <c r="A1" s="9"/>
      <c r="B1" s="53" t="s">
        <v>104</v>
      </c>
      <c r="C1" s="53"/>
      <c r="D1" s="6"/>
    </row>
    <row r="2" spans="1:4" customHeight="1" ht="18">
      <c r="A2" s="6"/>
      <c r="B2" s="6"/>
      <c r="C2" s="6"/>
      <c r="D2" s="6"/>
    </row>
    <row r="3" spans="1:4" customHeight="1" ht="49.2">
      <c r="A3" s="54" t="str">
        <f>CONCATENATE("ЗАЯВКА №________________ от ",Форма!B14," г.
на заключение договора на услуги 
''Аварийный комиссар'' с ООО ''Правовой холдинг''")</f>
        <v>ЗАЯВКА №________________ от 25.06.2023 г.
на заключение договора на услуги 
''Аварийный комиссар'' с ООО ''Правовой холдинг''</v>
      </c>
      <c r="B3" s="54"/>
      <c r="C3" s="54"/>
      <c r="D3" s="6"/>
    </row>
    <row r="4" spans="1:4" customHeight="1" ht="18">
      <c r="A4" s="17"/>
      <c r="B4" s="17"/>
      <c r="C4" s="17"/>
      <c r="D4" s="6"/>
    </row>
    <row r="5" spans="1:4" customHeight="1" ht="18">
      <c r="A5" s="18" t="s">
        <v>105</v>
      </c>
      <c r="B5" s="19"/>
      <c r="C5" s="19"/>
      <c r="D5" s="6"/>
    </row>
    <row r="6" spans="1:4" customHeight="1" ht="18">
      <c r="A6" s="18" t="s">
        <v>106</v>
      </c>
      <c r="B6" s="55" t="str">
        <f>Форма!B5</f>
        <v>Тест Тест Тест</v>
      </c>
      <c r="C6" s="56"/>
      <c r="D6" s="6"/>
    </row>
    <row r="7" spans="1:4" customHeight="1" ht="18">
      <c r="A7" s="18" t="s">
        <v>107</v>
      </c>
      <c r="B7" s="55" t="str">
        <f>Форма!B12</f>
        <v>ВДК</v>
      </c>
      <c r="C7" s="56"/>
      <c r="D7" s="6"/>
    </row>
    <row r="8" spans="1:4" customHeight="1" ht="18">
      <c r="A8" s="17" t="s">
        <v>108</v>
      </c>
      <c r="B8" s="57" t="str">
        <f>Форма!B6</f>
        <v>13.06.1995</v>
      </c>
      <c r="C8" s="58"/>
      <c r="D8" s="6"/>
    </row>
    <row r="9" spans="1:4" customHeight="1" ht="18">
      <c r="A9" s="6"/>
      <c r="B9" s="6"/>
      <c r="C9" s="6"/>
      <c r="D9" s="6"/>
    </row>
    <row r="10" spans="1:4" customHeight="1" ht="18">
      <c r="A10" s="49" t="s">
        <v>109</v>
      </c>
      <c r="B10" s="49"/>
      <c r="C10" s="20"/>
      <c r="D10" s="6"/>
    </row>
    <row r="11" spans="1:4" customHeight="1" ht="18">
      <c r="A11" s="6"/>
      <c r="B11" s="6"/>
      <c r="C11" s="22" t="s">
        <v>110</v>
      </c>
      <c r="D11" s="6"/>
    </row>
    <row r="12" spans="1:4" customHeight="1" ht="18">
      <c r="A12" s="6"/>
      <c r="B12" s="6"/>
      <c r="C12" s="6"/>
      <c r="D12" s="6"/>
    </row>
    <row r="13" spans="1:4" customHeight="1" ht="33.6">
      <c r="A13" s="48" t="str">
        <f>CONCATENATE(Форма!B14, "  в ",Форма!B15, " водитель ",Форма!B34, ", управляя транспортным средством: ",Форма!B28," гос.номер: ",Форма!B33,", по адресу: ", Форма!B13," стал(-а) участником ДТП.")</f>
        <v>25.06.2023  в 10:00 водитель Хабибулин Петр, управляя транспортным средством: Renault Logan гос.номер: А000АА75, по адресу: АРТЕМ стал(-а) участником ДТП.</v>
      </c>
      <c r="B13" s="48"/>
      <c r="C13" s="48"/>
      <c r="D13" s="6"/>
    </row>
    <row r="14" spans="1:4" customHeight="1" ht="18">
      <c r="A14" s="49" t="s">
        <v>111</v>
      </c>
      <c r="B14" s="49"/>
      <c r="C14" s="49"/>
      <c r="D14" s="6"/>
    </row>
    <row r="15" spans="1:4" customHeight="1" ht="18">
      <c r="A15" s="6"/>
      <c r="B15" s="49" t="s">
        <v>112</v>
      </c>
      <c r="C15" s="49"/>
      <c r="D15" s="6"/>
    </row>
    <row r="16" spans="1:4" customHeight="1" ht="18">
      <c r="A16" s="6"/>
      <c r="B16" s="49" t="s">
        <v>113</v>
      </c>
      <c r="C16" s="49"/>
      <c r="D16" s="6"/>
    </row>
    <row r="17" spans="1:4" customHeight="1" ht="18">
      <c r="A17" s="6"/>
      <c r="B17" s="49" t="s">
        <v>114</v>
      </c>
      <c r="C17" s="49"/>
      <c r="D17" s="6"/>
    </row>
    <row r="18" spans="1:4" customHeight="1" ht="33.6">
      <c r="A18" s="6"/>
      <c r="B18" s="49" t="s">
        <v>115</v>
      </c>
      <c r="C18" s="49"/>
      <c r="D18" s="6"/>
    </row>
    <row r="19" spans="1:4" customHeight="1" ht="18">
      <c r="A19" s="6"/>
      <c r="B19" s="49" t="s">
        <v>116</v>
      </c>
      <c r="C19" s="49"/>
      <c r="D19" s="6"/>
    </row>
    <row r="20" spans="1:4" customHeight="1" ht="18">
      <c r="A20" s="6"/>
      <c r="B20" s="49" t="s">
        <v>117</v>
      </c>
      <c r="C20" s="49"/>
      <c r="D20" s="6"/>
    </row>
    <row r="21" spans="1:4" customHeight="1" ht="18">
      <c r="A21" s="6"/>
      <c r="B21" s="6"/>
      <c r="C21" s="6"/>
      <c r="D21" s="6"/>
    </row>
    <row r="22" spans="1:4" customHeight="1" ht="64.8">
      <c r="A22" s="48" t="s">
        <v>118</v>
      </c>
      <c r="B22" s="48"/>
      <c r="C22" s="48"/>
      <c r="D22" s="6"/>
    </row>
    <row r="23" spans="1:4" customHeight="1" ht="18">
      <c r="A23" s="6"/>
      <c r="B23" s="6"/>
      <c r="C23" s="6"/>
      <c r="D23" s="6"/>
    </row>
    <row r="24" spans="1:4" customHeight="1" ht="18">
      <c r="A24" s="17"/>
      <c r="B24" s="17"/>
      <c r="C24" s="17"/>
      <c r="D24" s="6"/>
    </row>
    <row r="25" spans="1:4" customHeight="1" ht="18">
      <c r="A25" s="52" t="s">
        <v>119</v>
      </c>
      <c r="B25" s="52"/>
      <c r="C25" s="52"/>
      <c r="D25" s="6"/>
    </row>
    <row r="26" spans="1:4" customHeight="1" ht="18">
      <c r="A26" s="6"/>
      <c r="B26" s="6"/>
      <c r="C26" s="6"/>
      <c r="D26" s="6"/>
    </row>
    <row r="27" spans="1:4" customHeight="1" ht="18">
      <c r="A27" s="51" t="s">
        <v>120</v>
      </c>
      <c r="B27" s="51"/>
      <c r="C27" s="51"/>
      <c r="D27" s="6"/>
    </row>
    <row r="28" spans="1:4" customHeight="1" ht="18">
      <c r="A28" s="6"/>
      <c r="B28" s="6"/>
      <c r="C28" s="6"/>
      <c r="D28" s="6"/>
    </row>
    <row r="29" spans="1:4" customHeight="1" ht="33.6">
      <c r="A29" s="51" t="s">
        <v>121</v>
      </c>
      <c r="B29" s="51"/>
      <c r="C29" s="51"/>
      <c r="D29" s="6"/>
    </row>
    <row r="30" spans="1:4" customHeight="1" ht="18">
      <c r="A30" s="6"/>
      <c r="B30" s="6"/>
      <c r="C30" s="6"/>
      <c r="D30" s="6"/>
    </row>
    <row r="31" spans="1:4" customHeight="1" ht="18">
      <c r="A31" s="17"/>
      <c r="B31" s="17"/>
      <c r="C31" s="17"/>
      <c r="D31" s="6"/>
    </row>
    <row r="32" spans="1:4" customHeight="1" ht="18">
      <c r="A32" s="52" t="s">
        <v>110</v>
      </c>
      <c r="B32" s="52"/>
      <c r="C32" s="52"/>
      <c r="D32" s="6"/>
    </row>
    <row r="33" spans="1:4" customHeight="1" ht="18">
      <c r="A33" s="6"/>
      <c r="B33" s="6"/>
      <c r="C33" s="6"/>
      <c r="D33" s="6"/>
    </row>
    <row r="34" spans="1:4" customHeight="1" ht="80.4">
      <c r="A34" s="48" t="s">
        <v>122</v>
      </c>
      <c r="B34" s="48"/>
      <c r="C34" s="48"/>
      <c r="D34" s="6"/>
    </row>
    <row r="35" spans="1:4" customHeight="1" ht="18">
      <c r="A35" s="6"/>
      <c r="B35" s="6"/>
      <c r="C35" s="6"/>
      <c r="D35" s="6"/>
    </row>
    <row r="36" spans="1:4" customHeight="1" ht="18">
      <c r="A36" s="17"/>
      <c r="B36" s="17"/>
      <c r="C36" s="17"/>
      <c r="D36" s="6"/>
    </row>
    <row r="37" spans="1:4" customHeight="1" ht="18">
      <c r="A37" s="52" t="s">
        <v>119</v>
      </c>
      <c r="B37" s="52"/>
      <c r="C37" s="52"/>
      <c r="D37"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rintOptions gridLines="false" gridLinesSet="true"/>
  <pageMargins left="0.7" right="0.7" top="0.75" bottom="0.75" header="0.3" footer="0.3"/>
  <pageSetup paperSize="9" orientation="portrait" scale="82" fitToHeight="0" fitToWidth="1" r:id="rId1"/>
  <headerFooter differentOddEven="false" differentFirst="false" scaleWithDoc="true" alignWithMargins="true">
    <oddHeader/>
    <oddFooter/>
    <evenHeader/>
    <evenFooter/>
    <firstHeader/>
    <first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
        <v>123</v>
      </c>
      <c r="B1" s="48"/>
      <c r="C1" s="6"/>
    </row>
    <row r="2" spans="1:3" customHeight="1" ht="18">
      <c r="A2" s="6"/>
      <c r="B2" s="6"/>
      <c r="C2" s="6"/>
    </row>
    <row r="3" spans="1:3" customHeight="1" ht="18">
      <c r="A3" s="7" t="str">
        <f>Форма!B3</f>
        <v>г. Владивосток</v>
      </c>
      <c r="B3" s="6"/>
      <c r="C3" s="6"/>
    </row>
    <row r="4" spans="1:3" customHeight="1" ht="18">
      <c r="A4" s="6"/>
      <c r="B4" s="6"/>
      <c r="C4" s="6"/>
    </row>
    <row r="5" spans="1:3" customHeight="1" ht="96">
      <c r="A5" s="48" t="s">
        <v>124</v>
      </c>
      <c r="B5" s="48"/>
      <c r="C5" s="6"/>
    </row>
    <row r="6" spans="1:3" customHeight="1" ht="111.6">
      <c r="A6" s="48" t="s">
        <v>125</v>
      </c>
      <c r="B6" s="48"/>
      <c r="C6" s="6"/>
    </row>
    <row r="7" spans="1:3" customHeight="1" ht="18">
      <c r="A7" s="6"/>
      <c r="B7" s="6"/>
      <c r="C7" s="6"/>
    </row>
    <row r="8" spans="1:3" customHeight="1" ht="49.2">
      <c r="A8" s="16" t="str">
        <f>CONCATENATE("Ознакомлен (-а):___________________________ 
",Форма!B5)</f>
        <v>Ознакомлен (-а):___________________________ 
Тест Тест Тест</v>
      </c>
      <c r="B8" s="16" t="str">
        <f>CONCATENATE("Цессионарий: _______________________
", Форма!M2)</f>
        <v>Цессионарий: _______________________
Менеджер по работе с клиентами ООО "Правовой холдинг" Гавриловская О.А.</v>
      </c>
      <c r="C8" s="6"/>
    </row>
    <row r="9" spans="1:3" customHeight="1" ht="18">
      <c r="A9" s="6"/>
      <c r="B9" s="6"/>
      <c r="C9" s="6"/>
    </row>
    <row r="10" spans="1:3" customHeight="1" ht="18">
      <c r="A10" s="6"/>
      <c r="B10" s="6"/>
      <c r="C10" s="6"/>
    </row>
    <row r="11" spans="1:3" customHeight="1" ht="18">
      <c r="A11" s="54" t="s">
        <v>126</v>
      </c>
      <c r="B11" s="54"/>
      <c r="C11" s="6"/>
    </row>
    <row r="12" spans="1:3" customHeight="1" ht="18">
      <c r="A12" s="54" t="s">
        <v>127</v>
      </c>
      <c r="B12" s="54"/>
      <c r="C12" s="6"/>
    </row>
    <row r="13" spans="1:3" customHeight="1" ht="18">
      <c r="A13" s="6"/>
      <c r="B13" s="6"/>
      <c r="C13" s="6"/>
    </row>
    <row r="14" spans="1:3" customHeight="1" ht="111.6">
      <c r="A14" s="48" t="s">
        <v>125</v>
      </c>
      <c r="B14" s="48"/>
      <c r="C14" s="6"/>
    </row>
    <row r="15" spans="1:3" customHeight="1" ht="111.6">
      <c r="A15" s="48" t="s">
        <v>128</v>
      </c>
      <c r="B15" s="48"/>
      <c r="C15" s="6"/>
    </row>
    <row r="16" spans="1:3" customHeight="1" ht="64.8">
      <c r="A16" s="48" t="s">
        <v>129</v>
      </c>
      <c r="B16" s="48"/>
      <c r="C16" s="6"/>
    </row>
    <row r="17" spans="1:3" customHeight="1" ht="18">
      <c r="A17" s="6"/>
      <c r="B17" s="6"/>
      <c r="C17" s="6"/>
    </row>
    <row r="18" spans="1:3" customHeight="1" ht="18">
      <c r="A18" s="7" t="str">
        <f>Форма!B4</f>
        <v>26.06.2023</v>
      </c>
      <c r="B18" s="6"/>
      <c r="C18" s="6"/>
    </row>
    <row r="19" spans="1:3" customHeight="1" ht="18">
      <c r="A19" s="6"/>
      <c r="B19" s="6"/>
      <c r="C19" s="6"/>
    </row>
    <row r="20" spans="1:3" customHeight="1" ht="18">
      <c r="A20" s="6" t="s">
        <v>130</v>
      </c>
      <c r="B20" s="6"/>
      <c r="C20" s="6"/>
    </row>
    <row r="21" spans="1:3" customHeight="1" ht="18">
      <c r="A21" s="59" t="s">
        <v>131</v>
      </c>
      <c r="B21" s="59"/>
      <c r="C21"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6:B16"/>
    <mergeCell ref="A21:B21"/>
    <mergeCell ref="A1:B1"/>
    <mergeCell ref="A5:B5"/>
    <mergeCell ref="A6:B6"/>
    <mergeCell ref="A11:B11"/>
    <mergeCell ref="A12:B12"/>
    <mergeCell ref="A14:B14"/>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4"/>
  <sheetViews>
    <sheetView tabSelected="0" workbookViewId="0" showGridLines="true" showRowColHeaders="1">
      <selection activeCell="A1" sqref="A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tr">
        <f>CONCATENATE("Приложение №1 к Соглашению от ",Форма!B4," (Условия о расчетах, согласно п. 3.2.1 Соглашения от ",Форма!B4,")")</f>
        <v>Приложение №1 к Соглашению от 26.06.2023 (Условия о расчетах, согласно п. 3.2.1 Соглашения от 26.06.2023)</v>
      </c>
      <c r="B1" s="48"/>
      <c r="C1" s="6"/>
    </row>
    <row r="2" spans="1:3" customHeight="1" ht="18">
      <c r="A2" s="10"/>
      <c r="B2" s="10"/>
      <c r="C2" s="6"/>
    </row>
    <row r="3" spans="1:3" customHeight="1" ht="18">
      <c r="A3" s="7" t="str">
        <f>Форма!B3</f>
        <v>г. Владивосток</v>
      </c>
      <c r="B3" s="8" t="str">
        <f>Форма!B4</f>
        <v>26.06.2023</v>
      </c>
      <c r="C3" s="6"/>
    </row>
    <row r="4" spans="1:3" customHeight="1" ht="18">
      <c r="A4" s="6"/>
      <c r="B4" s="6"/>
      <c r="C4" s="6"/>
    </row>
    <row r="5" spans="1:3" customHeight="1" ht="158.4">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Тест Тест Тест, с одной стороны, и Менеджер по работе с клиентами ООО "Правовой холдинг" Гавриловская О.А. с другой стороны, определили размер денежной суммы, выплачиваемой Цеденту в соответствии с п.3.2.1 Договора цессии от 26.06.2023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c r="C5" s="6"/>
    </row>
    <row r="6" spans="1:3" customHeight="1" ht="49.2">
      <c r="A6" s="48" t="s">
        <v>132</v>
      </c>
      <c r="B6" s="48"/>
      <c r="C6" s="6"/>
    </row>
    <row r="7" spans="1:3" customHeight="1" ht="33.6">
      <c r="A7" s="48" t="s">
        <v>133</v>
      </c>
      <c r="B7" s="48"/>
      <c r="C7" s="6"/>
    </row>
    <row r="8" spans="1:3" customHeight="1" ht="18">
      <c r="A8" s="6"/>
      <c r="B8" s="6"/>
      <c r="C8" s="6"/>
    </row>
    <row r="9" spans="1:3" customHeight="1" ht="18">
      <c r="A9" s="6"/>
      <c r="B9" s="6"/>
      <c r="C9" s="6"/>
    </row>
    <row r="10" spans="1:3" customHeight="1" ht="49.2">
      <c r="A10" s="16" t="str">
        <f>CONCATENATE("Цедент: _________________________
", Форма!B5)</f>
        <v>Цедент: _________________________
Тест Тест Тест</v>
      </c>
      <c r="B10" s="16" t="str">
        <f>CONCATENATE("Цессионарий: _______________________
", Форма!M2)</f>
        <v>Цессионарий: _______________________
Менеджер по работе с клиентами ООО "Правовой холдинг" Гавриловская О.А.</v>
      </c>
      <c r="C10" s="6"/>
    </row>
    <row r="11" spans="1:3" customHeight="1" ht="18">
      <c r="A11" s="6"/>
      <c r="B11" s="6"/>
      <c r="C11" s="6"/>
    </row>
    <row r="12" spans="1:3" customHeight="1" ht="18">
      <c r="A12" s="6"/>
      <c r="B12" s="6"/>
      <c r="C12" s="6"/>
    </row>
    <row r="13" spans="1:3" customHeight="1" ht="18">
      <c r="A13" s="54" t="s">
        <v>134</v>
      </c>
      <c r="B13" s="54"/>
      <c r="C13" s="6"/>
    </row>
    <row r="14" spans="1:3" customHeight="1" ht="18">
      <c r="A14" s="54" t="s">
        <v>135</v>
      </c>
      <c r="B14" s="54"/>
      <c r="C14" s="6"/>
    </row>
    <row r="15" spans="1:3" customHeight="1" ht="33.6">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Тест Тест Тест, 13.06.1995 года рождения, паспорт серия 111 № 555, выдан: ываыв 22.05.5663, код подразделения 250-059, зарегистрированный(-ая) по адресу: ВДК,</v>
      </c>
      <c r="B15" s="48"/>
      <c r="C15" s="6"/>
    </row>
    <row r="16" spans="1:3" customHeight="1" ht="18">
      <c r="A16" s="48" t="str">
        <f>CONCATENATE("в целях связанных с обеспечением исполнения Соглашения от ",Форма!B4, " г.")</f>
        <v>в целях связанных с обеспечением исполнения Соглашения от 26.06.2023 г.</v>
      </c>
      <c r="B16" s="48"/>
      <c r="C16" s="6"/>
    </row>
    <row r="17" spans="1:3" customHeight="1" ht="33.6">
      <c r="A17"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7" s="48"/>
      <c r="C17" s="6"/>
    </row>
    <row r="18" spans="1:3" customHeight="1" ht="127.2">
      <c r="A18" s="48" t="s">
        <v>136</v>
      </c>
      <c r="B18" s="48"/>
      <c r="C18" s="6"/>
    </row>
    <row r="19" spans="1:3" customHeight="1" ht="18">
      <c r="A19" s="6"/>
      <c r="B19" s="6"/>
      <c r="C19" s="6"/>
    </row>
    <row r="20" spans="1:3" customHeight="1" ht="18">
      <c r="A20" s="6"/>
      <c r="B20" s="6"/>
      <c r="C20" s="6"/>
    </row>
    <row r="21" spans="1:3" customHeight="1" ht="18">
      <c r="A21" s="7" t="str">
        <f>Форма!B4</f>
        <v>26.06.2023</v>
      </c>
      <c r="B21" s="6"/>
      <c r="C21" s="6"/>
    </row>
    <row r="22" spans="1:3" customHeight="1" ht="18">
      <c r="A22" s="6"/>
      <c r="B22" s="6"/>
      <c r="C22" s="6"/>
    </row>
    <row r="23" spans="1:3" customHeight="1" ht="18">
      <c r="A23" s="6" t="s">
        <v>137</v>
      </c>
      <c r="B23" s="6"/>
      <c r="C23" s="6"/>
    </row>
    <row r="24" spans="1:3" customHeight="1" ht="18">
      <c r="A24" s="59" t="s">
        <v>131</v>
      </c>
      <c r="B24" s="59"/>
      <c r="C2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4:B24"/>
    <mergeCell ref="A1:B1"/>
    <mergeCell ref="A5:B5"/>
    <mergeCell ref="A6:B6"/>
    <mergeCell ref="A7:B7"/>
    <mergeCell ref="A13:B13"/>
    <mergeCell ref="A14:B14"/>
    <mergeCell ref="A15:B15"/>
    <mergeCell ref="A16:B16"/>
    <mergeCell ref="A17:B17"/>
    <mergeCell ref="A18:B1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0"/>
  <sheetViews>
    <sheetView tabSelected="0" workbookViewId="0" showGridLines="true" showRowColHeaders="1">
      <selection activeCell="C10" sqref="C10"/>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138</v>
      </c>
      <c r="B1" s="54"/>
      <c r="C1" s="6"/>
    </row>
    <row r="2" spans="1:3" customHeight="1" ht="18">
      <c r="A2" s="6"/>
      <c r="B2" s="6"/>
      <c r="C2" s="6"/>
    </row>
    <row r="3" spans="1:3" customHeight="1" ht="18">
      <c r="A3" s="7" t="str">
        <f>Форма!B3</f>
        <v>г. Владивосток</v>
      </c>
      <c r="B3" s="6"/>
      <c r="C3" s="6"/>
    </row>
    <row r="4" spans="1:3" customHeight="1" ht="18">
      <c r="A4" s="6"/>
      <c r="B4" s="6"/>
      <c r="C4" s="6"/>
    </row>
    <row r="5" spans="1:3" customHeight="1" ht="416.9">
      <c r="A5" s="60" t="s">
        <v>139</v>
      </c>
      <c r="B5" s="60"/>
      <c r="C5" s="6"/>
    </row>
    <row r="6" spans="1:3" customHeight="1" ht="288.2">
      <c r="A6" s="60" t="s">
        <v>140</v>
      </c>
      <c r="B6" s="60"/>
      <c r="C6" s="6"/>
    </row>
    <row r="7" spans="1:3" customHeight="1" ht="273.9">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c r="C7" s="6"/>
    </row>
    <row r="8" spans="1:3" customHeight="1" ht="374">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c r="C8" s="6"/>
    </row>
    <row r="9" spans="1:3" customHeight="1" ht="18">
      <c r="A9" s="60"/>
      <c r="B9" s="60"/>
      <c r="C9" s="6"/>
    </row>
    <row r="10" spans="1:3" customHeight="1" ht="49.2">
      <c r="A10" s="16" t="str">
        <f>CONCATENATE("Ознакомлен (-а):___________________________ 
",Форма!B5)</f>
        <v>Ознакомлен (-а):___________________________ 
Тест Тест Тест</v>
      </c>
      <c r="B10" s="16" t="str">
        <f>CONCATENATE("Цессионарий:____________________________
",
Форма!B2)</f>
        <v>Цессионарий:____________________________
Менеджер по работе с клиентами
Гавриловская О.А.</v>
      </c>
      <c r="C10"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5:B5"/>
    <mergeCell ref="A6:B6"/>
    <mergeCell ref="A7:B7"/>
    <mergeCell ref="A8:B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5"/>
  <sheetViews>
    <sheetView tabSelected="0" workbookViewId="0" showGridLines="true" showRowColHeaders="1">
      <selection activeCell="C15" sqref="C15"/>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0" t="s">
        <v>141</v>
      </c>
      <c r="B1" s="50"/>
      <c r="C1" s="6"/>
    </row>
    <row r="2" spans="1:3" customHeight="1" ht="18">
      <c r="A2" s="7" t="str">
        <f>Форма!B3</f>
        <v>г. Владивосток</v>
      </c>
      <c r="B2" s="8" t="str">
        <f>Форма!B4</f>
        <v>26.06.2023</v>
      </c>
      <c r="C2" s="6"/>
    </row>
    <row r="3" spans="1:3" customHeight="1" ht="18">
      <c r="A3" s="6"/>
      <c r="B3" s="6"/>
      <c r="C3" s="6"/>
    </row>
    <row r="4" spans="1:3" customHeight="1" ht="111.6">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Тест Тест Тест, 13.06.1995 года рождения, паспорт серия 111 № 555, выдан: ываыв 22.05.5663, код подразделения 250-059, зарегистрированный(-ая) по адресу: ВДК, именуемый в дальнейшем «Цедент», с одной стороны, и
Общество с ограниченной ответственностью "Правовой холдинг", в лице Менеджера по работе с клиентами Гавриловской Ольги Алексеевны, действующей на основании доверенности,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c r="C4" s="6"/>
    </row>
    <row r="5" spans="1:3" customHeight="1" ht="189.6">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САО «РЕСО-Гарантия» (далее по тексту – Должник), возникшее из обязательства: компенсации ущерба причиненного Цеденту по полису ОСАГО: ХХХ0101010101, в результате дорожно-транспортного происшествия, произошедшего 25.06.2023 в 10:00 по адресу: АРТЕМ, подтверждаемого следующими документами:
- Евро.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c r="C5" s="6"/>
    </row>
    <row r="6" spans="1:3" customHeight="1" ht="220.8">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c r="C6" s="6"/>
    </row>
    <row r="7" spans="1:3" customHeight="1" ht="205.2">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c r="C7" s="6"/>
    </row>
    <row r="8" spans="1:3" customHeight="1" ht="96">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c r="C8" s="6"/>
    </row>
    <row r="9" spans="1:3" customHeight="1" ht="96">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c r="C9" s="6"/>
    </row>
    <row r="10" spans="1:3" customHeight="1" ht="127.2">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c r="C10" s="6"/>
    </row>
    <row r="11" spans="1:3" customHeight="1" ht="220.8">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c r="C11" s="6"/>
    </row>
    <row r="12" spans="1:3" customHeight="1" ht="189.6">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8. Реквизиты, адреса Сторон:
Цедент: 
Тест Тест Тест, 13.06.1995 года рождения, паспорт серия 111 № 555, выдан: ываыв 22.05.5663, код подразделения 250-059, зарегистрированный(-ая) по адресу: ВДК
Цессионарий: 
ООО "Правовой холдинг"
ИНН: 2536327570
г.Владивосток, ул.Зейская д.12 оф.5
Р/сч: 40702810102500113077
Банк: ООО "Банк Точка"
БИК: 044525104
К/сч: 30101810745374525104</v>
      </c>
      <c r="B12" s="48"/>
      <c r="C12" s="6"/>
    </row>
    <row r="13" spans="1:3" customHeight="1" ht="18">
      <c r="A13" s="48"/>
      <c r="B13" s="48"/>
      <c r="C13" s="6"/>
    </row>
    <row r="14" spans="1:3" customHeight="1" ht="18">
      <c r="A14" s="48"/>
      <c r="B14" s="48"/>
      <c r="C14" s="6"/>
    </row>
    <row r="15" spans="1:3" customHeight="1" ht="49.2">
      <c r="A15" s="16" t="str">
        <f>CONCATENATE("Цедент:___________________________ 
",Форма!B5
)</f>
        <v>Цедент:___________________________ 
Тест Тест Тест</v>
      </c>
      <c r="B15" s="16" t="str">
        <f>CONCATENATE("Цессионарий:____________________________
",
Форма!B2)</f>
        <v>Цессионарий:____________________________
Менеджер по работе с клиентами
Гавриловская О.А.</v>
      </c>
      <c r="C1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B14"/>
    <mergeCell ref="A1:B1"/>
    <mergeCell ref="A4:B4"/>
    <mergeCell ref="A5:B5"/>
    <mergeCell ref="A6:B6"/>
    <mergeCell ref="A7:B7"/>
    <mergeCell ref="A8:B8"/>
    <mergeCell ref="A9:B9"/>
    <mergeCell ref="A10:B10"/>
    <mergeCell ref="A11:B11"/>
    <mergeCell ref="A12:B12"/>
    <mergeCell ref="A13:B13"/>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№2 к Соглашению от ",Форма!B4)</f>
        <v>Приложение №2 к Соглашению от 26.06.2023</v>
      </c>
      <c r="B1" s="49"/>
      <c r="C1" s="6"/>
    </row>
    <row r="2" spans="1:3" customHeight="1" ht="18">
      <c r="A2" s="6"/>
      <c r="B2" s="6"/>
      <c r="C2" s="6"/>
    </row>
    <row r="3" spans="1:3" customHeight="1" ht="18">
      <c r="A3" s="54" t="s">
        <v>142</v>
      </c>
      <c r="B3" s="54"/>
      <c r="C3" s="6"/>
    </row>
    <row r="4" spans="1:3" customHeight="1" ht="18">
      <c r="A4" s="7" t="str">
        <f>Форма!B3</f>
        <v>г. Владивосток</v>
      </c>
      <c r="B4" s="8" t="str">
        <f>Форма!B4</f>
        <v>26.06.2023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Тест Тест Тест, с одной стороны, и Менеджер по работе с клиентами ООО "Правовой холдинг" Гавриловская О.А. с другой стороны, определили размер денежной суммы, выплачиваемой Цеденту в соответствии с п.3.2.1 Договора цессии от 26.06.2023 в размере: ________________________________________</v>
      </c>
      <c r="B6" s="48"/>
      <c r="C6" s="6"/>
    </row>
    <row r="7" spans="1:3" customHeight="1" ht="49.2">
      <c r="A7" s="48" t="s">
        <v>143</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26.06.2023 (Условия о расчетах, согласно п. 3.2.1 Соглашения от 26.06.2023) считать не действительным.</v>
      </c>
      <c r="B8" s="48"/>
      <c r="C8" s="6"/>
    </row>
    <row r="9" spans="1:3" customHeight="1" ht="33.6">
      <c r="A9" s="48" t="s">
        <v>133</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Тест Тест Тест</v>
      </c>
      <c r="B12" s="16" t="str">
        <f>CONCATENATE("Цессионарий: _______________________
", Форма!M2)</f>
        <v>Цессионарий: _______________________
Менеджер по работе с клиентами ООО "Правовой холдинг" Гавриловская О.А.</v>
      </c>
      <c r="C12" s="6"/>
    </row>
    <row r="13" spans="1:3" customHeight="1" ht="18">
      <c r="A13" s="6"/>
      <c r="B13" s="6"/>
      <c r="C13" s="6"/>
    </row>
    <row r="14" spans="1:3" customHeight="1" ht="18">
      <c r="A14" s="6"/>
      <c r="B14" s="6"/>
      <c r="C14" s="6"/>
    </row>
    <row r="15" spans="1:3" customHeight="1" ht="18">
      <c r="A15" s="54" t="s">
        <v>134</v>
      </c>
      <c r="B15" s="54"/>
      <c r="C15" s="6"/>
    </row>
    <row r="16" spans="1:3" customHeight="1" ht="18">
      <c r="A16" s="54" t="s">
        <v>135</v>
      </c>
      <c r="B16" s="54"/>
      <c r="C16" s="6"/>
    </row>
    <row r="17" spans="1:3" customHeight="1" ht="33.6">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Тест Тест Тест, 13.06.1995 года рождения, паспорт серия 111 № 555, выдан: ываыв 22.05.5663, код подразделения 250-059, зарегистрированный(-ая) по адресу: ВДК,</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26.06.2023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136</v>
      </c>
      <c r="B20" s="48"/>
      <c r="C20" s="6"/>
    </row>
    <row r="21" spans="1:3" customHeight="1" ht="18">
      <c r="A21" s="6"/>
      <c r="B21" s="6"/>
      <c r="C21" s="6"/>
    </row>
    <row r="22" spans="1:3" customHeight="1" ht="18">
      <c r="A22" s="6"/>
      <c r="B22" s="6"/>
      <c r="C22" s="6"/>
    </row>
    <row r="23" spans="1:3" customHeight="1" ht="18">
      <c r="A23" s="7" t="str">
        <f>Форма!B4</f>
        <v>26.06.2023</v>
      </c>
      <c r="B23" s="6"/>
      <c r="C23" s="6"/>
    </row>
    <row r="24" spans="1:3" customHeight="1" ht="18">
      <c r="A24" s="6"/>
      <c r="B24" s="6"/>
      <c r="C24" s="6"/>
    </row>
    <row r="25" spans="1:3" customHeight="1" ht="18">
      <c r="A25" s="6" t="s">
        <v>137</v>
      </c>
      <c r="B25" s="6"/>
      <c r="C25" s="6"/>
    </row>
    <row r="26" spans="1:3" customHeight="1" ht="18">
      <c r="A26" s="59" t="s">
        <v>131</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dcterms:created xsi:type="dcterms:W3CDTF">2023-07-01T13:04:28+03:00</dcterms:created>
  <dcterms:modified xsi:type="dcterms:W3CDTF">2023-08-03T10:47:58+03:00</dcterms:modified>
  <dc:title/>
  <dc:description/>
  <dc:subject/>
  <cp:keywords/>
  <cp:category/>
</cp:coreProperties>
</file>