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28695" windowHeight="12795" tabRatio="837"/>
  </bookViews>
  <sheets>
    <sheet name="Форма" sheetId="1" r:id="rId1"/>
    <sheet name="Предупреждение НАМ 1экз" sheetId="3" r:id="rId2"/>
    <sheet name="Акт документы 2экз" sheetId="4" r:id="rId3"/>
    <sheet name="Заявление на АК от собствен" sheetId="5" r:id="rId4"/>
    <sheet name="НеПриложение 1экз (клиенту)" sheetId="6" r:id="rId5"/>
    <sheet name="Приложение 2экз" sheetId="7" r:id="rId6"/>
    <sheet name="НеДоговор 1экз (клиенту)" sheetId="8" r:id="rId7"/>
    <sheet name="Договор 3экз" sheetId="9" r:id="rId8"/>
    <sheet name="Приложение 2экз (если сумма мен" sheetId="10" r:id="rId9"/>
    <sheet name="Приложение 2экз (ПАРТНЕРЫ)" sheetId="11" r:id="rId10"/>
    <sheet name="Обложка 1экз" sheetId="12" r:id="rId11"/>
    <sheet name="Уведомление НАМ 2экз" sheetId="13" r:id="rId12"/>
    <sheet name="Акт деньги" sheetId="14" r:id="rId13"/>
    <sheet name="Заявление в СК (ПХ)" sheetId="15" r:id="rId14"/>
    <sheet name="Заявление в СК по доверке" sheetId="16" r:id="rId15"/>
  </sheets>
  <externalReferences>
    <externalReference r:id="rId16"/>
  </externalReferences>
  <calcPr calcId="124519"/>
</workbook>
</file>

<file path=xl/calcChain.xml><?xml version="1.0" encoding="utf-8"?>
<calcChain xmlns="http://schemas.openxmlformats.org/spreadsheetml/2006/main">
  <c r="B36" i="15"/>
  <c r="A44"/>
  <c r="B15" i="9"/>
  <c r="A15"/>
  <c r="A12"/>
  <c r="A11"/>
  <c r="A10"/>
  <c r="A9"/>
  <c r="A8"/>
  <c r="A7"/>
  <c r="A6"/>
  <c r="A5"/>
  <c r="A4"/>
  <c r="B2"/>
  <c r="A2"/>
  <c r="B10" i="8"/>
  <c r="B12" i="11"/>
  <c r="A6"/>
  <c r="B12" i="10"/>
  <c r="A6"/>
  <c r="B10" i="7"/>
  <c r="A5"/>
  <c r="B8" i="6"/>
  <c r="B25" i="4"/>
  <c r="A10" i="8"/>
  <c r="A8"/>
  <c r="A7"/>
  <c r="A46" i="16" l="1"/>
  <c r="B10"/>
  <c r="A9"/>
  <c r="B8"/>
  <c r="A73"/>
  <c r="A45"/>
  <c r="A43"/>
  <c r="B39"/>
  <c r="B38"/>
  <c r="B37"/>
  <c r="B29"/>
  <c r="B28"/>
  <c r="B27"/>
  <c r="B26"/>
  <c r="B25"/>
  <c r="B23"/>
  <c r="B22"/>
  <c r="B21"/>
  <c r="C1"/>
  <c r="A74" i="15"/>
  <c r="A73"/>
  <c r="A42"/>
  <c r="B36" i="1"/>
  <c r="B37" i="15" s="1"/>
  <c r="A40"/>
  <c r="B35"/>
  <c r="B34"/>
  <c r="B26"/>
  <c r="B25"/>
  <c r="B24"/>
  <c r="B23"/>
  <c r="B22"/>
  <c r="B20"/>
  <c r="B19"/>
  <c r="B18"/>
  <c r="B12"/>
  <c r="C3"/>
  <c r="A19" i="14"/>
  <c r="A9"/>
  <c r="A7"/>
  <c r="A6"/>
  <c r="B4"/>
  <c r="A4"/>
  <c r="A2"/>
  <c r="A21" i="13"/>
  <c r="A18"/>
  <c r="A14"/>
  <c r="A13"/>
  <c r="A12"/>
  <c r="A11"/>
  <c r="A19" i="11"/>
  <c r="A19" i="10"/>
  <c r="A17" i="7"/>
  <c r="A4" i="13"/>
  <c r="B4"/>
  <c r="A3"/>
  <c r="B3"/>
  <c r="A2"/>
  <c r="A1"/>
  <c r="B6" i="12"/>
  <c r="B4"/>
  <c r="B2"/>
  <c r="A1" i="11"/>
  <c r="A23"/>
  <c r="A18"/>
  <c r="A17"/>
  <c r="A12"/>
  <c r="B4"/>
  <c r="A4"/>
  <c r="A23" i="10"/>
  <c r="A18"/>
  <c r="A17"/>
  <c r="A12"/>
  <c r="B4"/>
  <c r="A4"/>
  <c r="A1"/>
  <c r="A3" i="8"/>
  <c r="A21" i="7"/>
  <c r="A16"/>
  <c r="A15"/>
  <c r="A10"/>
  <c r="A1"/>
  <c r="A8" i="11" s="1"/>
  <c r="B3" i="7"/>
  <c r="A3"/>
  <c r="A18" i="6"/>
  <c r="A8"/>
  <c r="A3"/>
  <c r="A13" i="5"/>
  <c r="B8"/>
  <c r="B7"/>
  <c r="B6"/>
  <c r="A3"/>
  <c r="A25" i="4"/>
  <c r="A8"/>
  <c r="A7"/>
  <c r="C5"/>
  <c r="A5"/>
  <c r="A3"/>
  <c r="A24" i="3"/>
  <c r="A10"/>
  <c r="A8"/>
  <c r="A4"/>
  <c r="A3"/>
  <c r="A1"/>
  <c r="A8" i="10" l="1"/>
  <c r="E2" i="12"/>
  <c r="B40" i="16"/>
</calcChain>
</file>

<file path=xl/sharedStrings.xml><?xml version="1.0" encoding="utf-8"?>
<sst xmlns="http://schemas.openxmlformats.org/spreadsheetml/2006/main" count="320" uniqueCount="211">
  <si>
    <t>Цессионарий</t>
  </si>
  <si>
    <t>Дата заключения договора</t>
  </si>
  <si>
    <t>Город заключения договора</t>
  </si>
  <si>
    <t>Клиент: ФИО</t>
  </si>
  <si>
    <t>Клиент: Дата рождения</t>
  </si>
  <si>
    <t>Клиент: Паспорт серия</t>
  </si>
  <si>
    <t>Клиент: Паспорт номер</t>
  </si>
  <si>
    <t>Клиент: Кем выдан</t>
  </si>
  <si>
    <t>Клиент: Дата выдачи</t>
  </si>
  <si>
    <t>Клиент: Код подразделения</t>
  </si>
  <si>
    <t>Клиент: Прописка</t>
  </si>
  <si>
    <t>ДТП: Адрес места</t>
  </si>
  <si>
    <t>ДТП: Дата</t>
  </si>
  <si>
    <t>ДТП: Время</t>
  </si>
  <si>
    <t>ДТП: Какими документами оформлялось</t>
  </si>
  <si>
    <t>Страховая компания: наименование</t>
  </si>
  <si>
    <t>Страховая компания: адрес</t>
  </si>
  <si>
    <t>Машина на ходу</t>
  </si>
  <si>
    <t>Адрес или город осмотра ТС</t>
  </si>
  <si>
    <t>Виновник: Серия и номер полиса</t>
  </si>
  <si>
    <t>Виновник: Полис действителен до</t>
  </si>
  <si>
    <t>Виновник: Марка и модель автомобиля</t>
  </si>
  <si>
    <t>Виновник: Гос. номер автомобиля</t>
  </si>
  <si>
    <t>Своя компания или компания виновника</t>
  </si>
  <si>
    <t>Пострадавший: Серия и номер полиса</t>
  </si>
  <si>
    <t>Пострадавший: Полис действителен до</t>
  </si>
  <si>
    <t>Пострадавший: Марка и модель автомобиля</t>
  </si>
  <si>
    <t>Пострадавший: VIN</t>
  </si>
  <si>
    <t>Пострадавший: Год выпуска авто</t>
  </si>
  <si>
    <t>Пострадавший: Наименование документа (СОР/ПТС)</t>
  </si>
  <si>
    <t>Пострадавший: Данные документа (СОР/ПТС)</t>
  </si>
  <si>
    <t>Пострадавший: Гос. номер автомобиля</t>
  </si>
  <si>
    <t>Водитель управлявший ТС</t>
  </si>
  <si>
    <t>Двигался / стоял / отсутствовал</t>
  </si>
  <si>
    <t>Обстоятельства ДТП</t>
  </si>
  <si>
    <t>Свидетельство о регистрации ТС</t>
  </si>
  <si>
    <t>УВЕДОМЛЕНИЕ</t>
  </si>
  <si>
    <t>настоящим письмом подтверждаю, что:</t>
  </si>
  <si>
    <t>- указанное ДТП не является фиктивным и не является проишествием, которое было умышленно совершено;</t>
  </si>
  <si>
    <t>- у меня отсутствует цель хищения чужого имущества путем обмана относительно наступления страхового случая по указанному случаю ДТП;</t>
  </si>
  <si>
    <t>- все указанные повреждения в документах подтверждающие факт ДТП возникли от ДТП;</t>
  </si>
  <si>
    <t>- дополнительных повреждений деталей и запасных частей Автомобиля после наступления ДТП мною не наносились;</t>
  </si>
  <si>
    <t>- достоверность представленных Цессионирию сведений о факте ДТП;</t>
  </si>
  <si>
    <t>- отсутствие умысла ввести в заблуждение Цессионария и страховую компанию;</t>
  </si>
  <si>
    <t>- об ответственности по ст.159 УК РФ и 306 УК РФ я предупрежден (-а).</t>
  </si>
  <si>
    <t>Текст настоящего уведомления мною прочитан, смысл настоящего уведомления мне понятен:</t>
  </si>
  <si>
    <t>____________________/____________________________/</t>
  </si>
  <si>
    <t xml:space="preserve">АКТ </t>
  </si>
  <si>
    <t>приема-передачи ДОКУМЕНТОВ</t>
  </si>
  <si>
    <t>Цедент передал, а Цессионарий получил:</t>
  </si>
  <si>
    <t>Документ</t>
  </si>
  <si>
    <t>вид</t>
  </si>
  <si>
    <t xml:space="preserve">Паспорт Цедента </t>
  </si>
  <si>
    <t>копия</t>
  </si>
  <si>
    <t>Водительское удостоверение</t>
  </si>
  <si>
    <t>Полис ОСАГО</t>
  </si>
  <si>
    <t>Извещение о ДТП (Администр. материал ГИБДД)</t>
  </si>
  <si>
    <t>оригинал</t>
  </si>
  <si>
    <t>кол-во
страниц</t>
  </si>
  <si>
    <t>Настоящий акт приема-передачи документов составлен в двух экземплярах, по одному для каждой из Сторон . Каждый экземпляр имеет одинаковую юридическую силу.</t>
  </si>
  <si>
    <r>
      <rPr>
        <b/>
        <sz val="12"/>
        <color theme="1"/>
        <rFont val="Arial"/>
        <family val="2"/>
        <charset val="204"/>
      </rPr>
      <t>ООО "Правовой холдинг"</t>
    </r>
    <r>
      <rPr>
        <sz val="12"/>
        <color theme="1"/>
        <rFont val="Arial"/>
        <family val="2"/>
        <charset val="204"/>
      </rPr>
      <t xml:space="preserve">
690005 г.Владивосток ул.Зейская д.12 оф.5
</t>
    </r>
    <r>
      <rPr>
        <b/>
        <sz val="12"/>
        <color theme="1"/>
        <rFont val="Arial"/>
        <family val="2"/>
        <charset val="204"/>
      </rPr>
      <t xml:space="preserve">тел. +7 (423) 297 37 47    /    What`s App +7 (904) 627 37 47      </t>
    </r>
  </si>
  <si>
    <t>адрес регистрации:</t>
  </si>
  <si>
    <t>от Клиента</t>
  </si>
  <si>
    <t>фамилия имя отчество:</t>
  </si>
  <si>
    <t>дата рождения:</t>
  </si>
  <si>
    <t>Указанные выше данные подтверждаю:</t>
  </si>
  <si>
    <t>подпись</t>
  </si>
  <si>
    <t>Клиенту потребовалась услуга "Аварийный комиссар" в связи с:</t>
  </si>
  <si>
    <t>необходимостью получению консультации по оформлению ДТП</t>
  </si>
  <si>
    <t xml:space="preserve">отсутствием бланков извещения о ДТП у водителей </t>
  </si>
  <si>
    <t>отсутствием аварийного комиссара в страховой компании</t>
  </si>
  <si>
    <t>отсутствие специальных знаний, необходимых для оформления ДТП у участников ДТП</t>
  </si>
  <si>
    <t>отсутствие технических средств фиксации обстоятельств ДТП</t>
  </si>
  <si>
    <t>иное __________________________________________________</t>
  </si>
  <si>
    <t>Настоящая заявка является акцептом (согласием Клиента) со всеми условиями оферты, изложенными в условиях Договора о предоставлении услуги "Аварийный комиссар" ООО "Правовой холдинг", которая мной получена, и я с ней ознакомлен(-а) до подписания настоящей заявки путем прочтения их на бумажном носителе.</t>
  </si>
  <si>
    <t>Фамилия И.О., подпись</t>
  </si>
  <si>
    <t>Акт приемки оказанных услуг по Договору:</t>
  </si>
  <si>
    <t>Клиент подтверждает получения рекомендации оформления ДТП сотрудниками ГИБДД ________________</t>
  </si>
  <si>
    <t>Настоящим подтверждается, что Компания оказала, а Заявитель принял услугу, соответствующую договору на услуги "Аварийный комиссар". Услуга была оказана непосредственно после получения вышеуказанной заявки и заключалась в предоставлении услуг "Аварийный комиссар".
Стоимость оказанной услуги согласно прейскуранту цен от 01.04.2022 года на услугу "Аварийный комиссар" составила 11050 (одиннадцать тысяч пятьдесят) руб.</t>
  </si>
  <si>
    <t>Приложение №1 к Памятке по организации осмотра ТС (Условия исключения из акта некоторых повреждений запчастей)</t>
  </si>
  <si>
    <t>В случае если на момент дорожно-транспортного происшествия на детали имелась сквозная коррозия либо площадь повреждения лакокрасочного покрытия детали превышала 25 процентов общей площади наружной поверхности детали, либо цвет окраски поврежденной детали не соответствовал основному цвету кузова транспортного средства (за исключением случаев специального цветографического оформления), окраска такой детали не назначается.</t>
  </si>
  <si>
    <t>В случае когда в ходе осмотра транспортного средства сделано заключение о полной гибели такого транспортного средства по техническим показателям или предположение об экономической нецелесообразности проведения его восстановительного ремонта, в акте осмотра (или в приложении к нему) должны быть отражены перечень и состояние неповрежденных деталей (узлов, агрегатов) транспортного средства в целях определения их стоимости в качестве годных остатков и зафиксированы эти показатели для определения стоимости транспортного средства до дорожно-транспортного происшествия.</t>
  </si>
  <si>
    <t>НЕКОТОРЫЕ ПОЛОЖЕНИЯ</t>
  </si>
  <si>
    <t>расчета стоимости годных остатков в случае полной гибели транспортного средства</t>
  </si>
  <si>
    <t>Стоимость годных остатков транспортного средства (стоимость, по которой они могут быть реализованы, учитывая затраты на их демонтаж, дефектовку, ремонт, хранение и продажу) должна определяться по данным специализированных торгов, осуществляющих реализацию поврежденных транспортных средств без их разборки и вычленения годных остатков. В отсутствие специализированных торгов допускается применение расчетных методов: использование и обработка данных универсальных площадок (сайтов в информационно-телекоммуникационной сети "Интернет")</t>
  </si>
  <si>
    <t>Справочники формируются и утверждаются профессиональным объединением страховщиков, созданным в соответствии с Федеральным законом "Об обязательном страховании гражданской ответственности владельцев транспортных средств" (далее - профессиональное объединение страховщиков), с учетом установленных границ региональных товарных рынков.</t>
  </si>
  <si>
    <t>Ознакомлен (-а):</t>
  </si>
  <si>
    <t xml:space="preserve"> ____________________/_____________________________/</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</si>
  <si>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ремонтную организацию, по направлению Должника.</t>
  </si>
  <si>
    <t>Настоящее Приложение составлено в двух экземплярах, по одному экземпляру для каждой из сторон.</t>
  </si>
  <si>
    <t>СОГЛАСИЕ</t>
  </si>
  <si>
    <t>на обработку персональных данных</t>
  </si>
  <si>
    <t>на обработку и хранения моих персональных данных (в электронном и бумажном виде), а именно: фамилия, имя, отчество, дата рождения, данные документа, удостоверяющего личность, пол, адрес регистрации (проживания), номер контактного телефона, данных водительского удостоверения, регистрационных данных транспортного средства
то   есть   на   совершение   действий,     предусмотренных  п.  3   ст.  3 Федерального закона от 27.07.2006 N 152-ФЗ "О персональных данных".
Настоящее  согласие  действует  со  дня  его подписания до дня отзыва в письменной форме.</t>
  </si>
  <si>
    <t>Субъект персональных данных:</t>
  </si>
  <si>
    <t>ПАМЯТКА ПО ОРГАНИЗАЦИИ ОСМОТРА ТС*</t>
  </si>
  <si>
    <t>УСЛОВИЯ о размере выплачиваемой денежной суммы</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</si>
  <si>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в ремонтную организацию, по направлению Должника.</t>
  </si>
  <si>
    <t>Фамилия:</t>
  </si>
  <si>
    <t>Авто:</t>
  </si>
  <si>
    <t>СК:</t>
  </si>
  <si>
    <t>Дата подачи в СК:</t>
  </si>
  <si>
    <t>"______"________________202__ года</t>
  </si>
  <si>
    <t>Вид подачи в СК:</t>
  </si>
  <si>
    <t>[  ]</t>
  </si>
  <si>
    <t>Цессия Сафонов</t>
  </si>
  <si>
    <t>Цессия ПХ</t>
  </si>
  <si>
    <t>Доверка</t>
  </si>
  <si>
    <t>Вид вывода денег:</t>
  </si>
  <si>
    <t>с карты Сафонова</t>
  </si>
  <si>
    <t>со счета ПХ (по цессии с ПХ)</t>
  </si>
  <si>
    <t>о переходе права требования</t>
  </si>
  <si>
    <t>АКТ ПРИЕМА-ПЕРЕДАЧИ ДЕНЕЖНЫХ СРЕДСТВ</t>
  </si>
  <si>
    <t>2. Настоящим актом приема-передачи денежных средств Цедент подтверждает, что Цессионарий исполнил свои обязательства по выплате Цеденту причитающихся денежных средств в рамках Договора цессии в полном объеме.
3. Настоящий акт приема-передачи денежных средств составлен в трех экземплярах, по одному для каждой из Сторон и один экземпляр для Должника. Каждый экземпляр имеет одинаковую юридическую силу.</t>
  </si>
  <si>
    <t xml:space="preserve">От имени «Цедента»     </t>
  </si>
  <si>
    <t>____________________/_____________________________/</t>
  </si>
  <si>
    <t xml:space="preserve">От имени «Цессионария» </t>
  </si>
  <si>
    <t>(наименование страховщика)</t>
  </si>
  <si>
    <t>№ убытка__________________________</t>
  </si>
  <si>
    <t>от "___"______________________ 2023 г.</t>
  </si>
  <si>
    <t>ЗАЯВЛЕНИЕ
о страховом возмещении или прямом возмещении убытков по договору ОСАГО</t>
  </si>
  <si>
    <t>1. Выгодоприобретатель:</t>
  </si>
  <si>
    <t>Наименование организации:</t>
  </si>
  <si>
    <t>Общество с ограниченной ответственностью 
"Правовой холдинг"</t>
  </si>
  <si>
    <t>ИНН/КПП: 2536327570 / 25360001          ОГРН: 1212500008786</t>
  </si>
  <si>
    <t>Юр.адрес:</t>
  </si>
  <si>
    <t>Телефон:</t>
  </si>
  <si>
    <t xml:space="preserve"> +7 904 6273747     +7 423 2973747</t>
  </si>
  <si>
    <r>
      <rPr>
        <b/>
        <sz val="12"/>
        <color theme="1"/>
        <rFont val="Times New Roman"/>
        <family val="1"/>
        <charset val="204"/>
      </rPr>
      <t>Электронная почта:</t>
    </r>
    <r>
      <rPr>
        <sz val="12"/>
        <color theme="1"/>
        <rFont val="Times New Roman"/>
        <family val="1"/>
        <charset val="204"/>
      </rPr>
      <t xml:space="preserve">
</t>
    </r>
    <r>
      <rPr>
        <i/>
        <sz val="12"/>
        <color theme="1"/>
        <rFont val="Times New Roman"/>
        <family val="1"/>
        <charset val="204"/>
      </rPr>
      <t>(для направлений на осмотр и заключения соглашений)</t>
    </r>
  </si>
  <si>
    <t>vl2973747@mail.ru</t>
  </si>
  <si>
    <t>Адрес для корреспонденции:</t>
  </si>
  <si>
    <t>690005 г.Владивосток ул.Зейская д.12 (нижний ярус), офис 5</t>
  </si>
  <si>
    <t>2. Поврежденное имущество:</t>
  </si>
  <si>
    <t>ФИО собственника ТС:</t>
  </si>
  <si>
    <t>Дата рождения:</t>
  </si>
  <si>
    <t>Адрес регистрации собственника:</t>
  </si>
  <si>
    <t>Сведения о поврежденном транспортном средстве:</t>
  </si>
  <si>
    <t>Марка, модель ТС:</t>
  </si>
  <si>
    <t>Идентификационный номер ТС:</t>
  </si>
  <si>
    <t>отсутствует</t>
  </si>
  <si>
    <t>Год изготовления ТС:</t>
  </si>
  <si>
    <t>Документ о регистрации ТС:</t>
  </si>
  <si>
    <t>Гос. регистрационный знак ТС:</t>
  </si>
  <si>
    <t>Сведения об ином поврежденном имуществе</t>
  </si>
  <si>
    <t>Вид поврежденного имущества:</t>
  </si>
  <si>
    <t>Имеются ли дополнительные расходы на лечение, восстановление здоровья:</t>
  </si>
  <si>
    <t>Имеется ли утраченный заработок (доход):</t>
  </si>
  <si>
    <t xml:space="preserve">Отношение к погибшему лицу (степень родства): </t>
  </si>
  <si>
    <t xml:space="preserve"> [ ] да,  [х] нет</t>
  </si>
  <si>
    <t>3. Сведения о страховом случае:</t>
  </si>
  <si>
    <t>Дата и время страхового случая:</t>
  </si>
  <si>
    <t>Адрес места ДТП:</t>
  </si>
  <si>
    <t>ФИО водителя пострадавшего в ДТП:</t>
  </si>
  <si>
    <t>Обстоятельства страхового случая:</t>
  </si>
  <si>
    <r>
      <t>ПРОШУ:</t>
    </r>
    <r>
      <rPr>
        <b/>
        <sz val="12"/>
        <color theme="1"/>
        <rFont val="Times New Roman"/>
        <family val="1"/>
        <charset val="204"/>
      </rPr>
      <t xml:space="preserve"> выдать направление на осмотр</t>
    </r>
    <r>
      <rPr>
        <sz val="12"/>
        <color theme="1"/>
        <rFont val="Times New Roman"/>
        <family val="1"/>
        <charset val="204"/>
      </rPr>
      <t xml:space="preserve"> (направление направить на электроную почту </t>
    </r>
    <r>
      <rPr>
        <b/>
        <sz val="12"/>
        <color theme="1"/>
        <rFont val="Times New Roman"/>
        <family val="1"/>
        <charset val="204"/>
      </rPr>
      <t>vl2973747@mail.ru</t>
    </r>
    <r>
      <rPr>
        <sz val="12"/>
        <color theme="1"/>
        <rFont val="Times New Roman"/>
        <family val="1"/>
        <charset val="204"/>
      </rPr>
      <t xml:space="preserve"> или телеграммой по адресу 690005 г.Владивосток ул.Зейская д.12 оф.5 ООО "Правовой холдинг").</t>
    </r>
  </si>
  <si>
    <r>
      <t xml:space="preserve">ПРОШУ: </t>
    </r>
    <r>
      <rPr>
        <b/>
        <sz val="12"/>
        <color theme="1"/>
        <rFont val="Times New Roman"/>
        <family val="1"/>
        <charset val="204"/>
      </rPr>
      <t>направить</t>
    </r>
    <r>
      <rPr>
        <sz val="12"/>
        <color theme="1"/>
        <rFont val="Times New Roman"/>
        <family val="1"/>
        <charset val="204"/>
      </rPr>
      <t xml:space="preserve"> </t>
    </r>
    <r>
      <rPr>
        <b/>
        <sz val="12"/>
        <color theme="1"/>
        <rFont val="Times New Roman"/>
        <family val="1"/>
        <charset val="204"/>
      </rPr>
      <t>акт осмотра</t>
    </r>
    <r>
      <rPr>
        <sz val="12"/>
        <color theme="1"/>
        <rFont val="Times New Roman"/>
        <family val="1"/>
        <charset val="204"/>
      </rPr>
      <t xml:space="preserve"> поврежденного ТС</t>
    </r>
    <r>
      <rPr>
        <b/>
        <sz val="12"/>
        <color theme="1"/>
        <rFont val="Times New Roman"/>
        <family val="1"/>
        <charset val="204"/>
      </rPr>
      <t xml:space="preserve"> на электронную почту: vl2973747@mail.ru</t>
    </r>
    <r>
      <rPr>
        <sz val="12"/>
        <color theme="1"/>
        <rFont val="Times New Roman"/>
        <family val="1"/>
        <charset val="204"/>
      </rPr>
      <t xml:space="preserve"> (</t>
    </r>
    <r>
      <rPr>
        <i/>
        <sz val="12"/>
        <color theme="1"/>
        <rFont val="Times New Roman"/>
        <family val="1"/>
        <charset val="204"/>
      </rPr>
      <t>после проведения осмотра поврежденного ТС</t>
    </r>
    <r>
      <rPr>
        <sz val="12"/>
        <color theme="1"/>
        <rFont val="Times New Roman"/>
        <family val="1"/>
        <charset val="204"/>
      </rPr>
      <t>)</t>
    </r>
  </si>
  <si>
    <r>
      <t>ПРОШУ:</t>
    </r>
    <r>
      <rPr>
        <b/>
        <sz val="12"/>
        <color theme="1"/>
        <rFont val="Times New Roman"/>
        <family val="1"/>
        <charset val="204"/>
      </rPr>
      <t xml:space="preserve"> направить расчет стомости причиненного ущерба</t>
    </r>
    <r>
      <rPr>
        <sz val="12"/>
        <color theme="1"/>
        <rFont val="Times New Roman"/>
        <family val="1"/>
        <charset val="204"/>
      </rPr>
      <t xml:space="preserve"> (калькуляцию)</t>
    </r>
    <r>
      <rPr>
        <b/>
        <sz val="12"/>
        <color theme="1"/>
        <rFont val="Times New Roman"/>
        <family val="1"/>
        <charset val="204"/>
      </rPr>
      <t xml:space="preserve"> на электронную почту: vl2973747@mail.ru</t>
    </r>
    <r>
      <rPr>
        <sz val="12"/>
        <color theme="1"/>
        <rFont val="Times New Roman"/>
        <family val="1"/>
        <charset val="204"/>
      </rPr>
      <t xml:space="preserve"> (</t>
    </r>
    <r>
      <rPr>
        <i/>
        <sz val="12"/>
        <color theme="1"/>
        <rFont val="Times New Roman"/>
        <family val="1"/>
        <charset val="204"/>
      </rPr>
      <t>после проведения расчета размера причиенного ущерба ТС</t>
    </r>
    <r>
      <rPr>
        <sz val="12"/>
        <color theme="1"/>
        <rFont val="Times New Roman"/>
        <family val="1"/>
        <charset val="204"/>
      </rPr>
      <t>)</t>
    </r>
  </si>
  <si>
    <t>Настоящим подтверждаю своё согласие на обработку персональных данных, направление уведомления о выплате и получение чека на указанные в разделе 1 настоящего заявления контактные данные.</t>
  </si>
  <si>
    <t>4. К настоящему заявлению прилагаю следующие документы:</t>
  </si>
  <si>
    <t>Наименование документа:</t>
  </si>
  <si>
    <t>Количество листов</t>
  </si>
  <si>
    <t>Извещение о ДТП (администр.материал ГИБДД)</t>
  </si>
  <si>
    <t>(оригинал)</t>
  </si>
  <si>
    <t>Документ удостоверяющий личность собственника</t>
  </si>
  <si>
    <t>(заверенная копия)</t>
  </si>
  <si>
    <t>Выписка из ЕГРЮЛ</t>
  </si>
  <si>
    <t>Документ удостоверяющий личность заявителя</t>
  </si>
  <si>
    <t>Приказ о приеме на работу</t>
  </si>
  <si>
    <t>Доверенность на представление интересов Общества</t>
  </si>
  <si>
    <t>(копия)</t>
  </si>
  <si>
    <t xml:space="preserve">Банковские реквизиты </t>
  </si>
  <si>
    <t xml:space="preserve">Договор цессии </t>
  </si>
  <si>
    <t>Уведомление о переходе долга</t>
  </si>
  <si>
    <t xml:space="preserve">Выписка с сайта РСА </t>
  </si>
  <si>
    <t>Заявка на услугу аварийного комиссара, акт выполненных работ</t>
  </si>
  <si>
    <t>Договор-оферта (на услугу аварийного комиссара)</t>
  </si>
  <si>
    <t xml:space="preserve">Прочие документы: </t>
  </si>
  <si>
    <t>(оригинал / копия)</t>
  </si>
  <si>
    <t>Подписи сторон</t>
  </si>
  <si>
    <t>Страховщик (представитель страховщика):
___________/______________________/</t>
  </si>
  <si>
    <t>«_____» ____________________ 20___ г.</t>
  </si>
  <si>
    <r>
      <rPr>
        <b/>
        <sz val="12"/>
        <color theme="1"/>
        <rFont val="Arial"/>
        <family val="2"/>
        <charset val="204"/>
      </rPr>
      <t>ООО "Правовой холдинг"</t>
    </r>
    <r>
      <rPr>
        <sz val="12"/>
        <color theme="1"/>
        <rFont val="Arial"/>
        <family val="2"/>
        <charset val="204"/>
      </rPr>
      <t xml:space="preserve">
690005 г.Владивосток ул.Зейская д.12 оф.5
</t>
    </r>
    <r>
      <rPr>
        <b/>
        <sz val="12"/>
        <color theme="1"/>
        <rFont val="Arial"/>
        <family val="2"/>
        <charset val="204"/>
      </rPr>
      <t xml:space="preserve">тел. +7 (423) 297 37 47 / What`sApp +7 (904) 627 37 47      </t>
    </r>
  </si>
  <si>
    <t xml:space="preserve">ФИО: </t>
  </si>
  <si>
    <t>Зарегистрированный (-ая):</t>
  </si>
  <si>
    <t>Представитель выгодоприобретателя:</t>
  </si>
  <si>
    <t>Сафонов Владислав Юрьевич   12.03.1995 г.р.</t>
  </si>
  <si>
    <t>документ, удостоверяющий личность: паспорт 0520 №800293 выдан: УМВД России по Приморскому краю 02.09.2020</t>
  </si>
  <si>
    <t>Зарегистрированный:</t>
  </si>
  <si>
    <t>690034 г.Владивосток, ул.Громова д.12 кв.89</t>
  </si>
  <si>
    <t xml:space="preserve">Телефон: </t>
  </si>
  <si>
    <t>690034 г.Владивосток ул.Громова д.12 кв.89</t>
  </si>
  <si>
    <r>
      <t>ПРОШУ: расходы за услуги аварийного комиссара, а также расходы на эвакуатор (</t>
    </r>
    <r>
      <rPr>
        <i/>
        <sz val="12"/>
        <color theme="1"/>
        <rFont val="Times New Roman"/>
        <family val="1"/>
        <charset val="204"/>
      </rPr>
      <t>в случае наличия документального подтверждения несения указанных расходов</t>
    </r>
    <r>
      <rPr>
        <sz val="12"/>
        <color theme="1"/>
        <rFont val="Times New Roman"/>
        <family val="1"/>
        <charset val="204"/>
      </rPr>
      <t xml:space="preserve">) перечислить по реквизитам ниже.
ПРОШУ: В случае причинения вреда жизни или здоровью потерпевшего, а также наличия оснований перечисленных в п.16.1 ст.12 ФЗ от 25.04.002г. № 40-ФЗ «Об обязательном страховании гражданской ответственности владельцев транспортных средств» </t>
    </r>
    <r>
      <rPr>
        <b/>
        <sz val="12"/>
        <color theme="1"/>
        <rFont val="Times New Roman"/>
        <family val="1"/>
        <charset val="204"/>
      </rPr>
      <t>перечислить страховое возмещение на следующие реквизиты</t>
    </r>
    <r>
      <rPr>
        <sz val="12"/>
        <color theme="1"/>
        <rFont val="Times New Roman"/>
        <family val="1"/>
        <charset val="204"/>
      </rPr>
      <t>:</t>
    </r>
  </si>
  <si>
    <t>Банк-получатель:  АО «Тинькофф Банк»
Корр. счет:  30101810145250000974
БИК:  044525974
Получатель:  Сафонов Владислав Юрьевич
Счет получателя:  40817810100006195852
ИНН получателя: 253610459327</t>
  </si>
  <si>
    <t>(нотариал.копия)</t>
  </si>
  <si>
    <t xml:space="preserve">Паспорт ТС </t>
  </si>
  <si>
    <t xml:space="preserve">Доверенность  </t>
  </si>
  <si>
    <t>Страховщик (представитель страховщика):
___________/______________________/</t>
  </si>
  <si>
    <t>Представитель выгодоприобретателя:
___________/ Сафонов В.Ю. /</t>
  </si>
  <si>
    <t xml:space="preserve">Осмотр транспортного средства является этапом исследования, проводимым непосредственно экспертом-техником или страховщиком (представителем страховщика) с использованием его специальных знаний 
1. Обязательным приложением к акту осмотра транспортного средства являются фотоматериалы. Фотографирование поврежденного транспортного средства должно осуществляться в соответствии с требованиями, установленными в приложении 1 к настоящему Положению. Дополнительным приложением к акту осмотра является видеоматериал (при наличии).
1.1.1 При первичном осмотре повреждения транспортного средства фиксируются по результатам внешнего осмотра органолептическим методом, без проведения демонтажных работ.
1.1.2 В случае необходимости при первичном осмотре транспортного средства применяются инструментальные методы с использованием технических средств измерения и контроля или диагностического оборудования в соответствии с технической документацией и инструкциями по эксплуатации и применению указанных технических средств и оборудования, а также осуществляется проведение демонтажных работ.
1.1.3 С целью определения причин повреждений узлов, агрегатов, систем пассивной и активной безопасности, мультимедийных, электронных устройств, электронных блоков управления системами транспортного средства и их соответствия заявленным обстоятельствам должны применяться инструментальные методы с использованием диагностического оборудования.
1.1.4 В случаях, когда осмотр транспортного средства невозможен (например, если транспортное средство находится в отдаленном или труднодоступном месте), установление повреждений транспортного средства допускается без его непосредственного осмотра - на основании представленных потерпевшим фотоматериалов (видеоматериалов - при их наличии), на которых зафиксированы повреждения транспортного средства, и документов, указанных в абзаце третьем пункта 2.1 настоящего Положения, при наличии письменного согласия потерпевшего и страховщика. В указанном случае в экспертном заключении должно быть указано, что транспортное средство не осматривалось (с указанием причин), а определение повреждений проводилось по представленным потерпевшим материалам (документам), с указанием их перечня и источника получения, полным описанием процедуры установления повреждений и их причин.
</t>
  </si>
  <si>
    <t xml:space="preserve">2.4. Для характеристики повреждений деталей кузова транспортного средства должны использоваться следующие показатели, в зависимости от которых определяются методы и трудоемкость устранения повреждений:
площадь повреждения либо отношение площади повреждения к общей площади части, детали (в процентном соотношении или частях) и (или) глубина (объем) повреждения, в отдельных случаях - длина повреждения (количественные показатели);
вид (характеристика) деформации детали транспортного средства в зоне повреждения (качественные показатели) с учетом типовых характеристик повреждений транспортного средства согласно приложению 2 к настоящему Положению;
конструктивные характеристики детали транспортного средства в зоне повреждения;
локализация (место расположения) повреждений транспортного средства для определения доступности ремонтного воздействия.
2.6. В ходе осмотра транспортного средства должно проводиться описание повреждений исходя из следующих положений.
При наименовании в акте осмотра частей, узлов, агрегатов и деталей должен использоваться следующий порядок: наименование, расположение относительно стороны транспортного средства (например, дверь задняя левая). При наличии возможности нумерации (кодирования) частей, узлов, агрегатов и деталей производится такая нумерация (такое кодирование) с указанием источника информации (печатного издания или расчетно-программного комплекса)
</t>
  </si>
  <si>
    <t>СОГЛАШЕНИЕ*</t>
  </si>
  <si>
    <t>Краткое наименование</t>
  </si>
  <si>
    <t>Краткое наименование 2</t>
  </si>
  <si>
    <t>Полное наименование</t>
  </si>
  <si>
    <t>ФИО</t>
  </si>
  <si>
    <t>Дата рождения</t>
  </si>
  <si>
    <t>Паспорт</t>
  </si>
  <si>
    <t>Прописка</t>
  </si>
  <si>
    <t>Телефон</t>
  </si>
  <si>
    <t>ФИО краткое</t>
  </si>
  <si>
    <t>Подпись</t>
  </si>
  <si>
    <t>Платежные реквизиты</t>
  </si>
</sst>
</file>

<file path=xl/styles.xml><?xml version="1.0" encoding="utf-8"?>
<styleSheet xmlns="http://schemas.openxmlformats.org/spreadsheetml/2006/main">
  <fonts count="23">
    <font>
      <sz val="11"/>
      <color theme="1"/>
      <name val="Calibri"/>
      <family val="2"/>
      <charset val="204"/>
      <scheme val="minor"/>
    </font>
    <font>
      <sz val="14"/>
      <color theme="1"/>
      <name val="Times New Roman"/>
      <family val="1"/>
      <charset val="204"/>
    </font>
    <font>
      <b/>
      <sz val="14"/>
      <color theme="1"/>
      <name val="Times New Roman"/>
      <family val="1"/>
      <charset val="204"/>
    </font>
    <font>
      <sz val="15"/>
      <color theme="1"/>
      <name val="Times New Roman"/>
      <family val="1"/>
      <charset val="204"/>
    </font>
    <font>
      <b/>
      <sz val="15"/>
      <color theme="1"/>
      <name val="Times New Roman"/>
      <family val="1"/>
      <charset val="204"/>
    </font>
    <font>
      <b/>
      <sz val="12"/>
      <color theme="1"/>
      <name val="Times New Roman"/>
      <family val="1"/>
      <charset val="204"/>
    </font>
    <font>
      <sz val="10"/>
      <color theme="1"/>
      <name val="Times New Roman"/>
      <family val="1"/>
      <charset val="204"/>
    </font>
    <font>
      <sz val="12"/>
      <color theme="1"/>
      <name val="Times New Roman"/>
      <family val="1"/>
      <charset val="204"/>
    </font>
    <font>
      <sz val="10"/>
      <name val="Arial"/>
      <family val="2"/>
      <charset val="204"/>
    </font>
    <font>
      <sz val="12"/>
      <color rgb="FF000000"/>
      <name val="Times New Roman"/>
      <family val="1"/>
      <charset val="204"/>
    </font>
    <font>
      <b/>
      <sz val="12"/>
      <color rgb="FF000000"/>
      <name val="Times New Roman"/>
      <family val="1"/>
      <charset val="204"/>
    </font>
    <font>
      <b/>
      <sz val="12"/>
      <color theme="1"/>
      <name val="Arial"/>
      <family val="2"/>
      <charset val="204"/>
    </font>
    <font>
      <i/>
      <sz val="12"/>
      <color theme="1"/>
      <name val="Times New Roman"/>
      <family val="1"/>
      <charset val="204"/>
    </font>
    <font>
      <sz val="11"/>
      <color theme="1"/>
      <name val="Times New Roman"/>
      <family val="1"/>
      <charset val="204"/>
    </font>
    <font>
      <sz val="10"/>
      <color rgb="FF000000"/>
      <name val="Calibri"/>
      <family val="2"/>
      <charset val="204"/>
      <scheme val="minor"/>
    </font>
    <font>
      <sz val="12"/>
      <color theme="1"/>
      <name val="Arial"/>
      <family val="2"/>
      <charset val="204"/>
    </font>
    <font>
      <sz val="14"/>
      <color theme="1"/>
      <name val="Arial"/>
      <family val="2"/>
      <charset val="204"/>
    </font>
    <font>
      <b/>
      <sz val="14"/>
      <color theme="1"/>
      <name val="Arial"/>
      <family val="2"/>
      <charset val="204"/>
    </font>
    <font>
      <b/>
      <sz val="20"/>
      <color theme="1"/>
      <name val="Arial"/>
      <family val="2"/>
      <charset val="204"/>
    </font>
    <font>
      <b/>
      <sz val="26"/>
      <color theme="1"/>
      <name val="Arial"/>
      <family val="2"/>
      <charset val="204"/>
    </font>
    <font>
      <sz val="26"/>
      <color theme="1"/>
      <name val="Arial"/>
      <family val="2"/>
      <charset val="204"/>
    </font>
    <font>
      <sz val="12"/>
      <name val="Times New Roman"/>
      <family val="1"/>
      <charset val="204"/>
    </font>
    <font>
      <sz val="10"/>
      <color theme="1"/>
      <name val="Calibri"/>
      <family val="2"/>
      <charset val="204"/>
      <scheme val="minor"/>
    </font>
  </fonts>
  <fills count="9">
    <fill>
      <patternFill patternType="none"/>
    </fill>
    <fill>
      <patternFill patternType="gray125"/>
    </fill>
    <fill>
      <patternFill patternType="solid">
        <fgColor rgb="FFCCFFFF"/>
        <bgColor indexed="64"/>
      </patternFill>
    </fill>
    <fill>
      <patternFill patternType="solid">
        <fgColor rgb="FFFFFFFF"/>
        <bgColor rgb="FFFFFFFF"/>
      </patternFill>
    </fill>
    <fill>
      <patternFill patternType="solid">
        <fgColor rgb="FFEFEFEF"/>
        <bgColor rgb="FFEFEFEF"/>
      </patternFill>
    </fill>
    <fill>
      <patternFill patternType="solid">
        <fgColor rgb="FFEAEAEA"/>
        <bgColor indexed="64"/>
      </patternFill>
    </fill>
    <fill>
      <patternFill patternType="solid">
        <fgColor rgb="FFFFFF00"/>
        <bgColor indexed="64"/>
      </patternFill>
    </fill>
    <fill>
      <patternFill patternType="solid">
        <fgColor rgb="FFFFFF66"/>
        <bgColor indexed="64"/>
      </patternFill>
    </fill>
    <fill>
      <patternFill patternType="solid">
        <fgColor rgb="FF99FF9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indexed="64"/>
      </bottom>
      <diagonal/>
    </border>
    <border>
      <left/>
      <right/>
      <top style="thin">
        <color indexed="64"/>
      </top>
      <bottom/>
      <diagonal/>
    </border>
    <border>
      <left style="thin">
        <color indexed="64"/>
      </left>
      <right/>
      <top/>
      <bottom/>
      <diagonal/>
    </border>
  </borders>
  <cellStyleXfs count="5">
    <xf numFmtId="0" fontId="0" fillId="0" borderId="0"/>
    <xf numFmtId="0" fontId="14" fillId="0" borderId="0"/>
    <xf numFmtId="0" fontId="14" fillId="0" borderId="0"/>
    <xf numFmtId="0" fontId="14" fillId="0" borderId="0"/>
    <xf numFmtId="0" fontId="14" fillId="0" borderId="0"/>
  </cellStyleXfs>
  <cellXfs count="106">
    <xf numFmtId="0" fontId="0" fillId="0" borderId="0" xfId="0"/>
    <xf numFmtId="0" fontId="3" fillId="0" borderId="0" xfId="0" applyFont="1" applyAlignment="1">
      <alignment vertical="center"/>
    </xf>
    <xf numFmtId="49" fontId="0" fillId="0" borderId="0" xfId="0" applyNumberFormat="1" applyAlignment="1">
      <alignment vertical="center"/>
    </xf>
    <xf numFmtId="0" fontId="0" fillId="2" borderId="1" xfId="0" applyNumberFormat="1" applyFill="1" applyBorder="1" applyAlignment="1">
      <alignment vertical="center"/>
    </xf>
    <xf numFmtId="0" fontId="3" fillId="0" borderId="0" xfId="0" applyFont="1" applyAlignment="1">
      <alignment horizontal="justify" vertical="top" wrapText="1"/>
    </xf>
    <xf numFmtId="49" fontId="3" fillId="0" borderId="0" xfId="0" applyNumberFormat="1" applyFont="1" applyAlignment="1">
      <alignment vertical="center"/>
    </xf>
    <xf numFmtId="0" fontId="7" fillId="0" borderId="0" xfId="0" applyFont="1" applyAlignment="1">
      <alignment vertical="top"/>
    </xf>
    <xf numFmtId="49" fontId="7" fillId="0" borderId="0" xfId="0" applyNumberFormat="1" applyFont="1" applyAlignment="1">
      <alignment vertical="top"/>
    </xf>
    <xf numFmtId="49" fontId="7" fillId="0" borderId="0" xfId="0" applyNumberFormat="1" applyFont="1" applyAlignment="1">
      <alignment horizontal="right" vertical="top"/>
    </xf>
    <xf numFmtId="0" fontId="7" fillId="0" borderId="1" xfId="0" applyFont="1" applyBorder="1" applyAlignment="1">
      <alignment vertical="top"/>
    </xf>
    <xf numFmtId="0" fontId="7" fillId="0" borderId="0" xfId="0" applyFont="1" applyAlignment="1">
      <alignment horizontal="justify" vertical="top" wrapText="1"/>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xf numFmtId="0" fontId="7" fillId="0" borderId="1" xfId="0" applyFont="1" applyBorder="1" applyAlignment="1">
      <alignment vertical="top" wrapText="1"/>
    </xf>
    <xf numFmtId="0" fontId="7" fillId="0" borderId="0" xfId="0" applyFont="1" applyAlignment="1">
      <alignment vertical="top" wrapText="1"/>
    </xf>
    <xf numFmtId="0" fontId="7" fillId="0" borderId="11" xfId="0" applyFont="1" applyBorder="1" applyAlignment="1">
      <alignment vertical="top"/>
    </xf>
    <xf numFmtId="0" fontId="7" fillId="0" borderId="0" xfId="0" applyFont="1" applyBorder="1" applyAlignment="1">
      <alignment vertical="top"/>
    </xf>
    <xf numFmtId="0" fontId="7" fillId="0" borderId="0" xfId="0" applyFont="1" applyBorder="1" applyAlignment="1">
      <alignment vertical="top" wrapText="1"/>
    </xf>
    <xf numFmtId="0" fontId="7" fillId="0" borderId="11" xfId="0" applyFont="1" applyBorder="1" applyAlignment="1">
      <alignment vertical="top" wrapText="1"/>
    </xf>
    <xf numFmtId="0" fontId="6" fillId="0" borderId="0" xfId="0" applyFont="1" applyAlignment="1">
      <alignment vertical="top"/>
    </xf>
    <xf numFmtId="0" fontId="6" fillId="0" borderId="0" xfId="0" applyFont="1" applyAlignment="1">
      <alignment horizontal="center" vertical="top"/>
    </xf>
    <xf numFmtId="0" fontId="7" fillId="0" borderId="0" xfId="0" applyFont="1" applyAlignment="1">
      <alignment horizontal="left" vertical="top" wrapText="1"/>
    </xf>
    <xf numFmtId="0" fontId="16" fillId="0" borderId="0" xfId="0" applyFont="1" applyAlignment="1">
      <alignment vertical="center"/>
    </xf>
    <xf numFmtId="0" fontId="17"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alignment horizontal="center" vertical="center"/>
    </xf>
    <xf numFmtId="0" fontId="1" fillId="0" borderId="0" xfId="0" applyFont="1" applyAlignment="1">
      <alignment vertical="top"/>
    </xf>
    <xf numFmtId="49" fontId="1" fillId="0" borderId="0" xfId="0" applyNumberFormat="1" applyFont="1" applyAlignment="1">
      <alignment vertical="top"/>
    </xf>
    <xf numFmtId="0" fontId="7" fillId="0" borderId="0" xfId="0" applyFont="1" applyAlignment="1">
      <alignment horizontal="right" vertical="top"/>
    </xf>
    <xf numFmtId="0" fontId="5" fillId="0" borderId="0" xfId="0" applyFont="1" applyAlignment="1">
      <alignment vertical="top" wrapText="1"/>
    </xf>
    <xf numFmtId="0" fontId="7" fillId="0" borderId="3" xfId="2" applyFont="1" applyBorder="1" applyAlignment="1">
      <alignment vertical="center"/>
    </xf>
    <xf numFmtId="0" fontId="7" fillId="0" borderId="2" xfId="2" applyFont="1" applyBorder="1" applyAlignment="1">
      <alignment horizontal="center" vertical="center"/>
    </xf>
    <xf numFmtId="14" fontId="7" fillId="0" borderId="0" xfId="0" applyNumberFormat="1" applyFont="1" applyAlignment="1">
      <alignment horizontal="left" vertical="top"/>
    </xf>
    <xf numFmtId="0" fontId="5" fillId="0" borderId="12" xfId="0" applyFont="1" applyBorder="1" applyAlignment="1">
      <alignment vertical="top" wrapText="1"/>
    </xf>
    <xf numFmtId="0" fontId="5" fillId="0" borderId="0" xfId="0" applyFont="1" applyAlignment="1">
      <alignment horizontal="left" vertical="top" wrapText="1"/>
    </xf>
    <xf numFmtId="0" fontId="9" fillId="3" borderId="3" xfId="2" applyFont="1" applyFill="1" applyBorder="1" applyAlignment="1">
      <alignment horizontal="left" vertical="center"/>
    </xf>
    <xf numFmtId="0" fontId="12" fillId="0" borderId="2" xfId="2" applyFont="1" applyBorder="1" applyAlignment="1">
      <alignment horizontal="center" vertical="center"/>
    </xf>
    <xf numFmtId="49" fontId="0" fillId="6" borderId="1" xfId="0" applyNumberFormat="1" applyFill="1" applyBorder="1" applyAlignment="1">
      <alignment vertical="center"/>
    </xf>
    <xf numFmtId="49" fontId="0" fillId="7" borderId="1" xfId="0" applyNumberFormat="1" applyFill="1" applyBorder="1" applyAlignment="1">
      <alignment vertical="center"/>
    </xf>
    <xf numFmtId="0" fontId="0" fillId="8" borderId="1" xfId="0" applyNumberFormat="1" applyFill="1" applyBorder="1" applyAlignment="1">
      <alignment vertical="center"/>
    </xf>
    <xf numFmtId="49" fontId="22" fillId="0" borderId="0" xfId="0" applyNumberFormat="1" applyFont="1" applyAlignment="1">
      <alignment vertical="center"/>
    </xf>
    <xf numFmtId="0" fontId="3" fillId="0" borderId="0" xfId="0" applyFont="1" applyAlignment="1">
      <alignment horizontal="justify" vertical="top" wrapText="1"/>
    </xf>
    <xf numFmtId="0" fontId="3" fillId="0" borderId="0" xfId="0" applyFont="1" applyAlignment="1">
      <alignment horizontal="right" vertical="center"/>
    </xf>
    <xf numFmtId="0" fontId="4" fillId="0" borderId="0" xfId="0" applyFont="1" applyAlignment="1">
      <alignment horizontal="right" vertical="center" wrapText="1"/>
    </xf>
    <xf numFmtId="0" fontId="3" fillId="0" borderId="0" xfId="0" applyFont="1" applyAlignment="1">
      <alignment horizontal="right" vertical="center" wrapText="1"/>
    </xf>
    <xf numFmtId="0" fontId="4" fillId="0" borderId="0" xfId="0" applyFont="1" applyAlignment="1">
      <alignment horizontal="center" vertical="center"/>
    </xf>
    <xf numFmtId="0" fontId="7" fillId="0" borderId="0" xfId="0" applyFont="1" applyAlignment="1">
      <alignment horizontal="justify" vertical="top" wrapText="1"/>
    </xf>
    <xf numFmtId="0" fontId="7" fillId="0" borderId="0" xfId="0" applyFont="1" applyAlignment="1">
      <alignment horizontal="left" vertical="top" wrapText="1"/>
    </xf>
    <xf numFmtId="0" fontId="5" fillId="0" borderId="0" xfId="0" applyFont="1" applyAlignment="1">
      <alignment horizontal="center" vertical="top"/>
    </xf>
    <xf numFmtId="0" fontId="7" fillId="0" borderId="0" xfId="0" applyFont="1" applyAlignment="1">
      <alignment horizontal="left" vertical="top"/>
    </xf>
    <xf numFmtId="0" fontId="6" fillId="0" borderId="12" xfId="0" applyFont="1" applyBorder="1" applyAlignment="1">
      <alignment horizontal="center" vertical="top"/>
    </xf>
    <xf numFmtId="0" fontId="15" fillId="0" borderId="1" xfId="0" applyFont="1" applyBorder="1" applyAlignment="1">
      <alignment horizontal="left" vertical="top" wrapText="1" indent="1"/>
    </xf>
    <xf numFmtId="0" fontId="5" fillId="0" borderId="0" xfId="0" applyFont="1" applyAlignment="1">
      <alignment horizontal="center" vertical="top" wrapText="1"/>
    </xf>
    <xf numFmtId="49" fontId="7" fillId="0" borderId="0" xfId="0" applyNumberFormat="1" applyFont="1" applyBorder="1" applyAlignment="1">
      <alignment horizontal="left" vertical="top" wrapText="1"/>
    </xf>
    <xf numFmtId="0" fontId="7" fillId="0" borderId="0" xfId="0" applyFont="1" applyBorder="1" applyAlignment="1">
      <alignment horizontal="left" vertical="top" wrapText="1"/>
    </xf>
    <xf numFmtId="49" fontId="7" fillId="0" borderId="11" xfId="0" applyNumberFormat="1"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Alignment="1">
      <alignment horizontal="right" vertical="top" wrapText="1"/>
    </xf>
    <xf numFmtId="0" fontId="13" fillId="0" borderId="0" xfId="0" applyFont="1" applyAlignment="1">
      <alignment horizontal="justify" vertical="top" wrapText="1"/>
    </xf>
    <xf numFmtId="0" fontId="18" fillId="0" borderId="0" xfId="0" applyFont="1" applyAlignment="1">
      <alignment horizontal="center" vertical="top" textRotation="180"/>
    </xf>
    <xf numFmtId="0" fontId="19" fillId="0" borderId="0" xfId="0" applyFont="1" applyAlignment="1">
      <alignment horizontal="left" vertical="center" wrapText="1"/>
    </xf>
    <xf numFmtId="0" fontId="20" fillId="0" borderId="0" xfId="0" applyFont="1" applyAlignment="1">
      <alignment horizontal="left" vertical="center" wrapText="1"/>
    </xf>
    <xf numFmtId="49" fontId="20" fillId="0" borderId="0" xfId="0" applyNumberFormat="1" applyFont="1" applyAlignment="1">
      <alignment horizontal="left" vertical="center" wrapText="1"/>
    </xf>
    <xf numFmtId="0" fontId="16" fillId="0" borderId="0" xfId="0" applyFont="1" applyAlignment="1">
      <alignment horizontal="left" vertical="center" wrapText="1"/>
    </xf>
    <xf numFmtId="0" fontId="1" fillId="0" borderId="0" xfId="0" applyFont="1" applyAlignment="1">
      <alignment horizontal="justify" vertical="top" wrapText="1"/>
    </xf>
    <xf numFmtId="0" fontId="1" fillId="0" borderId="0" xfId="0" applyFont="1" applyAlignment="1">
      <alignment horizontal="right" vertical="top" wrapText="1"/>
    </xf>
    <xf numFmtId="0" fontId="2" fillId="0" borderId="0" xfId="0" applyFont="1" applyAlignment="1">
      <alignment horizontal="center" vertical="top" wrapText="1"/>
    </xf>
    <xf numFmtId="0" fontId="2" fillId="0" borderId="0" xfId="0" applyFont="1" applyAlignment="1">
      <alignment horizontal="right" vertical="top" wrapText="1"/>
    </xf>
    <xf numFmtId="49" fontId="1" fillId="0" borderId="0" xfId="0" applyNumberFormat="1" applyFont="1" applyAlignment="1">
      <alignment horizontal="right" vertical="top" wrapText="1"/>
    </xf>
    <xf numFmtId="0" fontId="1" fillId="0" borderId="0" xfId="0" applyNumberFormat="1" applyFont="1" applyAlignment="1">
      <alignment horizontal="right" vertical="top" wrapText="1"/>
    </xf>
    <xf numFmtId="0" fontId="7" fillId="0" borderId="9" xfId="2" applyFont="1" applyBorder="1" applyAlignment="1">
      <alignment vertical="center" wrapText="1"/>
    </xf>
    <xf numFmtId="0" fontId="21" fillId="0" borderId="3" xfId="2" applyFont="1" applyBorder="1" applyAlignment="1">
      <alignment vertical="center" wrapText="1"/>
    </xf>
    <xf numFmtId="0" fontId="5" fillId="4" borderId="9" xfId="3" applyFont="1" applyFill="1" applyBorder="1" applyAlignment="1">
      <alignment horizontal="center" vertical="center"/>
    </xf>
    <xf numFmtId="0" fontId="8" fillId="0" borderId="10" xfId="3" applyFont="1" applyBorder="1" applyAlignment="1">
      <alignment vertical="center"/>
    </xf>
    <xf numFmtId="0" fontId="8" fillId="0" borderId="3" xfId="3" applyFont="1" applyBorder="1" applyAlignment="1">
      <alignment vertical="center"/>
    </xf>
    <xf numFmtId="0" fontId="7" fillId="0" borderId="6" xfId="0" applyFont="1" applyBorder="1" applyAlignment="1">
      <alignment horizontal="left" vertical="top" wrapText="1"/>
    </xf>
    <xf numFmtId="0" fontId="7" fillId="0" borderId="9" xfId="2" applyFont="1" applyBorder="1" applyAlignment="1">
      <alignment vertical="center"/>
    </xf>
    <xf numFmtId="0" fontId="21" fillId="0" borderId="3" xfId="2" applyFont="1" applyBorder="1" applyAlignment="1">
      <alignment vertical="center"/>
    </xf>
    <xf numFmtId="0" fontId="7" fillId="0" borderId="9" xfId="2" applyFont="1" applyBorder="1" applyAlignment="1">
      <alignment horizontal="left" vertical="center" wrapText="1"/>
    </xf>
    <xf numFmtId="0" fontId="7" fillId="0" borderId="0" xfId="0" applyNumberFormat="1" applyFont="1" applyAlignment="1">
      <alignment horizontal="justify" vertical="top" wrapText="1"/>
    </xf>
    <xf numFmtId="0" fontId="12" fillId="0" borderId="0" xfId="0" applyFont="1" applyAlignment="1">
      <alignment horizontal="justify" vertical="top" wrapText="1"/>
    </xf>
    <xf numFmtId="0" fontId="5" fillId="4" borderId="9" xfId="2" applyFont="1" applyFill="1" applyBorder="1" applyAlignment="1">
      <alignment horizontal="center" vertical="center"/>
    </xf>
    <xf numFmtId="0" fontId="8" fillId="0" borderId="10" xfId="2" applyFont="1" applyBorder="1" applyAlignment="1">
      <alignment vertical="center"/>
    </xf>
    <xf numFmtId="0" fontId="8" fillId="0" borderId="3" xfId="2" applyFont="1" applyBorder="1" applyAlignment="1">
      <alignment vertical="center"/>
    </xf>
    <xf numFmtId="0" fontId="12" fillId="0" borderId="7" xfId="2" applyFont="1" applyBorder="1" applyAlignment="1">
      <alignment horizontal="center" vertical="center"/>
    </xf>
    <xf numFmtId="0" fontId="21" fillId="0" borderId="8" xfId="2" applyFont="1" applyBorder="1" applyAlignment="1">
      <alignment vertical="center"/>
    </xf>
    <xf numFmtId="0" fontId="5" fillId="5" borderId="1" xfId="0" applyFont="1" applyFill="1" applyBorder="1" applyAlignment="1">
      <alignment horizontal="center" vertical="top" wrapText="1"/>
    </xf>
    <xf numFmtId="0" fontId="7"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5" fillId="0" borderId="0" xfId="0" applyFont="1" applyAlignment="1">
      <alignment horizontal="justify" vertical="top" wrapText="1"/>
    </xf>
    <xf numFmtId="49" fontId="7" fillId="0"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xf>
    <xf numFmtId="0" fontId="5" fillId="0" borderId="0" xfId="0" applyFont="1" applyAlignment="1">
      <alignment horizontal="left" vertical="top" wrapText="1"/>
    </xf>
    <xf numFmtId="0" fontId="15" fillId="0" borderId="13" xfId="0" applyFont="1" applyBorder="1" applyAlignment="1">
      <alignment horizontal="left" vertical="top" wrapText="1"/>
    </xf>
    <xf numFmtId="0" fontId="15" fillId="0" borderId="0" xfId="0" applyFont="1" applyBorder="1" applyAlignment="1">
      <alignment horizontal="left" vertical="top" wrapText="1"/>
    </xf>
    <xf numFmtId="49" fontId="5" fillId="0" borderId="11" xfId="0" applyNumberFormat="1" applyFont="1" applyBorder="1" applyAlignment="1">
      <alignment horizontal="center" vertical="top" wrapText="1"/>
    </xf>
    <xf numFmtId="0" fontId="6" fillId="0" borderId="0" xfId="0" applyFont="1" applyAlignment="1">
      <alignment horizontal="center" vertical="top"/>
    </xf>
    <xf numFmtId="0" fontId="5" fillId="0" borderId="12" xfId="0" applyFont="1" applyBorder="1" applyAlignment="1">
      <alignment horizontal="left" vertical="top" wrapText="1"/>
    </xf>
    <xf numFmtId="0" fontId="5" fillId="0" borderId="0" xfId="0" applyFont="1" applyAlignment="1">
      <alignment vertical="center"/>
    </xf>
    <xf numFmtId="49" fontId="7" fillId="0" borderId="0" xfId="0" applyNumberFormat="1" applyFont="1" applyAlignment="1">
      <alignment horizontal="justify" vertical="top" wrapText="1"/>
    </xf>
    <xf numFmtId="0" fontId="10" fillId="4" borderId="9" xfId="4" applyFont="1" applyFill="1" applyBorder="1" applyAlignment="1">
      <alignment horizontal="center"/>
    </xf>
    <xf numFmtId="0" fontId="8" fillId="0" borderId="10" xfId="4" applyFont="1" applyBorder="1"/>
    <xf numFmtId="0" fontId="8" fillId="0" borderId="3" xfId="4" applyFont="1" applyBorder="1"/>
    <xf numFmtId="0" fontId="5" fillId="0" borderId="6" xfId="0" applyFont="1" applyBorder="1" applyAlignment="1">
      <alignment horizontal="left" vertical="top" wrapText="1"/>
    </xf>
  </cellXfs>
  <cellStyles count="5">
    <cellStyle name="Обычный" xfId="0" builtinId="0"/>
    <cellStyle name="Обычный 3" xfId="1"/>
    <cellStyle name="Обычный 4" xfId="2"/>
    <cellStyle name="Обычный 5" xfId="3"/>
    <cellStyle name="Обычный 6" xfId="4"/>
  </cellStyles>
  <dxfs count="0"/>
  <tableStyles count="0" defaultTableStyle="TableStyleMedium9" defaultPivotStyle="PivotStyleLight16"/>
  <colors>
    <mruColors>
      <color rgb="FFFFFF66"/>
      <color rgb="FFFFFF00"/>
      <color rgb="FF99FF99"/>
      <color rgb="FFFFCC99"/>
      <color rgb="FFCCFFCC"/>
      <color rgb="FFEAEAEA"/>
      <color rgb="FFCCFFFF"/>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65943</xdr:rowOff>
    </xdr:from>
    <xdr:ext cx="1502019" cy="461595"/>
    <xdr:pic>
      <xdr:nvPicPr>
        <xdr:cNvPr id="2" name="image1.png"/>
        <xdr:cNvPicPr preferRelativeResize="0"/>
      </xdr:nvPicPr>
      <xdr:blipFill>
        <a:blip xmlns:r="http://schemas.openxmlformats.org/officeDocument/2006/relationships" r:embed="rId1" cstate="print"/>
        <a:stretch>
          <a:fillRect/>
        </a:stretch>
      </xdr:blipFill>
      <xdr:spPr>
        <a:xfrm>
          <a:off x="95250" y="65943"/>
          <a:ext cx="1502019" cy="46159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117231</xdr:colOff>
      <xdr:row>0</xdr:row>
      <xdr:rowOff>65943</xdr:rowOff>
    </xdr:from>
    <xdr:ext cx="1502019" cy="461595"/>
    <xdr:pic>
      <xdr:nvPicPr>
        <xdr:cNvPr id="2" name="image1.png"/>
        <xdr:cNvPicPr preferRelativeResize="0"/>
      </xdr:nvPicPr>
      <xdr:blipFill>
        <a:blip xmlns:r="http://schemas.openxmlformats.org/officeDocument/2006/relationships" r:embed="rId1" cstate="print"/>
        <a:stretch>
          <a:fillRect/>
        </a:stretch>
      </xdr:blipFill>
      <xdr:spPr>
        <a:xfrm>
          <a:off x="117231" y="65943"/>
          <a:ext cx="1502019" cy="46159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062;&#1045;&#1057;&#1057;&#1048;&#1054;&#1053;&#1040;&#1056;&#1048;&#1049;"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ЦЕССИОНАРИЙ"/>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N36"/>
  <sheetViews>
    <sheetView tabSelected="1" workbookViewId="0"/>
  </sheetViews>
  <sheetFormatPr defaultColWidth="9.140625" defaultRowHeight="15"/>
  <cols>
    <col min="1" max="1" width="50.5703125" style="2" bestFit="1" customWidth="1"/>
    <col min="2" max="2" width="10.85546875" style="2" bestFit="1" customWidth="1"/>
    <col min="3" max="16384" width="9.140625" style="2"/>
  </cols>
  <sheetData>
    <row r="1" spans="1:14">
      <c r="A1" s="42"/>
      <c r="B1" s="42" t="s">
        <v>200</v>
      </c>
      <c r="C1" s="42" t="s">
        <v>202</v>
      </c>
      <c r="D1" s="42" t="s">
        <v>203</v>
      </c>
      <c r="E1" s="42" t="s">
        <v>204</v>
      </c>
      <c r="F1" s="42" t="s">
        <v>205</v>
      </c>
      <c r="G1" s="42"/>
      <c r="H1" s="42" t="s">
        <v>206</v>
      </c>
      <c r="I1" s="42" t="s">
        <v>207</v>
      </c>
      <c r="J1" s="42" t="s">
        <v>210</v>
      </c>
      <c r="K1" s="42" t="s">
        <v>208</v>
      </c>
      <c r="L1" s="42" t="s">
        <v>209</v>
      </c>
      <c r="M1" s="42" t="s">
        <v>201</v>
      </c>
      <c r="N1" s="42"/>
    </row>
    <row r="2" spans="1:14">
      <c r="A2" s="42" t="s">
        <v>0</v>
      </c>
      <c r="B2" s="40"/>
      <c r="C2" s="40"/>
      <c r="D2" s="40"/>
      <c r="E2" s="40"/>
      <c r="F2" s="40"/>
      <c r="G2" s="40"/>
      <c r="H2" s="40"/>
      <c r="I2" s="40"/>
      <c r="J2" s="39"/>
      <c r="K2" s="40"/>
      <c r="L2" s="40"/>
      <c r="M2" s="40"/>
    </row>
    <row r="3" spans="1:14">
      <c r="A3" s="42" t="s">
        <v>2</v>
      </c>
      <c r="B3" s="40"/>
    </row>
    <row r="4" spans="1:14">
      <c r="A4" s="42" t="s">
        <v>1</v>
      </c>
      <c r="B4" s="40"/>
    </row>
    <row r="5" spans="1:14">
      <c r="A5" s="42" t="s">
        <v>3</v>
      </c>
      <c r="B5" s="40"/>
    </row>
    <row r="6" spans="1:14">
      <c r="A6" s="42" t="s">
        <v>4</v>
      </c>
      <c r="B6" s="40"/>
    </row>
    <row r="7" spans="1:14">
      <c r="A7" s="42" t="s">
        <v>5</v>
      </c>
      <c r="B7" s="40"/>
    </row>
    <row r="8" spans="1:14">
      <c r="A8" s="42" t="s">
        <v>6</v>
      </c>
      <c r="B8" s="40"/>
    </row>
    <row r="9" spans="1:14">
      <c r="A9" s="42" t="s">
        <v>7</v>
      </c>
      <c r="B9" s="40"/>
    </row>
    <row r="10" spans="1:14">
      <c r="A10" s="42" t="s">
        <v>8</v>
      </c>
      <c r="B10" s="40"/>
    </row>
    <row r="11" spans="1:14">
      <c r="A11" s="42" t="s">
        <v>9</v>
      </c>
      <c r="B11" s="40"/>
    </row>
    <row r="12" spans="1:14">
      <c r="A12" s="42" t="s">
        <v>10</v>
      </c>
      <c r="B12" s="40"/>
    </row>
    <row r="13" spans="1:14">
      <c r="A13" s="42" t="s">
        <v>11</v>
      </c>
      <c r="B13" s="40"/>
    </row>
    <row r="14" spans="1:14">
      <c r="A14" s="42" t="s">
        <v>12</v>
      </c>
      <c r="B14" s="40"/>
    </row>
    <row r="15" spans="1:14">
      <c r="A15" s="42" t="s">
        <v>13</v>
      </c>
      <c r="B15" s="40"/>
    </row>
    <row r="16" spans="1:14">
      <c r="A16" s="42" t="s">
        <v>14</v>
      </c>
      <c r="B16" s="40"/>
    </row>
    <row r="17" spans="1:2">
      <c r="A17" s="42" t="s">
        <v>15</v>
      </c>
      <c r="B17" s="40"/>
    </row>
    <row r="18" spans="1:2">
      <c r="A18" s="42" t="s">
        <v>16</v>
      </c>
      <c r="B18" s="40"/>
    </row>
    <row r="19" spans="1:2">
      <c r="A19" s="42" t="s">
        <v>17</v>
      </c>
      <c r="B19" s="41"/>
    </row>
    <row r="20" spans="1:2">
      <c r="A20" s="42" t="s">
        <v>18</v>
      </c>
      <c r="B20" s="40"/>
    </row>
    <row r="21" spans="1:2">
      <c r="A21" s="42" t="s">
        <v>23</v>
      </c>
      <c r="B21" s="41"/>
    </row>
    <row r="22" spans="1:2">
      <c r="A22" s="42" t="s">
        <v>19</v>
      </c>
      <c r="B22" s="40"/>
    </row>
    <row r="23" spans="1:2">
      <c r="A23" s="42" t="s">
        <v>20</v>
      </c>
      <c r="B23" s="40"/>
    </row>
    <row r="24" spans="1:2">
      <c r="A24" s="42" t="s">
        <v>21</v>
      </c>
      <c r="B24" s="40"/>
    </row>
    <row r="25" spans="1:2">
      <c r="A25" s="42" t="s">
        <v>22</v>
      </c>
      <c r="B25" s="40"/>
    </row>
    <row r="26" spans="1:2">
      <c r="A26" s="42" t="s">
        <v>24</v>
      </c>
      <c r="B26" s="40"/>
    </row>
    <row r="27" spans="1:2">
      <c r="A27" s="42" t="s">
        <v>25</v>
      </c>
      <c r="B27" s="40"/>
    </row>
    <row r="28" spans="1:2">
      <c r="A28" s="42" t="s">
        <v>26</v>
      </c>
      <c r="B28" s="40"/>
    </row>
    <row r="29" spans="1:2">
      <c r="A29" s="42" t="s">
        <v>27</v>
      </c>
      <c r="B29" s="40"/>
    </row>
    <row r="30" spans="1:2">
      <c r="A30" s="42" t="s">
        <v>28</v>
      </c>
      <c r="B30" s="40"/>
    </row>
    <row r="31" spans="1:2">
      <c r="A31" s="42" t="s">
        <v>29</v>
      </c>
      <c r="B31" s="40"/>
    </row>
    <row r="32" spans="1:2">
      <c r="A32" s="42" t="s">
        <v>30</v>
      </c>
      <c r="B32" s="40"/>
    </row>
    <row r="33" spans="1:2">
      <c r="A33" s="42" t="s">
        <v>31</v>
      </c>
      <c r="B33" s="40"/>
    </row>
    <row r="34" spans="1:2">
      <c r="A34" s="42" t="s">
        <v>32</v>
      </c>
      <c r="B34" s="40"/>
    </row>
    <row r="35" spans="1:2">
      <c r="A35" s="42" t="s">
        <v>33</v>
      </c>
      <c r="B35" s="41"/>
    </row>
    <row r="36" spans="1:2">
      <c r="A36" s="42" t="s">
        <v>34</v>
      </c>
      <c r="B36" s="3" t="str">
        <f>IF(B35 = 3, CONCATENATE("Водитель ", B34, " отсутствовал на месте ДТП."), CONCATENATE("Водитель ", B34, " ", IF(B35 = 1, "двигался", "стоял"), " на своем а/м ", B28, " г/н ", B33, " и с ним столкнулся водитель на а/м ", B24, " г/н ", B25, "."))</f>
        <v>Водитель  стоял на своем а/м  г/н  и с ним столкнулся водитель на а/м  г/н .</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sheetPr>
    <pageSetUpPr fitToPage="1"/>
  </sheetPr>
  <dimension ref="A1:B26"/>
  <sheetViews>
    <sheetView workbookViewId="0">
      <selection activeCell="B13" sqref="B13"/>
    </sheetView>
  </sheetViews>
  <sheetFormatPr defaultColWidth="9.140625" defaultRowHeight="15.75"/>
  <cols>
    <col min="1" max="2" width="50.7109375" style="6" customWidth="1"/>
    <col min="3" max="16384" width="9.140625" style="6"/>
  </cols>
  <sheetData>
    <row r="1" spans="1:2">
      <c r="A1" s="49" t="str">
        <f>CONCATENATE("Приложение №1 к Соглашению от ",Форма!B4)</f>
        <v xml:space="preserve">Приложение №1 к Соглашению от </v>
      </c>
      <c r="B1" s="49"/>
    </row>
    <row r="3" spans="1:2">
      <c r="A3" s="54" t="s">
        <v>95</v>
      </c>
      <c r="B3" s="54"/>
    </row>
    <row r="4" spans="1:2">
      <c r="A4" s="7">
        <f>Форма!B3</f>
        <v>0</v>
      </c>
      <c r="B4" s="8">
        <f>Форма!B4</f>
        <v>0</v>
      </c>
    </row>
    <row r="6" spans="1:2" ht="63.75" customHeight="1">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 с одной стороны, и  с другой стороны, определили размер денежной суммы, выплачиваемой Цеденту в соответствии с п.3.2.1 Договора цессии от  в размере: ________________________________________</v>
      </c>
      <c r="B6" s="48"/>
    </row>
    <row r="7" spans="1:2" ht="56.25" customHeight="1">
      <c r="A7" s="48" t="s">
        <v>96</v>
      </c>
      <c r="B7" s="48"/>
    </row>
    <row r="8" spans="1:2" ht="40.5" customHeight="1">
      <c r="A8" s="48" t="str">
        <f>CONCATENATE("Стороны установили, что ", 'Приложение 2экз'!A1," считать не действительным.")</f>
        <v>Стороны установили, что Приложение №1 к Соглашению от  (Условия о расчетах, согласно п. 3.2.1 Соглашения от ) считать не действительным.</v>
      </c>
      <c r="B8" s="48"/>
    </row>
    <row r="9" spans="1:2" ht="27" customHeight="1">
      <c r="A9" s="48" t="s">
        <v>89</v>
      </c>
      <c r="B9" s="48"/>
    </row>
    <row r="12" spans="1:2" ht="31.5">
      <c r="A12" s="16" t="str">
        <f>CONCATENATE("Цедент: _________________________
", Форма!B5)</f>
        <v xml:space="preserve">Цедент: _________________________
</v>
      </c>
      <c r="B12" s="16" t="str">
        <f>CONCATENATE("Цессионарий: _______________________
", Форма!M2)</f>
        <v xml:space="preserve">Цессионарий: _______________________
</v>
      </c>
    </row>
    <row r="15" spans="1:2">
      <c r="A15" s="54" t="s">
        <v>90</v>
      </c>
      <c r="B15" s="54"/>
    </row>
    <row r="16" spans="1:2">
      <c r="A16" s="54" t="s">
        <v>91</v>
      </c>
      <c r="B16" s="54"/>
    </row>
    <row r="17" spans="1:2" ht="53.25" customHeight="1">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  года рождения, паспорт серия  № , выдан:  , код подразделения , зарегистрированный(-ая) по адресу: ,</v>
      </c>
      <c r="B17" s="48"/>
    </row>
    <row r="18" spans="1:2">
      <c r="A18" s="48" t="str">
        <f>CONCATENATE("в целях связанных с обеспечением исполнения Соглашения от ",Форма!B4, " г.")</f>
        <v>в целях связанных с обеспечением исполнения Соглашения от  г.</v>
      </c>
      <c r="B18" s="48"/>
    </row>
    <row r="19" spans="1:2" ht="24" customHeight="1">
      <c r="A19" s="48" t="str">
        <f>CONCATENATE("даю согласие: ", Форма!D2," находящемуся по адресу: ", Форма!H2,",")</f>
        <v>даю согласие:  находящемуся по адресу: ,</v>
      </c>
      <c r="B19" s="48"/>
    </row>
    <row r="20" spans="1:2" ht="117.75" customHeight="1">
      <c r="A20" s="48" t="s">
        <v>92</v>
      </c>
      <c r="B20" s="48"/>
    </row>
    <row r="23" spans="1:2">
      <c r="A23" s="7">
        <f>Форма!B4</f>
        <v>0</v>
      </c>
    </row>
    <row r="25" spans="1:2">
      <c r="A25" s="6" t="s">
        <v>93</v>
      </c>
    </row>
    <row r="26" spans="1:2">
      <c r="A26" s="59" t="s">
        <v>87</v>
      </c>
      <c r="B26" s="59"/>
    </row>
  </sheetData>
  <mergeCells count="13">
    <mergeCell ref="A9:B9"/>
    <mergeCell ref="A1:B1"/>
    <mergeCell ref="A3:B3"/>
    <mergeCell ref="A6:B6"/>
    <mergeCell ref="A7:B7"/>
    <mergeCell ref="A8:B8"/>
    <mergeCell ref="A26:B26"/>
    <mergeCell ref="A15:B15"/>
    <mergeCell ref="A16:B16"/>
    <mergeCell ref="A17:B17"/>
    <mergeCell ref="A18:B18"/>
    <mergeCell ref="A19:B19"/>
    <mergeCell ref="A20:B20"/>
  </mergeCells>
  <pageMargins left="0.7" right="0.7" top="0.75" bottom="0.75" header="0.3" footer="0.3"/>
  <pageSetup paperSize="9" scale="87" fitToHeight="0" orientation="portrait" horizontalDpi="1200" verticalDpi="1200" r:id="rId1"/>
</worksheet>
</file>

<file path=xl/worksheets/sheet11.xml><?xml version="1.0" encoding="utf-8"?>
<worksheet xmlns="http://schemas.openxmlformats.org/spreadsheetml/2006/main" xmlns:r="http://schemas.openxmlformats.org/officeDocument/2006/relationships">
  <sheetPr>
    <pageSetUpPr fitToPage="1"/>
  </sheetPr>
  <dimension ref="A1:E37"/>
  <sheetViews>
    <sheetView workbookViewId="0">
      <selection activeCell="A3" sqref="A3"/>
    </sheetView>
  </sheetViews>
  <sheetFormatPr defaultColWidth="9.140625" defaultRowHeight="18"/>
  <cols>
    <col min="1" max="1" width="25.140625" style="24" bestFit="1" customWidth="1"/>
    <col min="2" max="2" width="3.7109375" style="24" customWidth="1"/>
    <col min="3" max="3" width="25.7109375" style="24" customWidth="1"/>
    <col min="4" max="4" width="29.7109375" style="24" customWidth="1"/>
    <col min="5" max="5" width="7.7109375" style="24" customWidth="1"/>
    <col min="6" max="16384" width="9.140625" style="24"/>
  </cols>
  <sheetData>
    <row r="1" spans="1:5" ht="9.9499999999999993" customHeight="1"/>
    <row r="2" spans="1:5" ht="81.75" customHeight="1">
      <c r="A2" s="25" t="s">
        <v>97</v>
      </c>
      <c r="B2" s="62" t="e">
        <f>LEFT(Форма!B5,FIND(" ",Форма!B5)-1)</f>
        <v>#VALUE!</v>
      </c>
      <c r="C2" s="62"/>
      <c r="D2" s="62"/>
      <c r="E2" s="61" t="e">
        <f>CONCATENATE(B2,"       ",B4,"       ",B6)</f>
        <v>#VALUE!</v>
      </c>
    </row>
    <row r="3" spans="1:5">
      <c r="E3" s="61"/>
    </row>
    <row r="4" spans="1:5" ht="33">
      <c r="A4" s="26" t="s">
        <v>98</v>
      </c>
      <c r="B4" s="63" t="str">
        <f>CONCATENATE(Форма!B28, " ", Форма!B33)</f>
        <v xml:space="preserve"> </v>
      </c>
      <c r="C4" s="63"/>
      <c r="D4" s="63"/>
      <c r="E4" s="61"/>
    </row>
    <row r="5" spans="1:5">
      <c r="E5" s="61"/>
    </row>
    <row r="6" spans="1:5" ht="33">
      <c r="A6" s="26" t="s">
        <v>99</v>
      </c>
      <c r="B6" s="64">
        <f>Форма!B17</f>
        <v>0</v>
      </c>
      <c r="C6" s="63"/>
      <c r="D6" s="63"/>
      <c r="E6" s="61"/>
    </row>
    <row r="7" spans="1:5">
      <c r="E7" s="61"/>
    </row>
    <row r="8" spans="1:5">
      <c r="E8" s="61"/>
    </row>
    <row r="9" spans="1:5">
      <c r="E9" s="61"/>
    </row>
    <row r="10" spans="1:5">
      <c r="E10" s="61"/>
    </row>
    <row r="11" spans="1:5">
      <c r="E11" s="61"/>
    </row>
    <row r="12" spans="1:5">
      <c r="A12" s="26" t="s">
        <v>100</v>
      </c>
      <c r="B12" s="65" t="s">
        <v>101</v>
      </c>
      <c r="C12" s="65"/>
      <c r="D12" s="65"/>
      <c r="E12" s="61"/>
    </row>
    <row r="13" spans="1:5">
      <c r="E13" s="61"/>
    </row>
    <row r="14" spans="1:5">
      <c r="E14" s="61"/>
    </row>
    <row r="15" spans="1:5">
      <c r="E15" s="61"/>
    </row>
    <row r="16" spans="1:5">
      <c r="E16" s="61"/>
    </row>
    <row r="17" spans="1:5">
      <c r="E17" s="61"/>
    </row>
    <row r="18" spans="1:5">
      <c r="A18" s="26" t="s">
        <v>102</v>
      </c>
      <c r="B18" s="27" t="s">
        <v>103</v>
      </c>
      <c r="C18" s="24" t="s">
        <v>104</v>
      </c>
      <c r="E18" s="61"/>
    </row>
    <row r="19" spans="1:5">
      <c r="B19" s="27" t="s">
        <v>103</v>
      </c>
      <c r="C19" s="24" t="s">
        <v>105</v>
      </c>
      <c r="E19" s="61"/>
    </row>
    <row r="20" spans="1:5">
      <c r="B20" s="27" t="s">
        <v>103</v>
      </c>
      <c r="C20" s="24" t="s">
        <v>106</v>
      </c>
      <c r="E20" s="61"/>
    </row>
    <row r="21" spans="1:5">
      <c r="E21" s="61"/>
    </row>
    <row r="22" spans="1:5">
      <c r="E22" s="61"/>
    </row>
    <row r="23" spans="1:5">
      <c r="E23" s="61"/>
    </row>
    <row r="24" spans="1:5">
      <c r="E24" s="61"/>
    </row>
    <row r="25" spans="1:5">
      <c r="E25" s="61"/>
    </row>
    <row r="26" spans="1:5">
      <c r="A26" s="26" t="s">
        <v>107</v>
      </c>
      <c r="B26" s="27" t="s">
        <v>103</v>
      </c>
      <c r="C26" s="24" t="s">
        <v>108</v>
      </c>
      <c r="E26" s="61"/>
    </row>
    <row r="27" spans="1:5">
      <c r="B27" s="27" t="s">
        <v>103</v>
      </c>
      <c r="C27" s="24" t="s">
        <v>109</v>
      </c>
      <c r="E27" s="61"/>
    </row>
    <row r="28" spans="1:5">
      <c r="E28" s="61"/>
    </row>
    <row r="29" spans="1:5">
      <c r="E29" s="61"/>
    </row>
    <row r="30" spans="1:5">
      <c r="E30" s="61"/>
    </row>
    <row r="31" spans="1:5">
      <c r="E31" s="61"/>
    </row>
    <row r="32" spans="1:5">
      <c r="E32" s="61"/>
    </row>
    <row r="33" spans="5:5">
      <c r="E33" s="61"/>
    </row>
    <row r="34" spans="5:5">
      <c r="E34" s="61"/>
    </row>
    <row r="35" spans="5:5">
      <c r="E35" s="61"/>
    </row>
    <row r="36" spans="5:5">
      <c r="E36" s="61"/>
    </row>
    <row r="37" spans="5:5">
      <c r="E37" s="61"/>
    </row>
  </sheetData>
  <mergeCells count="5">
    <mergeCell ref="E2:E37"/>
    <mergeCell ref="B2:D2"/>
    <mergeCell ref="B4:D4"/>
    <mergeCell ref="B6:D6"/>
    <mergeCell ref="B12:D12"/>
  </mergeCells>
  <pageMargins left="0.7" right="0.7" top="0.75" bottom="0.75" header="0.3" footer="0.3"/>
  <pageSetup paperSize="9" scale="96" fitToHeight="0" orientation="portrait" horizontalDpi="1200" verticalDpi="1200" r:id="rId1"/>
</worksheet>
</file>

<file path=xl/worksheets/sheet12.xml><?xml version="1.0" encoding="utf-8"?>
<worksheet xmlns="http://schemas.openxmlformats.org/spreadsheetml/2006/main" xmlns:r="http://schemas.openxmlformats.org/officeDocument/2006/relationships">
  <sheetPr>
    <pageSetUpPr fitToPage="1"/>
  </sheetPr>
  <dimension ref="A1:B21"/>
  <sheetViews>
    <sheetView workbookViewId="0">
      <selection activeCell="A7" sqref="A7"/>
    </sheetView>
  </sheetViews>
  <sheetFormatPr defaultColWidth="9.140625" defaultRowHeight="18.75"/>
  <cols>
    <col min="1" max="2" width="50.7109375" style="28" customWidth="1"/>
    <col min="3" max="16384" width="9.140625" style="28"/>
  </cols>
  <sheetData>
    <row r="1" spans="1:2">
      <c r="A1" s="69" t="str">
        <f>CONCATENATE("кому: ",Форма!B17)</f>
        <v xml:space="preserve">кому: </v>
      </c>
      <c r="B1" s="69"/>
    </row>
    <row r="2" spans="1:2" ht="23.25" customHeight="1">
      <c r="A2" s="70">
        <f>Форма!B18</f>
        <v>0</v>
      </c>
      <c r="B2" s="70"/>
    </row>
    <row r="3" spans="1:2">
      <c r="A3" s="69" t="str">
        <f>CONCATENATE("от кого: ",Форма!D2)</f>
        <v xml:space="preserve">от кого: </v>
      </c>
      <c r="B3" s="69" t="e">
        <f>CONCATENATE("от кого: ",VLOOKUP(Форма!#REF!,[1]ЦЕССИОНАРИЙ!B3:L14,4))</f>
        <v>#REF!</v>
      </c>
    </row>
    <row r="4" spans="1:2" ht="22.5" customHeight="1">
      <c r="A4" s="70">
        <f>Форма!H2</f>
        <v>0</v>
      </c>
      <c r="B4" s="71">
        <f>Форма!H2</f>
        <v>0</v>
      </c>
    </row>
    <row r="5" spans="1:2">
      <c r="A5" s="29"/>
    </row>
    <row r="8" spans="1:2">
      <c r="A8" s="68" t="s">
        <v>36</v>
      </c>
      <c r="B8" s="68"/>
    </row>
    <row r="9" spans="1:2">
      <c r="A9" s="68" t="s">
        <v>110</v>
      </c>
      <c r="B9" s="68"/>
    </row>
    <row r="11" spans="1:2" ht="87" customHeight="1">
      <c r="A11" s="66" t="str">
        <f>CONCATENATE("Настоящим уведомляю Вас об уступке права требования, по взысканию суммы восстановительного ремонта и сопутствующих выплат по транспортному средству:
",Форма!B28," г/н ",Форма!B33,", ДТП от ",Форма!B14," г., 
по договору уступки права требования от ",Форма!B4," г., согласно которому:")</f>
        <v>Настоящим уведомляю Вас об уступке права требования, по взысканию суммы восстановительного ремонта и сопутствующих выплат по транспортному средству:
 г/н , ДТП от  г., 
по договору уступки права требования от  г., согласно которому:</v>
      </c>
      <c r="B11" s="66"/>
    </row>
    <row r="12" spans="1:2" ht="84.75" customHeight="1">
      <c r="A12" s="66"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передал, а 
", Форма!C2, " получил право требования.")</f>
        <v>,  года рождения, паспорт серия  № , выдан:  , код подразделения , зарегистрированный(-ая) по адресу:  передал, а 
 получил право требования.</v>
      </c>
      <c r="B12" s="66"/>
    </row>
    <row r="13" spans="1:2" ht="27" customHeight="1">
      <c r="A13" s="66" t="str">
        <f>CONCATENATE("Полис ОСАГО пострадавшего в указанном ДТП: ",Форма!B26," действителен до ",Форма!B27,".")</f>
        <v>Полис ОСАГО пострадавшего в указанном ДТП:  действителен до .</v>
      </c>
      <c r="B13" s="66"/>
    </row>
    <row r="14" spans="1:2" ht="26.25" customHeight="1">
      <c r="A14" s="66" t="str">
        <f>CONCATENATE("Полис ОСАГО виновника в указанном ДТП: ",Форма!B22," действителен до ",Форма!B23,".")</f>
        <v>Полис ОСАГО виновника в указанном ДТП:  действителен до .</v>
      </c>
      <c r="B14" s="66"/>
    </row>
    <row r="18" spans="1:2">
      <c r="A18" s="29">
        <f>Форма!B4</f>
        <v>0</v>
      </c>
    </row>
    <row r="21" spans="1:2">
      <c r="A21" s="67" t="str">
        <f>CONCATENATE("____________________________ ", "/", Форма!K2, "/")</f>
        <v>____________________________ //</v>
      </c>
      <c r="B21" s="67"/>
    </row>
  </sheetData>
  <mergeCells count="11">
    <mergeCell ref="A9:B9"/>
    <mergeCell ref="A1:B1"/>
    <mergeCell ref="A2:B2"/>
    <mergeCell ref="A3:B3"/>
    <mergeCell ref="A4:B4"/>
    <mergeCell ref="A8:B8"/>
    <mergeCell ref="A11:B11"/>
    <mergeCell ref="A12:B12"/>
    <mergeCell ref="A13:B13"/>
    <mergeCell ref="A14:B14"/>
    <mergeCell ref="A21:B21"/>
  </mergeCells>
  <pageMargins left="0.7" right="0.7" top="0.75" bottom="0.75" header="0.3" footer="0.3"/>
  <pageSetup paperSize="9" scale="87" fitToHeight="0" orientation="portrait" horizontalDpi="1200" verticalDpi="1200" r:id="rId1"/>
</worksheet>
</file>

<file path=xl/worksheets/sheet13.xml><?xml version="1.0" encoding="utf-8"?>
<worksheet xmlns="http://schemas.openxmlformats.org/spreadsheetml/2006/main" xmlns:r="http://schemas.openxmlformats.org/officeDocument/2006/relationships">
  <sheetPr>
    <pageSetUpPr fitToPage="1"/>
  </sheetPr>
  <dimension ref="A1:B19"/>
  <sheetViews>
    <sheetView workbookViewId="0">
      <selection activeCell="A5" sqref="A5"/>
    </sheetView>
  </sheetViews>
  <sheetFormatPr defaultColWidth="9.140625" defaultRowHeight="15.75"/>
  <cols>
    <col min="1" max="2" width="50.7109375" style="6" customWidth="1"/>
    <col min="3" max="16384" width="9.140625" style="6"/>
  </cols>
  <sheetData>
    <row r="1" spans="1:2">
      <c r="A1" s="54" t="s">
        <v>111</v>
      </c>
      <c r="B1" s="54"/>
    </row>
    <row r="2" spans="1:2">
      <c r="A2" s="54" t="str">
        <f>CONCATENATE("к договору цессиии от ",Форма!B4)</f>
        <v xml:space="preserve">к договору цессиии от </v>
      </c>
      <c r="B2" s="54"/>
    </row>
    <row r="4" spans="1:2">
      <c r="A4" s="7">
        <f>Форма!B3</f>
        <v>0</v>
      </c>
      <c r="B4" s="8">
        <f>Форма!B4</f>
        <v>0</v>
      </c>
    </row>
    <row r="6" spans="1:2" ht="54" customHeight="1">
      <c r="A6"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  года рождения, паспорт серия  № , выдан:  , код подразделения , зарегистрированный(-ая) по адресу: , именуемый в дальнейшем «Цедент», с одной стороны, и</v>
      </c>
      <c r="B6" s="48"/>
    </row>
    <row r="7" spans="1:2" ht="57" customHeight="1">
      <c r="A7" s="48" t="str">
        <f>CONCATENATE(Форма!C2,,", именуемый в дальнейшем “ЦЕССИОНАРИЙ”, с другой стороны, заключили настоящее дополнительное соглашение (далее - “Соглашение”) к Договору цессии от ",Форма!B4," (далее - “Договор цессии”) о нижеследующем:")</f>
        <v>, именуемый в дальнейшем “ЦЕССИОНАРИЙ”, с другой стороны, заключили настоящее дополнительное соглашение (далее - “Соглашение”) к Договору цессии от  (далее - “Договор цессии”) о нижеследующем:</v>
      </c>
      <c r="B7" s="48"/>
    </row>
    <row r="8" spans="1:2">
      <c r="A8" s="16"/>
      <c r="B8" s="16"/>
    </row>
    <row r="9" spans="1:2" ht="70.5" customHeight="1">
      <c r="A9" s="48" t="str">
        <f>CONCATENATE("1.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",Форма!B4,," г. (далее - “Договор цессии”) путем передачи наличных денежных средств.")</f>
        <v>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г. (далее - “Договор цессии”) путем передачи наличных денежных средств.</v>
      </c>
      <c r="B9" s="48"/>
    </row>
    <row r="10" spans="1:2" ht="102.75" customHeight="1">
      <c r="A10" s="48" t="s">
        <v>112</v>
      </c>
      <c r="B10" s="48"/>
    </row>
    <row r="14" spans="1:2">
      <c r="A14" s="6" t="s">
        <v>113</v>
      </c>
    </row>
    <row r="15" spans="1:2">
      <c r="A15" s="59" t="s">
        <v>114</v>
      </c>
      <c r="B15" s="59"/>
    </row>
    <row r="18" spans="1:2">
      <c r="A18" s="6" t="s">
        <v>115</v>
      </c>
    </row>
    <row r="19" spans="1:2" ht="21.75" customHeight="1">
      <c r="A19" s="59" t="str">
        <f>CONCATENATE(Форма!B2," /_____________________________/")</f>
        <v xml:space="preserve"> /_____________________________/</v>
      </c>
      <c r="B19" s="59"/>
    </row>
  </sheetData>
  <mergeCells count="8">
    <mergeCell ref="A15:B15"/>
    <mergeCell ref="A19:B19"/>
    <mergeCell ref="A1:B1"/>
    <mergeCell ref="A2:B2"/>
    <mergeCell ref="A6:B6"/>
    <mergeCell ref="A7:B7"/>
    <mergeCell ref="A9:B9"/>
    <mergeCell ref="A10:B10"/>
  </mergeCells>
  <pageMargins left="0.7" right="0.7" top="0.75" bottom="0.75" header="0.3" footer="0.3"/>
  <pageSetup paperSize="9" scale="87" fitToHeight="0" orientation="portrait" horizontalDpi="1200" verticalDpi="1200" r:id="rId1"/>
</worksheet>
</file>

<file path=xl/worksheets/sheet14.xml><?xml version="1.0" encoding="utf-8"?>
<worksheet xmlns="http://schemas.openxmlformats.org/spreadsheetml/2006/main" xmlns:r="http://schemas.openxmlformats.org/officeDocument/2006/relationships">
  <sheetPr>
    <pageSetUpPr fitToPage="1"/>
  </sheetPr>
  <dimension ref="A1:D74"/>
  <sheetViews>
    <sheetView workbookViewId="0">
      <selection activeCell="A6" sqref="A6"/>
    </sheetView>
  </sheetViews>
  <sheetFormatPr defaultColWidth="9.140625" defaultRowHeight="15.75"/>
  <cols>
    <col min="1" max="1" width="32.7109375" style="6" customWidth="1"/>
    <col min="2" max="2" width="15.7109375" style="6" customWidth="1"/>
    <col min="3" max="4" width="22.7109375" style="6" customWidth="1"/>
    <col min="5" max="16384" width="9.140625" style="6"/>
  </cols>
  <sheetData>
    <row r="1" spans="1:4" ht="52.5" customHeight="1">
      <c r="A1" s="9"/>
      <c r="B1" s="95" t="s">
        <v>180</v>
      </c>
      <c r="C1" s="96"/>
      <c r="D1" s="96"/>
    </row>
    <row r="3" spans="1:4">
      <c r="C3" s="97">
        <f>Форма!B17</f>
        <v>0</v>
      </c>
      <c r="D3" s="97"/>
    </row>
    <row r="4" spans="1:4">
      <c r="A4" s="21" t="s">
        <v>117</v>
      </c>
      <c r="C4" s="98" t="s">
        <v>116</v>
      </c>
      <c r="D4" s="98"/>
    </row>
    <row r="5" spans="1:4">
      <c r="A5" s="21" t="s">
        <v>118</v>
      </c>
    </row>
    <row r="7" spans="1:4" ht="36" customHeight="1">
      <c r="A7" s="54" t="s">
        <v>119</v>
      </c>
      <c r="B7" s="54"/>
      <c r="C7" s="54"/>
      <c r="D7" s="54"/>
    </row>
    <row r="9" spans="1:4">
      <c r="A9" s="88" t="s">
        <v>120</v>
      </c>
      <c r="B9" s="88"/>
      <c r="C9" s="88"/>
      <c r="D9" s="88"/>
    </row>
    <row r="10" spans="1:4" ht="36.75" customHeight="1">
      <c r="A10" s="6" t="s">
        <v>121</v>
      </c>
      <c r="B10" s="99" t="s">
        <v>122</v>
      </c>
      <c r="C10" s="99"/>
      <c r="D10" s="99"/>
    </row>
    <row r="11" spans="1:4">
      <c r="A11" s="49" t="s">
        <v>123</v>
      </c>
      <c r="B11" s="49"/>
      <c r="C11" s="49"/>
      <c r="D11" s="49"/>
    </row>
    <row r="12" spans="1:4">
      <c r="A12" s="6" t="s">
        <v>124</v>
      </c>
      <c r="B12" s="90">
        <f>Форма!H2</f>
        <v>0</v>
      </c>
      <c r="C12" s="49"/>
      <c r="D12" s="49"/>
    </row>
    <row r="13" spans="1:4">
      <c r="A13" s="6" t="s">
        <v>125</v>
      </c>
      <c r="B13" s="49" t="s">
        <v>126</v>
      </c>
      <c r="C13" s="49"/>
      <c r="D13" s="49"/>
    </row>
    <row r="14" spans="1:4" ht="47.25">
      <c r="A14" s="16" t="s">
        <v>127</v>
      </c>
      <c r="B14" s="100" t="s">
        <v>128</v>
      </c>
      <c r="C14" s="100"/>
      <c r="D14" s="100"/>
    </row>
    <row r="15" spans="1:4" ht="33.75" customHeight="1">
      <c r="A15" s="31" t="s">
        <v>129</v>
      </c>
      <c r="B15" s="91" t="s">
        <v>130</v>
      </c>
      <c r="C15" s="91"/>
      <c r="D15" s="91"/>
    </row>
    <row r="17" spans="1:4">
      <c r="A17" s="88" t="s">
        <v>131</v>
      </c>
      <c r="B17" s="88"/>
      <c r="C17" s="88"/>
      <c r="D17" s="88"/>
    </row>
    <row r="18" spans="1:4">
      <c r="A18" s="16" t="s">
        <v>132</v>
      </c>
      <c r="B18" s="55">
        <f>Форма!B5</f>
        <v>0</v>
      </c>
      <c r="C18" s="56"/>
      <c r="D18" s="56"/>
    </row>
    <row r="19" spans="1:4">
      <c r="A19" s="16" t="s">
        <v>133</v>
      </c>
      <c r="B19" s="92">
        <f>Форма!B6</f>
        <v>0</v>
      </c>
      <c r="C19" s="93"/>
      <c r="D19" s="93"/>
    </row>
    <row r="20" spans="1:4" ht="31.5">
      <c r="A20" s="16" t="s">
        <v>134</v>
      </c>
      <c r="B20" s="55">
        <f>Форма!B12</f>
        <v>0</v>
      </c>
      <c r="C20" s="56"/>
      <c r="D20" s="56"/>
    </row>
    <row r="21" spans="1:4">
      <c r="A21" s="94" t="s">
        <v>135</v>
      </c>
      <c r="B21" s="94"/>
      <c r="C21" s="94"/>
      <c r="D21" s="94"/>
    </row>
    <row r="22" spans="1:4">
      <c r="A22" s="16" t="s">
        <v>136</v>
      </c>
      <c r="B22" s="89">
        <f>Форма!B28</f>
        <v>0</v>
      </c>
      <c r="C22" s="89"/>
      <c r="D22" s="89"/>
    </row>
    <row r="23" spans="1:4" ht="31.5">
      <c r="A23" s="16" t="s">
        <v>137</v>
      </c>
      <c r="B23" s="90">
        <f>Форма!B29</f>
        <v>0</v>
      </c>
      <c r="C23" s="89"/>
      <c r="D23" s="89"/>
    </row>
    <row r="24" spans="1:4">
      <c r="A24" s="16" t="s">
        <v>139</v>
      </c>
      <c r="B24" s="90">
        <f>Форма!B30</f>
        <v>0</v>
      </c>
      <c r="C24" s="89"/>
      <c r="D24" s="89"/>
    </row>
    <row r="25" spans="1:4" ht="33" customHeight="1">
      <c r="A25" s="16" t="s">
        <v>140</v>
      </c>
      <c r="B25" s="81" t="str">
        <f>CONCATENATE(Форма!B31," ", Форма!B32)</f>
        <v xml:space="preserve"> </v>
      </c>
      <c r="C25" s="81"/>
      <c r="D25" s="81"/>
    </row>
    <row r="26" spans="1:4">
      <c r="A26" s="16" t="s">
        <v>141</v>
      </c>
      <c r="B26" s="90">
        <f>Форма!B33</f>
        <v>0</v>
      </c>
      <c r="C26" s="89"/>
      <c r="D26" s="89"/>
    </row>
    <row r="27" spans="1:4">
      <c r="A27" s="94" t="s">
        <v>142</v>
      </c>
      <c r="B27" s="94"/>
      <c r="C27" s="94"/>
      <c r="D27" s="94"/>
    </row>
    <row r="28" spans="1:4">
      <c r="A28" s="16" t="s">
        <v>143</v>
      </c>
      <c r="B28" s="90" t="s">
        <v>138</v>
      </c>
      <c r="C28" s="89"/>
      <c r="D28" s="89"/>
    </row>
    <row r="29" spans="1:4">
      <c r="A29" s="49" t="s">
        <v>144</v>
      </c>
      <c r="B29" s="49"/>
      <c r="C29" s="49"/>
      <c r="D29" s="30" t="s">
        <v>147</v>
      </c>
    </row>
    <row r="30" spans="1:4">
      <c r="A30" s="49" t="s">
        <v>145</v>
      </c>
      <c r="B30" s="49"/>
      <c r="C30" s="49"/>
      <c r="D30" s="30" t="s">
        <v>147</v>
      </c>
    </row>
    <row r="31" spans="1:4">
      <c r="A31" s="49" t="s">
        <v>146</v>
      </c>
      <c r="B31" s="49"/>
      <c r="C31" s="49"/>
      <c r="D31" s="30" t="s">
        <v>147</v>
      </c>
    </row>
    <row r="33" spans="1:4">
      <c r="A33" s="88" t="s">
        <v>148</v>
      </c>
      <c r="B33" s="88"/>
      <c r="C33" s="88"/>
      <c r="D33" s="88"/>
    </row>
    <row r="34" spans="1:4" ht="31.5">
      <c r="A34" s="16" t="s">
        <v>149</v>
      </c>
      <c r="B34" s="89" t="str">
        <f>CONCATENATE(Форма!B14, "   ",Форма!B15)</f>
        <v xml:space="preserve">   </v>
      </c>
      <c r="C34" s="89"/>
      <c r="D34" s="89"/>
    </row>
    <row r="35" spans="1:4">
      <c r="A35" s="16" t="s">
        <v>150</v>
      </c>
      <c r="B35" s="90">
        <f>Форма!B13</f>
        <v>0</v>
      </c>
      <c r="C35" s="89"/>
      <c r="D35" s="89"/>
    </row>
    <row r="36" spans="1:4" ht="31.5">
      <c r="A36" s="16" t="s">
        <v>151</v>
      </c>
      <c r="B36" s="90">
        <f>Форма!B34</f>
        <v>0</v>
      </c>
      <c r="C36" s="89"/>
      <c r="D36" s="89"/>
    </row>
    <row r="37" spans="1:4" ht="51" customHeight="1">
      <c r="A37" s="16" t="s">
        <v>152</v>
      </c>
      <c r="B37" s="81" t="str">
        <f>Форма!B36</f>
        <v>Водитель  стоял на своем а/м  г/н  и с ним столкнулся водитель на а/м  г/н .</v>
      </c>
      <c r="C37" s="81"/>
      <c r="D37" s="81"/>
    </row>
    <row r="39" spans="1:4" ht="59.25" customHeight="1">
      <c r="A39" s="48" t="s">
        <v>153</v>
      </c>
      <c r="B39" s="48"/>
      <c r="C39" s="48"/>
      <c r="D39" s="48"/>
    </row>
    <row r="40" spans="1:4" ht="40.5" customHeight="1">
      <c r="A40" s="91" t="b">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0</v>
      </c>
      <c r="B40" s="91"/>
      <c r="C40" s="91"/>
      <c r="D40" s="91"/>
    </row>
    <row r="42" spans="1:4" ht="54" customHeight="1">
      <c r="A42"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ОШИБКА по договору  обязательного  страхования  гражданской ответственности владельцев транспортных средств серия ОШИБКА, выданному страховой организацией , путем выдачи направления на ремонт.</v>
      </c>
      <c r="B42" s="48"/>
      <c r="C42" s="48"/>
      <c r="D42" s="48"/>
    </row>
    <row r="43" spans="1:4" ht="122.25" customHeight="1">
      <c r="A43" s="48" t="s">
        <v>190</v>
      </c>
      <c r="B43" s="48"/>
      <c r="C43" s="48"/>
      <c r="D43" s="48"/>
    </row>
    <row r="44" spans="1:4" ht="45" customHeight="1">
      <c r="A44" s="81" t="str">
        <f>CONCATENATE(Форма!J2)</f>
        <v/>
      </c>
      <c r="B44" s="81"/>
      <c r="C44" s="81"/>
      <c r="D44" s="81"/>
    </row>
    <row r="45" spans="1:4" ht="39.75" customHeight="1">
      <c r="A45" s="48" t="s">
        <v>154</v>
      </c>
      <c r="B45" s="48"/>
      <c r="C45" s="48"/>
      <c r="D45" s="48"/>
    </row>
    <row r="46" spans="1:4" ht="53.25" customHeight="1">
      <c r="A46" s="48" t="s">
        <v>155</v>
      </c>
      <c r="B46" s="48"/>
      <c r="C46" s="48"/>
      <c r="D46" s="48"/>
    </row>
    <row r="48" spans="1:4" ht="54.75" customHeight="1">
      <c r="A48" s="82" t="s">
        <v>156</v>
      </c>
      <c r="B48" s="82"/>
      <c r="C48" s="82"/>
      <c r="D48" s="82"/>
    </row>
    <row r="50" spans="1:4">
      <c r="A50" s="83" t="s">
        <v>157</v>
      </c>
      <c r="B50" s="84"/>
      <c r="C50" s="84"/>
      <c r="D50" s="85"/>
    </row>
    <row r="51" spans="1:4">
      <c r="A51" s="86" t="s">
        <v>158</v>
      </c>
      <c r="B51" s="87"/>
      <c r="C51" s="38"/>
      <c r="D51" s="38" t="s">
        <v>159</v>
      </c>
    </row>
    <row r="52" spans="1:4" ht="27.75" customHeight="1">
      <c r="A52" s="72" t="s">
        <v>160</v>
      </c>
      <c r="B52" s="73"/>
      <c r="C52" s="32" t="s">
        <v>161</v>
      </c>
      <c r="D52" s="33">
        <v>1</v>
      </c>
    </row>
    <row r="53" spans="1:4" ht="38.25" customHeight="1">
      <c r="A53" s="72" t="s">
        <v>162</v>
      </c>
      <c r="B53" s="73"/>
      <c r="C53" s="32" t="s">
        <v>163</v>
      </c>
      <c r="D53" s="33">
        <v>1</v>
      </c>
    </row>
    <row r="54" spans="1:4" ht="27" customHeight="1">
      <c r="A54" s="72" t="s">
        <v>164</v>
      </c>
      <c r="B54" s="73"/>
      <c r="C54" s="32" t="s">
        <v>163</v>
      </c>
      <c r="D54" s="33">
        <v>5</v>
      </c>
    </row>
    <row r="55" spans="1:4" ht="34.5" customHeight="1">
      <c r="A55" s="72" t="s">
        <v>165</v>
      </c>
      <c r="B55" s="73"/>
      <c r="C55" s="32" t="s">
        <v>163</v>
      </c>
      <c r="D55" s="33">
        <v>1</v>
      </c>
    </row>
    <row r="56" spans="1:4" ht="33.75" customHeight="1">
      <c r="A56" s="72" t="s">
        <v>166</v>
      </c>
      <c r="B56" s="73"/>
      <c r="C56" s="32" t="s">
        <v>163</v>
      </c>
      <c r="D56" s="33">
        <v>1</v>
      </c>
    </row>
    <row r="57" spans="1:4" ht="34.5" customHeight="1">
      <c r="A57" s="72" t="s">
        <v>167</v>
      </c>
      <c r="B57" s="73"/>
      <c r="C57" s="32" t="s">
        <v>163</v>
      </c>
      <c r="D57" s="33">
        <v>1</v>
      </c>
    </row>
    <row r="58" spans="1:4" ht="24.75" customHeight="1">
      <c r="A58" s="72" t="s">
        <v>54</v>
      </c>
      <c r="B58" s="73"/>
      <c r="C58" s="37" t="s">
        <v>168</v>
      </c>
      <c r="D58" s="33">
        <v>1</v>
      </c>
    </row>
    <row r="59" spans="1:4" ht="27" customHeight="1">
      <c r="A59" s="72" t="s">
        <v>35</v>
      </c>
      <c r="B59" s="73"/>
      <c r="C59" s="32" t="s">
        <v>163</v>
      </c>
      <c r="D59" s="33">
        <v>1</v>
      </c>
    </row>
    <row r="60" spans="1:4" ht="26.25" customHeight="1">
      <c r="A60" s="72" t="s">
        <v>169</v>
      </c>
      <c r="B60" s="73"/>
      <c r="C60" s="37" t="s">
        <v>168</v>
      </c>
      <c r="D60" s="33">
        <v>1</v>
      </c>
    </row>
    <row r="61" spans="1:4" ht="27" customHeight="1">
      <c r="A61" s="72" t="s">
        <v>170</v>
      </c>
      <c r="B61" s="73"/>
      <c r="C61" s="32" t="s">
        <v>161</v>
      </c>
      <c r="D61" s="33">
        <v>1</v>
      </c>
    </row>
    <row r="62" spans="1:4" ht="29.25" customHeight="1">
      <c r="A62" s="80" t="s">
        <v>171</v>
      </c>
      <c r="B62" s="73"/>
      <c r="C62" s="32" t="s">
        <v>161</v>
      </c>
      <c r="D62" s="33">
        <v>1</v>
      </c>
    </row>
    <row r="63" spans="1:4" ht="26.25" customHeight="1">
      <c r="A63" s="72" t="s">
        <v>55</v>
      </c>
      <c r="B63" s="73"/>
      <c r="C63" s="32" t="s">
        <v>168</v>
      </c>
      <c r="D63" s="33">
        <v>1</v>
      </c>
    </row>
    <row r="64" spans="1:4" ht="25.5" customHeight="1">
      <c r="A64" s="72" t="s">
        <v>172</v>
      </c>
      <c r="B64" s="73"/>
      <c r="C64" s="32" t="s">
        <v>168</v>
      </c>
      <c r="D64" s="33">
        <v>2</v>
      </c>
    </row>
    <row r="65" spans="1:4" ht="34.5" customHeight="1">
      <c r="A65" s="72" t="s">
        <v>173</v>
      </c>
      <c r="B65" s="73"/>
      <c r="C65" s="32" t="s">
        <v>163</v>
      </c>
      <c r="D65" s="33">
        <v>1</v>
      </c>
    </row>
    <row r="66" spans="1:4" ht="36.75" customHeight="1">
      <c r="A66" s="72" t="s">
        <v>174</v>
      </c>
      <c r="B66" s="73"/>
      <c r="C66" s="32" t="s">
        <v>163</v>
      </c>
      <c r="D66" s="33">
        <v>3</v>
      </c>
    </row>
    <row r="67" spans="1:4" ht="23.25" customHeight="1">
      <c r="A67" s="72" t="s">
        <v>175</v>
      </c>
      <c r="B67" s="73"/>
      <c r="C67" s="32"/>
      <c r="D67" s="33"/>
    </row>
    <row r="68" spans="1:4">
      <c r="A68" s="78"/>
      <c r="B68" s="79"/>
      <c r="C68" s="32" t="s">
        <v>176</v>
      </c>
      <c r="D68" s="33"/>
    </row>
    <row r="69" spans="1:4">
      <c r="A69" s="78"/>
      <c r="B69" s="79"/>
      <c r="C69" s="32" t="s">
        <v>176</v>
      </c>
      <c r="D69" s="33"/>
    </row>
    <row r="70" spans="1:4">
      <c r="A70" s="78"/>
      <c r="B70" s="79"/>
      <c r="C70" s="32" t="s">
        <v>176</v>
      </c>
      <c r="D70" s="33"/>
    </row>
    <row r="72" spans="1:4">
      <c r="A72" s="74" t="s">
        <v>177</v>
      </c>
      <c r="B72" s="75"/>
      <c r="C72" s="75"/>
      <c r="D72" s="76"/>
    </row>
    <row r="73" spans="1:4" ht="54.75" customHeight="1">
      <c r="A73" s="77" t="str">
        <f>CONCATENATE("Выгодоприобретатель:
", Форма!L2)</f>
        <v xml:space="preserve">Выгодоприобретатель:
</v>
      </c>
      <c r="B73" s="77"/>
      <c r="C73" s="77" t="s">
        <v>178</v>
      </c>
      <c r="D73" s="77"/>
    </row>
    <row r="74" spans="1:4">
      <c r="A74" s="34">
        <f ca="1">TODAY()</f>
        <v>45141</v>
      </c>
      <c r="C74" s="49" t="s">
        <v>179</v>
      </c>
      <c r="D74" s="49"/>
    </row>
  </sheetData>
  <mergeCells count="64">
    <mergeCell ref="B15:D15"/>
    <mergeCell ref="A7:D7"/>
    <mergeCell ref="A9:D9"/>
    <mergeCell ref="B1:D1"/>
    <mergeCell ref="C3:D3"/>
    <mergeCell ref="C4:D4"/>
    <mergeCell ref="B10:D10"/>
    <mergeCell ref="A11:D11"/>
    <mergeCell ref="B12:D12"/>
    <mergeCell ref="B13:D13"/>
    <mergeCell ref="B14:D14"/>
    <mergeCell ref="B28:D28"/>
    <mergeCell ref="A17:D17"/>
    <mergeCell ref="B18:D18"/>
    <mergeCell ref="B19:D19"/>
    <mergeCell ref="B20:D20"/>
    <mergeCell ref="A21:D21"/>
    <mergeCell ref="B22:D22"/>
    <mergeCell ref="B23:D23"/>
    <mergeCell ref="B24:D24"/>
    <mergeCell ref="B25:D25"/>
    <mergeCell ref="B26:D26"/>
    <mergeCell ref="A27:D27"/>
    <mergeCell ref="A43:D43"/>
    <mergeCell ref="A29:C29"/>
    <mergeCell ref="A30:C30"/>
    <mergeCell ref="A31:C31"/>
    <mergeCell ref="A33:D33"/>
    <mergeCell ref="B34:D34"/>
    <mergeCell ref="B35:D35"/>
    <mergeCell ref="B36:D36"/>
    <mergeCell ref="B37:D37"/>
    <mergeCell ref="A39:D39"/>
    <mergeCell ref="A40:D40"/>
    <mergeCell ref="A42:D42"/>
    <mergeCell ref="A44:D44"/>
    <mergeCell ref="A45:D45"/>
    <mergeCell ref="A46:D46"/>
    <mergeCell ref="A48:D48"/>
    <mergeCell ref="A69:B69"/>
    <mergeCell ref="A50:D50"/>
    <mergeCell ref="A51:B51"/>
    <mergeCell ref="A52:B52"/>
    <mergeCell ref="A53:B53"/>
    <mergeCell ref="A54:B54"/>
    <mergeCell ref="A55:B55"/>
    <mergeCell ref="A56:B56"/>
    <mergeCell ref="A57:B57"/>
    <mergeCell ref="A58:B58"/>
    <mergeCell ref="A59:B59"/>
    <mergeCell ref="A60:B60"/>
    <mergeCell ref="A61:B61"/>
    <mergeCell ref="A72:D72"/>
    <mergeCell ref="A73:B73"/>
    <mergeCell ref="C73:D73"/>
    <mergeCell ref="C74:D74"/>
    <mergeCell ref="A70:B70"/>
    <mergeCell ref="A62:B62"/>
    <mergeCell ref="A63:B63"/>
    <mergeCell ref="A64:B64"/>
    <mergeCell ref="A65:B65"/>
    <mergeCell ref="A66:B66"/>
    <mergeCell ref="A67:B67"/>
    <mergeCell ref="A68:B68"/>
  </mergeCells>
  <pageMargins left="0.7" right="0.7" top="0.75" bottom="0.75" header="0.3" footer="0.3"/>
  <pageSetup paperSize="9" scale="94" fitToHeight="0"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sheetPr>
    <pageSetUpPr fitToPage="1"/>
  </sheetPr>
  <dimension ref="A1:D73"/>
  <sheetViews>
    <sheetView workbookViewId="0">
      <selection activeCell="A6" sqref="A6"/>
    </sheetView>
  </sheetViews>
  <sheetFormatPr defaultColWidth="9.140625" defaultRowHeight="15.75"/>
  <cols>
    <col min="1" max="1" width="32.7109375" style="6" customWidth="1"/>
    <col min="2" max="2" width="15.7109375" style="6" customWidth="1"/>
    <col min="3" max="4" width="22.7109375" style="6" customWidth="1"/>
    <col min="5" max="16384" width="9.140625" style="6"/>
  </cols>
  <sheetData>
    <row r="1" spans="1:4">
      <c r="C1" s="97">
        <f>Форма!B17</f>
        <v>0</v>
      </c>
      <c r="D1" s="97"/>
    </row>
    <row r="2" spans="1:4">
      <c r="A2" s="21" t="s">
        <v>117</v>
      </c>
      <c r="C2" s="98" t="s">
        <v>116</v>
      </c>
      <c r="D2" s="98"/>
    </row>
    <row r="3" spans="1:4">
      <c r="A3" s="21" t="s">
        <v>118</v>
      </c>
    </row>
    <row r="5" spans="1:4" ht="36" customHeight="1">
      <c r="A5" s="54" t="s">
        <v>119</v>
      </c>
      <c r="B5" s="54"/>
      <c r="C5" s="54"/>
      <c r="D5" s="54"/>
    </row>
    <row r="7" spans="1:4">
      <c r="A7" s="88" t="s">
        <v>120</v>
      </c>
      <c r="B7" s="88"/>
      <c r="C7" s="88"/>
      <c r="D7" s="88"/>
    </row>
    <row r="8" spans="1:4">
      <c r="A8" s="35" t="s">
        <v>181</v>
      </c>
      <c r="B8" s="99" t="str">
        <f>CONCATENATE(Форма!B5, "   ",Форма!B6, " г.р.")</f>
        <v xml:space="preserve">    г.р.</v>
      </c>
      <c r="C8" s="99"/>
      <c r="D8" s="99"/>
    </row>
    <row r="9" spans="1:4" ht="32.25" customHeight="1">
      <c r="A9" s="48" t="str">
        <f>CONCATENATE("документ, удостоверяющий личность: паспорт ",Форма!B7, " №", Форма!B8, " выдан: ",Форма!B9, " ",Форма!B10)</f>
        <v xml:space="preserve">документ, удостоверяющий личность: паспорт  № выдан:  </v>
      </c>
      <c r="B9" s="48"/>
      <c r="C9" s="48"/>
      <c r="D9" s="48"/>
    </row>
    <row r="10" spans="1:4" ht="20.25" customHeight="1">
      <c r="A10" s="23" t="s">
        <v>182</v>
      </c>
      <c r="B10" s="101">
        <f>Форма!B12</f>
        <v>0</v>
      </c>
      <c r="C10" s="48"/>
      <c r="D10" s="48"/>
    </row>
    <row r="11" spans="1:4">
      <c r="A11" s="23"/>
      <c r="B11" s="23"/>
      <c r="C11" s="23"/>
      <c r="D11" s="23"/>
    </row>
    <row r="12" spans="1:4">
      <c r="A12" s="102" t="s">
        <v>183</v>
      </c>
      <c r="B12" s="103"/>
      <c r="C12" s="103"/>
      <c r="D12" s="104"/>
    </row>
    <row r="13" spans="1:4">
      <c r="A13" s="36" t="s">
        <v>181</v>
      </c>
      <c r="B13" s="105" t="s">
        <v>184</v>
      </c>
      <c r="C13" s="105"/>
      <c r="D13" s="105"/>
    </row>
    <row r="14" spans="1:4" ht="33" customHeight="1">
      <c r="A14" s="48" t="s">
        <v>185</v>
      </c>
      <c r="B14" s="48"/>
      <c r="C14" s="48"/>
      <c r="D14" s="48"/>
    </row>
    <row r="15" spans="1:4" ht="24" customHeight="1">
      <c r="A15" s="23" t="s">
        <v>186</v>
      </c>
      <c r="B15" s="48" t="s">
        <v>187</v>
      </c>
      <c r="C15" s="48"/>
      <c r="D15" s="48"/>
    </row>
    <row r="16" spans="1:4">
      <c r="A16" s="23" t="s">
        <v>188</v>
      </c>
      <c r="B16" s="58">
        <v>89046273747</v>
      </c>
      <c r="C16" s="58"/>
      <c r="D16" s="58"/>
    </row>
    <row r="17" spans="1:4" ht="47.25">
      <c r="A17" s="16" t="s">
        <v>127</v>
      </c>
      <c r="B17" s="100" t="s">
        <v>128</v>
      </c>
      <c r="C17" s="100"/>
      <c r="D17" s="100"/>
    </row>
    <row r="18" spans="1:4" ht="33.75" customHeight="1">
      <c r="A18" s="31" t="s">
        <v>129</v>
      </c>
      <c r="B18" s="91" t="s">
        <v>189</v>
      </c>
      <c r="C18" s="91"/>
      <c r="D18" s="91"/>
    </row>
    <row r="20" spans="1:4">
      <c r="A20" s="88" t="s">
        <v>131</v>
      </c>
      <c r="B20" s="88"/>
      <c r="C20" s="88"/>
      <c r="D20" s="88"/>
    </row>
    <row r="21" spans="1:4">
      <c r="A21" s="16" t="s">
        <v>132</v>
      </c>
      <c r="B21" s="55">
        <f>Форма!B5</f>
        <v>0</v>
      </c>
      <c r="C21" s="56"/>
      <c r="D21" s="56"/>
    </row>
    <row r="22" spans="1:4">
      <c r="A22" s="16" t="s">
        <v>133</v>
      </c>
      <c r="B22" s="92">
        <f>Форма!B6</f>
        <v>0</v>
      </c>
      <c r="C22" s="93"/>
      <c r="D22" s="93"/>
    </row>
    <row r="23" spans="1:4" ht="31.5">
      <c r="A23" s="16" t="s">
        <v>134</v>
      </c>
      <c r="B23" s="55">
        <f>Форма!B12</f>
        <v>0</v>
      </c>
      <c r="C23" s="56"/>
      <c r="D23" s="56"/>
    </row>
    <row r="24" spans="1:4">
      <c r="A24" s="94" t="s">
        <v>135</v>
      </c>
      <c r="B24" s="94"/>
      <c r="C24" s="94"/>
      <c r="D24" s="94"/>
    </row>
    <row r="25" spans="1:4">
      <c r="A25" s="16" t="s">
        <v>136</v>
      </c>
      <c r="B25" s="89">
        <f>Форма!B28</f>
        <v>0</v>
      </c>
      <c r="C25" s="89"/>
      <c r="D25" s="89"/>
    </row>
    <row r="26" spans="1:4" ht="24.75" customHeight="1">
      <c r="A26" s="16" t="s">
        <v>137</v>
      </c>
      <c r="B26" s="90">
        <f>Форма!B29</f>
        <v>0</v>
      </c>
      <c r="C26" s="89"/>
      <c r="D26" s="89"/>
    </row>
    <row r="27" spans="1:4">
      <c r="A27" s="16" t="s">
        <v>139</v>
      </c>
      <c r="B27" s="90">
        <f>Форма!B30</f>
        <v>0</v>
      </c>
      <c r="C27" s="89"/>
      <c r="D27" s="89"/>
    </row>
    <row r="28" spans="1:4" ht="33" customHeight="1">
      <c r="A28" s="16" t="s">
        <v>140</v>
      </c>
      <c r="B28" s="81" t="str">
        <f>CONCATENATE(Форма!B31," ", Форма!B32)</f>
        <v xml:space="preserve"> </v>
      </c>
      <c r="C28" s="81"/>
      <c r="D28" s="81"/>
    </row>
    <row r="29" spans="1:4">
      <c r="A29" s="16" t="s">
        <v>141</v>
      </c>
      <c r="B29" s="90">
        <f>Форма!B33</f>
        <v>0</v>
      </c>
      <c r="C29" s="89"/>
      <c r="D29" s="89"/>
    </row>
    <row r="30" spans="1:4">
      <c r="A30" s="94" t="s">
        <v>142</v>
      </c>
      <c r="B30" s="94"/>
      <c r="C30" s="94"/>
      <c r="D30" s="94"/>
    </row>
    <row r="31" spans="1:4">
      <c r="A31" s="16" t="s">
        <v>143</v>
      </c>
      <c r="B31" s="90" t="s">
        <v>138</v>
      </c>
      <c r="C31" s="89"/>
      <c r="D31" s="89"/>
    </row>
    <row r="32" spans="1:4">
      <c r="A32" s="49" t="s">
        <v>144</v>
      </c>
      <c r="B32" s="49"/>
      <c r="C32" s="49"/>
      <c r="D32" s="30" t="s">
        <v>147</v>
      </c>
    </row>
    <row r="33" spans="1:4">
      <c r="A33" s="49" t="s">
        <v>145</v>
      </c>
      <c r="B33" s="49"/>
      <c r="C33" s="49"/>
      <c r="D33" s="30" t="s">
        <v>147</v>
      </c>
    </row>
    <row r="34" spans="1:4">
      <c r="A34" s="49" t="s">
        <v>146</v>
      </c>
      <c r="B34" s="49"/>
      <c r="C34" s="49"/>
      <c r="D34" s="30" t="s">
        <v>147</v>
      </c>
    </row>
    <row r="36" spans="1:4">
      <c r="A36" s="88" t="s">
        <v>148</v>
      </c>
      <c r="B36" s="88"/>
      <c r="C36" s="88"/>
      <c r="D36" s="88"/>
    </row>
    <row r="37" spans="1:4" ht="31.5">
      <c r="A37" s="16" t="s">
        <v>149</v>
      </c>
      <c r="B37" s="89" t="str">
        <f>CONCATENATE(Форма!B14, "   ",Форма!B15)</f>
        <v xml:space="preserve">   </v>
      </c>
      <c r="C37" s="89"/>
      <c r="D37" s="89"/>
    </row>
    <row r="38" spans="1:4">
      <c r="A38" s="16" t="s">
        <v>150</v>
      </c>
      <c r="B38" s="90">
        <f>Форма!B13</f>
        <v>0</v>
      </c>
      <c r="C38" s="89"/>
      <c r="D38" s="89"/>
    </row>
    <row r="39" spans="1:4" ht="31.5">
      <c r="A39" s="16" t="s">
        <v>151</v>
      </c>
      <c r="B39" s="90">
        <f>Форма!B34</f>
        <v>0</v>
      </c>
      <c r="C39" s="49"/>
      <c r="D39" s="49"/>
    </row>
    <row r="40" spans="1:4" ht="51" customHeight="1">
      <c r="A40" s="16" t="s">
        <v>152</v>
      </c>
      <c r="B40" s="81" t="str">
        <f>Форма!B36</f>
        <v>Водитель  стоял на своем а/м  г/н  и с ним столкнулся водитель на а/м  г/н .</v>
      </c>
      <c r="C40" s="81"/>
      <c r="D40" s="81"/>
    </row>
    <row r="42" spans="1:4" ht="59.25" customHeight="1">
      <c r="A42" s="48" t="s">
        <v>153</v>
      </c>
      <c r="B42" s="48"/>
      <c r="C42" s="48"/>
      <c r="D42" s="48"/>
    </row>
    <row r="43" spans="1:4" ht="40.5" customHeight="1">
      <c r="A43" s="91" t="b">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0</v>
      </c>
      <c r="B43" s="91"/>
      <c r="C43" s="91"/>
      <c r="D43" s="91"/>
    </row>
    <row r="45" spans="1:4" ht="54" customHeight="1">
      <c r="A45"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ОШИБКА по договору  обязательного  страхования  гражданской ответственности владельцев транспортных средств серия ОШИБКА, выданному страховой организацией , путем выдачи направления на ремонт.</v>
      </c>
      <c r="B45" s="48"/>
      <c r="C45" s="48"/>
      <c r="D45" s="48"/>
    </row>
    <row r="46" spans="1:4" ht="84.75" customHeight="1">
      <c r="A46"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определенным статьей 12 ФЗ от 25.04.002г. № 40-ФЗ «Об обязательном страховании гражданской ответственности владельцев транспортных средств».")</f>
        <v>ПРОШУ: осуществить ОШИБКА по договору  обязательного  страхования  гражданской ответственности владельцев транспортных средств серия ОШИБКА, выданному страховой организацией , путем, определенным статьей 12 ФЗ от 25.04.002г. № 40-ФЗ «Об обязательном страховании гражданской ответственности владельцев транспортных средств».</v>
      </c>
      <c r="B46" s="48"/>
      <c r="C46" s="48"/>
      <c r="D46" s="48"/>
    </row>
    <row r="47" spans="1:4" ht="115.5" customHeight="1">
      <c r="A47" s="48" t="s">
        <v>190</v>
      </c>
      <c r="B47" s="48"/>
      <c r="C47" s="48"/>
      <c r="D47" s="48"/>
    </row>
    <row r="48" spans="1:4" ht="102.75" customHeight="1">
      <c r="A48" s="101" t="s">
        <v>191</v>
      </c>
      <c r="B48" s="48"/>
      <c r="C48" s="48"/>
      <c r="D48" s="48"/>
    </row>
    <row r="49" spans="1:4" ht="39.75" customHeight="1">
      <c r="A49" s="48" t="s">
        <v>154</v>
      </c>
      <c r="B49" s="48"/>
      <c r="C49" s="48"/>
      <c r="D49" s="48"/>
    </row>
    <row r="50" spans="1:4" ht="53.25" customHeight="1">
      <c r="A50" s="48" t="s">
        <v>155</v>
      </c>
      <c r="B50" s="48"/>
      <c r="C50" s="48"/>
      <c r="D50" s="48"/>
    </row>
    <row r="52" spans="1:4" ht="54.75" customHeight="1">
      <c r="A52" s="82" t="s">
        <v>156</v>
      </c>
      <c r="B52" s="82"/>
      <c r="C52" s="82"/>
      <c r="D52" s="82"/>
    </row>
    <row r="54" spans="1:4">
      <c r="A54" s="83" t="s">
        <v>157</v>
      </c>
      <c r="B54" s="84"/>
      <c r="C54" s="84"/>
      <c r="D54" s="85"/>
    </row>
    <row r="55" spans="1:4">
      <c r="A55" s="86" t="s">
        <v>158</v>
      </c>
      <c r="B55" s="87"/>
      <c r="C55" s="38"/>
      <c r="D55" s="38" t="s">
        <v>159</v>
      </c>
    </row>
    <row r="56" spans="1:4">
      <c r="A56" s="72" t="s">
        <v>160</v>
      </c>
      <c r="B56" s="73"/>
      <c r="C56" s="32" t="s">
        <v>161</v>
      </c>
      <c r="D56" s="33">
        <v>1</v>
      </c>
    </row>
    <row r="57" spans="1:4" ht="32.25" customHeight="1">
      <c r="A57" s="72" t="s">
        <v>162</v>
      </c>
      <c r="B57" s="73"/>
      <c r="C57" s="37" t="s">
        <v>168</v>
      </c>
      <c r="D57" s="33">
        <v>1</v>
      </c>
    </row>
    <row r="58" spans="1:4">
      <c r="A58" s="72" t="s">
        <v>165</v>
      </c>
      <c r="B58" s="73"/>
      <c r="C58" s="32" t="s">
        <v>192</v>
      </c>
      <c r="D58" s="33">
        <v>1</v>
      </c>
    </row>
    <row r="59" spans="1:4">
      <c r="A59" s="72" t="s">
        <v>54</v>
      </c>
      <c r="B59" s="73"/>
      <c r="C59" s="37" t="s">
        <v>168</v>
      </c>
      <c r="D59" s="33">
        <v>1</v>
      </c>
    </row>
    <row r="60" spans="1:4">
      <c r="A60" s="72" t="s">
        <v>35</v>
      </c>
      <c r="B60" s="73"/>
      <c r="C60" s="32" t="s">
        <v>192</v>
      </c>
      <c r="D60" s="33">
        <v>1</v>
      </c>
    </row>
    <row r="61" spans="1:4">
      <c r="A61" s="72" t="s">
        <v>193</v>
      </c>
      <c r="B61" s="73"/>
      <c r="C61" s="32" t="s">
        <v>192</v>
      </c>
      <c r="D61" s="33">
        <v>1</v>
      </c>
    </row>
    <row r="62" spans="1:4">
      <c r="A62" s="72" t="s">
        <v>169</v>
      </c>
      <c r="B62" s="73"/>
      <c r="C62" s="37" t="s">
        <v>168</v>
      </c>
      <c r="D62" s="33">
        <v>1</v>
      </c>
    </row>
    <row r="63" spans="1:4">
      <c r="A63" s="80" t="s">
        <v>194</v>
      </c>
      <c r="B63" s="73"/>
      <c r="C63" s="37" t="s">
        <v>168</v>
      </c>
      <c r="D63" s="33">
        <v>1</v>
      </c>
    </row>
    <row r="64" spans="1:4">
      <c r="A64" s="72" t="s">
        <v>55</v>
      </c>
      <c r="B64" s="73"/>
      <c r="C64" s="32" t="s">
        <v>168</v>
      </c>
      <c r="D64" s="33">
        <v>1</v>
      </c>
    </row>
    <row r="65" spans="1:4">
      <c r="A65" s="72" t="s">
        <v>172</v>
      </c>
      <c r="B65" s="73"/>
      <c r="C65" s="32" t="s">
        <v>168</v>
      </c>
      <c r="D65" s="33">
        <v>2</v>
      </c>
    </row>
    <row r="66" spans="1:4">
      <c r="A66" s="72" t="s">
        <v>175</v>
      </c>
      <c r="B66" s="73"/>
      <c r="C66" s="32"/>
      <c r="D66" s="33"/>
    </row>
    <row r="67" spans="1:4">
      <c r="A67" s="78"/>
      <c r="B67" s="79"/>
      <c r="C67" s="32" t="s">
        <v>176</v>
      </c>
      <c r="D67" s="33"/>
    </row>
    <row r="68" spans="1:4">
      <c r="A68" s="78"/>
      <c r="B68" s="79"/>
      <c r="C68" s="32" t="s">
        <v>176</v>
      </c>
      <c r="D68" s="33"/>
    </row>
    <row r="69" spans="1:4">
      <c r="A69" s="78"/>
      <c r="B69" s="79"/>
      <c r="C69" s="32" t="s">
        <v>176</v>
      </c>
      <c r="D69" s="33"/>
    </row>
    <row r="71" spans="1:4">
      <c r="A71" s="74" t="s">
        <v>177</v>
      </c>
      <c r="B71" s="75"/>
      <c r="C71" s="75"/>
      <c r="D71" s="76"/>
    </row>
    <row r="72" spans="1:4" ht="54.75" customHeight="1">
      <c r="A72" s="77" t="s">
        <v>196</v>
      </c>
      <c r="B72" s="77"/>
      <c r="C72" s="77" t="s">
        <v>195</v>
      </c>
      <c r="D72" s="77"/>
    </row>
    <row r="73" spans="1:4">
      <c r="A73" s="34">
        <f ca="1">TODAY()</f>
        <v>45141</v>
      </c>
      <c r="C73" s="49" t="s">
        <v>179</v>
      </c>
      <c r="D73" s="49"/>
    </row>
  </sheetData>
  <mergeCells count="63">
    <mergeCell ref="B17:D17"/>
    <mergeCell ref="B18:D18"/>
    <mergeCell ref="A20:D20"/>
    <mergeCell ref="C1:D1"/>
    <mergeCell ref="C2:D2"/>
    <mergeCell ref="A5:D5"/>
    <mergeCell ref="A7:D7"/>
    <mergeCell ref="A32:C32"/>
    <mergeCell ref="B21:D21"/>
    <mergeCell ref="B22:D22"/>
    <mergeCell ref="B23:D23"/>
    <mergeCell ref="A24:D24"/>
    <mergeCell ref="B25:D25"/>
    <mergeCell ref="B26:D26"/>
    <mergeCell ref="B27:D27"/>
    <mergeCell ref="B28:D28"/>
    <mergeCell ref="B29:D29"/>
    <mergeCell ref="A30:D30"/>
    <mergeCell ref="B31:D31"/>
    <mergeCell ref="A48:D48"/>
    <mergeCell ref="A33:C33"/>
    <mergeCell ref="A34:C34"/>
    <mergeCell ref="A36:D36"/>
    <mergeCell ref="B37:D37"/>
    <mergeCell ref="B38:D38"/>
    <mergeCell ref="B39:D39"/>
    <mergeCell ref="B40:D40"/>
    <mergeCell ref="A42:D42"/>
    <mergeCell ref="A43:D43"/>
    <mergeCell ref="A45:D45"/>
    <mergeCell ref="A47:D47"/>
    <mergeCell ref="A57:B57"/>
    <mergeCell ref="A58:B58"/>
    <mergeCell ref="A59:B59"/>
    <mergeCell ref="A49:D49"/>
    <mergeCell ref="A50:D50"/>
    <mergeCell ref="A52:D52"/>
    <mergeCell ref="A54:D54"/>
    <mergeCell ref="A55:B55"/>
    <mergeCell ref="A56:B56"/>
    <mergeCell ref="A69:B69"/>
    <mergeCell ref="A60:B60"/>
    <mergeCell ref="A61:B61"/>
    <mergeCell ref="A62:B62"/>
    <mergeCell ref="A63:B63"/>
    <mergeCell ref="A64:B64"/>
    <mergeCell ref="A65:B65"/>
    <mergeCell ref="A71:D71"/>
    <mergeCell ref="A72:B72"/>
    <mergeCell ref="C72:D72"/>
    <mergeCell ref="C73:D73"/>
    <mergeCell ref="B8:D8"/>
    <mergeCell ref="A9:D9"/>
    <mergeCell ref="B10:D10"/>
    <mergeCell ref="A12:D12"/>
    <mergeCell ref="B13:D13"/>
    <mergeCell ref="A14:D14"/>
    <mergeCell ref="B15:D15"/>
    <mergeCell ref="B16:D16"/>
    <mergeCell ref="A46:D46"/>
    <mergeCell ref="A66:B66"/>
    <mergeCell ref="A67:B67"/>
    <mergeCell ref="A68:B68"/>
  </mergeCells>
  <pageMargins left="0.7" right="0.7" top="0.75" bottom="0.75" header="0.3" footer="0.3"/>
  <pageSetup paperSize="9" scale="94" fitToHeight="0" orientation="portrait" horizontalDpi="1200" verticalDpi="1200" r:id="rId1"/>
</worksheet>
</file>

<file path=xl/worksheets/sheet2.xml><?xml version="1.0" encoding="utf-8"?>
<worksheet xmlns="http://schemas.openxmlformats.org/spreadsheetml/2006/main" xmlns:r="http://schemas.openxmlformats.org/officeDocument/2006/relationships">
  <sheetPr>
    <pageSetUpPr fitToPage="1"/>
  </sheetPr>
  <dimension ref="A1:C24"/>
  <sheetViews>
    <sheetView topLeftCell="A3" workbookViewId="0">
      <selection activeCell="A8" sqref="A8:C8"/>
    </sheetView>
  </sheetViews>
  <sheetFormatPr defaultColWidth="9.140625" defaultRowHeight="19.5"/>
  <cols>
    <col min="1" max="1" width="21.28515625" style="1" customWidth="1"/>
    <col min="2" max="3" width="40.7109375" style="1" customWidth="1"/>
    <col min="4" max="16384" width="9.140625" style="1"/>
  </cols>
  <sheetData>
    <row r="1" spans="1:3">
      <c r="A1" s="45" t="str">
        <f>CONCATENATE("кому: ", Форма!D2)</f>
        <v xml:space="preserve">кому: </v>
      </c>
      <c r="B1" s="45"/>
      <c r="C1" s="45"/>
    </row>
    <row r="3" spans="1:3">
      <c r="A3" s="45" t="str">
        <f>CONCATENATE("от кого: ", Форма!B5)</f>
        <v xml:space="preserve">от кого: </v>
      </c>
      <c r="B3" s="45"/>
      <c r="C3" s="45"/>
    </row>
    <row r="4" spans="1:3">
      <c r="A4" s="46">
        <f>Форма!B12</f>
        <v>0</v>
      </c>
      <c r="B4" s="46"/>
      <c r="C4" s="46"/>
    </row>
    <row r="6" spans="1:3">
      <c r="A6" s="47" t="s">
        <v>36</v>
      </c>
      <c r="B6" s="47"/>
      <c r="C6" s="47"/>
    </row>
    <row r="8" spans="1:3" ht="84.75" customHeight="1">
      <c r="A8" s="43" t="str">
        <f>CONCATENATE("   Я, ", Форма!B5, ", ", Форма!B6," года рождения, паспорт серия ", Форма!B7," № ",Форма!B8,", выдан: ",Форма!B9," ",Форма!B10,", код подразделения ",Форма!B11,", зарегистрированный(-ая) по адресу: ",Форма!B12,", имея во владении транспортное средство: ",Форма!B28, " г/н ",Форма!B33,",")</f>
        <v xml:space="preserve">   Я, ,  года рождения, паспорт серия  № , выдан:  , код подразделения , зарегистрированный(-ая) по адресу: , имея во владении транспортное средство:  г/н ,</v>
      </c>
      <c r="B8" s="43"/>
      <c r="C8" s="43"/>
    </row>
    <row r="9" spans="1:3">
      <c r="A9" s="43" t="s">
        <v>37</v>
      </c>
      <c r="B9" s="43"/>
      <c r="C9" s="43"/>
    </row>
    <row r="10" spans="1:3" ht="87" customHeight="1">
      <c r="A10" s="43" t="str">
        <f>CONCATENATE("- дорожно транспортное происшествие, которое произошло ",Форма!B14, " в ",Форма!B15, " по адресу ",Форма!B13, " (далее по тексту- ДТП), подтверждаемое следующими документами: ",Форма!B16, ", соответсвует обстоятельствам, зафиксированным в подтверждающих документах;",)</f>
        <v>- дорожно транспортное происшествие, которое произошло  в  по адресу  (далее по тексту- ДТП), подтверждаемое следующими документами: , соответсвует обстоятельствам, зафиксированным в подтверждающих документах;</v>
      </c>
      <c r="B10" s="43"/>
      <c r="C10" s="43"/>
    </row>
    <row r="11" spans="1:3" ht="46.5" customHeight="1">
      <c r="A11" s="43" t="s">
        <v>38</v>
      </c>
      <c r="B11" s="43"/>
      <c r="C11" s="43"/>
    </row>
    <row r="12" spans="1:3" ht="45.75" customHeight="1">
      <c r="A12" s="43" t="s">
        <v>39</v>
      </c>
      <c r="B12" s="43"/>
      <c r="C12" s="43"/>
    </row>
    <row r="13" spans="1:3" ht="42.75" customHeight="1">
      <c r="A13" s="43" t="s">
        <v>40</v>
      </c>
      <c r="B13" s="43"/>
      <c r="C13" s="43"/>
    </row>
    <row r="14" spans="1:3" ht="50.25" customHeight="1">
      <c r="A14" s="43" t="s">
        <v>41</v>
      </c>
      <c r="B14" s="43"/>
      <c r="C14" s="43"/>
    </row>
    <row r="15" spans="1:3" ht="31.5" customHeight="1">
      <c r="A15" s="43" t="s">
        <v>42</v>
      </c>
      <c r="B15" s="43"/>
      <c r="C15" s="43"/>
    </row>
    <row r="16" spans="1:3" ht="28.5" customHeight="1">
      <c r="A16" s="43" t="s">
        <v>43</v>
      </c>
      <c r="B16" s="43"/>
      <c r="C16" s="43"/>
    </row>
    <row r="17" spans="1:3" ht="26.25" customHeight="1">
      <c r="A17" s="43" t="s">
        <v>44</v>
      </c>
      <c r="B17" s="43"/>
      <c r="C17" s="43"/>
    </row>
    <row r="21" spans="1:3" ht="44.25" customHeight="1">
      <c r="A21" s="43" t="s">
        <v>45</v>
      </c>
      <c r="B21" s="43"/>
      <c r="C21" s="43"/>
    </row>
    <row r="22" spans="1:3">
      <c r="A22" s="4"/>
      <c r="B22" s="4"/>
      <c r="C22" s="4"/>
    </row>
    <row r="24" spans="1:3">
      <c r="A24" s="5">
        <f>Форма!B4</f>
        <v>0</v>
      </c>
      <c r="B24" s="44" t="s">
        <v>46</v>
      </c>
      <c r="C24" s="44"/>
    </row>
  </sheetData>
  <mergeCells count="16">
    <mergeCell ref="A21:C21"/>
    <mergeCell ref="B24:C24"/>
    <mergeCell ref="A1:C1"/>
    <mergeCell ref="A3:C3"/>
    <mergeCell ref="A4:C4"/>
    <mergeCell ref="A6:C6"/>
    <mergeCell ref="A8:C8"/>
    <mergeCell ref="A9:C9"/>
    <mergeCell ref="A10:C10"/>
    <mergeCell ref="A11:C11"/>
    <mergeCell ref="A12:C12"/>
    <mergeCell ref="A13:C13"/>
    <mergeCell ref="A14:C14"/>
    <mergeCell ref="A15:C15"/>
    <mergeCell ref="A16:C16"/>
    <mergeCell ref="A17:C17"/>
  </mergeCells>
  <pageMargins left="0.7" right="0.7" top="0.75" bottom="0.75" header="0.3" footer="0.3"/>
  <pageSetup paperSize="9" scale="86" fitToHeight="0" orientation="portrait" horizontalDpi="1200" verticalDpi="1200" r:id="rId1"/>
</worksheet>
</file>

<file path=xl/worksheets/sheet3.xml><?xml version="1.0" encoding="utf-8"?>
<worksheet xmlns="http://schemas.openxmlformats.org/spreadsheetml/2006/main" xmlns:r="http://schemas.openxmlformats.org/officeDocument/2006/relationships">
  <sheetPr>
    <pageSetUpPr fitToPage="1"/>
  </sheetPr>
  <dimension ref="A1:C25"/>
  <sheetViews>
    <sheetView workbookViewId="0">
      <selection activeCell="A6" sqref="A6"/>
    </sheetView>
  </sheetViews>
  <sheetFormatPr defaultColWidth="9.140625" defaultRowHeight="15.75"/>
  <cols>
    <col min="1" max="1" width="45.7109375" style="6" customWidth="1"/>
    <col min="2" max="2" width="25.7109375" style="6" customWidth="1"/>
    <col min="3" max="3" width="20.7109375" style="6" customWidth="1"/>
    <col min="4" max="16384" width="9.140625" style="6"/>
  </cols>
  <sheetData>
    <row r="1" spans="1:3">
      <c r="A1" s="50" t="s">
        <v>47</v>
      </c>
      <c r="B1" s="50"/>
      <c r="C1" s="50"/>
    </row>
    <row r="2" spans="1:3">
      <c r="A2" s="50" t="s">
        <v>48</v>
      </c>
      <c r="B2" s="50"/>
      <c r="C2" s="50"/>
    </row>
    <row r="3" spans="1:3">
      <c r="A3" s="50" t="str">
        <f>CONCATENATE("к соглашению от ",Форма!B4)</f>
        <v xml:space="preserve">к соглашению от </v>
      </c>
      <c r="B3" s="50"/>
      <c r="C3" s="50"/>
    </row>
    <row r="5" spans="1:3">
      <c r="A5" s="7">
        <f>Форма!B3</f>
        <v>0</v>
      </c>
      <c r="C5" s="8">
        <f>Форма!B4</f>
        <v>0</v>
      </c>
    </row>
    <row r="7" spans="1:3" ht="68.25" customHeight="1">
      <c r="A7"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  года рождения, паспорт серия  № , выдан:  , код подразделения , зарегистрированный(-ая) по адресу: , именуемый в дальнейшем «Цедент», с одной стороны, и</v>
      </c>
      <c r="B7" s="48"/>
      <c r="C7" s="48"/>
    </row>
    <row r="8" spans="1:3" ht="36.75" customHeight="1">
      <c r="A8" s="48" t="str">
        <f>CONCATENATE(Форма!C2,", именуемое в дальнейшем “ЦЕССИОНАРИЙ”, с другой стороны, совместно именуемые “СТОРОНЫ”, составили настоящий акт о нижеследующем:")</f>
        <v>, именуемое в дальнейшем “ЦЕССИОНАРИЙ”, с другой стороны, совместно именуемые “СТОРОНЫ”, составили настоящий акт о нижеследующем:</v>
      </c>
      <c r="B8" s="48"/>
      <c r="C8" s="48"/>
    </row>
    <row r="9" spans="1:3">
      <c r="A9" s="10"/>
      <c r="B9" s="10"/>
      <c r="C9" s="10"/>
    </row>
    <row r="10" spans="1:3">
      <c r="A10" s="6" t="s">
        <v>49</v>
      </c>
      <c r="B10" s="10"/>
      <c r="C10" s="10"/>
    </row>
    <row r="12" spans="1:3" ht="31.5">
      <c r="A12" s="11" t="s">
        <v>50</v>
      </c>
      <c r="B12" s="12" t="s">
        <v>51</v>
      </c>
      <c r="C12" s="12" t="s">
        <v>58</v>
      </c>
    </row>
    <row r="13" spans="1:3">
      <c r="A13" s="13" t="s">
        <v>52</v>
      </c>
      <c r="B13" s="14" t="s">
        <v>53</v>
      </c>
      <c r="C13" s="14">
        <v>1</v>
      </c>
    </row>
    <row r="14" spans="1:3">
      <c r="A14" s="13" t="s">
        <v>35</v>
      </c>
      <c r="B14" s="14" t="s">
        <v>53</v>
      </c>
      <c r="C14" s="14">
        <v>1</v>
      </c>
    </row>
    <row r="15" spans="1:3">
      <c r="A15" s="13" t="s">
        <v>54</v>
      </c>
      <c r="B15" s="14" t="s">
        <v>53</v>
      </c>
      <c r="C15" s="14">
        <v>1</v>
      </c>
    </row>
    <row r="16" spans="1:3">
      <c r="A16" s="13" t="s">
        <v>55</v>
      </c>
      <c r="B16" s="14" t="s">
        <v>53</v>
      </c>
      <c r="C16" s="14">
        <v>1</v>
      </c>
    </row>
    <row r="17" spans="1:3" ht="31.5">
      <c r="A17" s="13" t="s">
        <v>56</v>
      </c>
      <c r="B17" s="14" t="s">
        <v>57</v>
      </c>
      <c r="C17" s="14">
        <v>1</v>
      </c>
    </row>
    <row r="18" spans="1:3">
      <c r="A18" s="15"/>
      <c r="B18" s="15"/>
      <c r="C18" s="15"/>
    </row>
    <row r="19" spans="1:3">
      <c r="A19" s="15"/>
      <c r="B19" s="15"/>
      <c r="C19" s="15"/>
    </row>
    <row r="22" spans="1:3" ht="37.5" customHeight="1">
      <c r="A22" s="48" t="s">
        <v>59</v>
      </c>
      <c r="B22" s="48"/>
      <c r="C22" s="48"/>
    </row>
    <row r="25" spans="1:3" ht="54" customHeight="1">
      <c r="A25" s="16" t="str">
        <f>CONCATENATE("Цедент: _________________________
", Форма!B5)</f>
        <v xml:space="preserve">Цедент: _________________________
</v>
      </c>
      <c r="B25" s="49" t="str">
        <f>CONCATENATE("Цессионарий: _______________________
", Форма!M2)</f>
        <v xml:space="preserve">Цессионарий: _______________________
</v>
      </c>
      <c r="C25" s="49"/>
    </row>
  </sheetData>
  <mergeCells count="7">
    <mergeCell ref="A22:C22"/>
    <mergeCell ref="B25:C25"/>
    <mergeCell ref="A1:C1"/>
    <mergeCell ref="A2:C2"/>
    <mergeCell ref="A3:C3"/>
    <mergeCell ref="A7:C7"/>
    <mergeCell ref="A8:C8"/>
  </mergeCells>
  <pageMargins left="0.7" right="0.7" top="0.75" bottom="0.75" header="0.3" footer="0.3"/>
  <pageSetup paperSize="9" scale="96" fitToHeight="0" orientation="portrait" horizontalDpi="1200" verticalDpi="1200" r:id="rId1"/>
</worksheet>
</file>

<file path=xl/worksheets/sheet4.xml><?xml version="1.0" encoding="utf-8"?>
<worksheet xmlns="http://schemas.openxmlformats.org/spreadsheetml/2006/main" xmlns:r="http://schemas.openxmlformats.org/officeDocument/2006/relationships">
  <sheetPr>
    <pageSetUpPr fitToPage="1"/>
  </sheetPr>
  <dimension ref="A1:C37"/>
  <sheetViews>
    <sheetView workbookViewId="0">
      <selection activeCell="A4" sqref="A4"/>
    </sheetView>
  </sheetViews>
  <sheetFormatPr defaultColWidth="9.140625" defaultRowHeight="15.75"/>
  <cols>
    <col min="1" max="1" width="25.7109375" style="6" customWidth="1"/>
    <col min="2" max="2" width="20.7109375" style="6" customWidth="1"/>
    <col min="3" max="3" width="60.7109375" style="6" customWidth="1"/>
    <col min="4" max="16384" width="9.140625" style="6"/>
  </cols>
  <sheetData>
    <row r="1" spans="1:3" ht="47.25" customHeight="1">
      <c r="A1" s="9"/>
      <c r="B1" s="53" t="s">
        <v>60</v>
      </c>
      <c r="C1" s="53"/>
    </row>
    <row r="3" spans="1:3" ht="57.75" customHeight="1">
      <c r="A3" s="54" t="str">
        <f>CONCATENATE("ЗАЯВКА №________________ от ",Форма!B14," г.
на заключение договора на услуги 
''Аварийный комиссар'' с ООО ''Правовой холдинг''")</f>
        <v>ЗАЯВКА №________________ от  г.
на заключение договора на услуги 
''Аварийный комиссар'' с ООО ''Правовой холдинг''</v>
      </c>
      <c r="B3" s="54"/>
      <c r="C3" s="54"/>
    </row>
    <row r="4" spans="1:3">
      <c r="A4" s="17"/>
      <c r="B4" s="17"/>
      <c r="C4" s="17"/>
    </row>
    <row r="5" spans="1:3">
      <c r="A5" s="18" t="s">
        <v>62</v>
      </c>
      <c r="B5" s="19"/>
      <c r="C5" s="19"/>
    </row>
    <row r="6" spans="1:3">
      <c r="A6" s="18" t="s">
        <v>63</v>
      </c>
      <c r="B6" s="55">
        <f>Форма!B5</f>
        <v>0</v>
      </c>
      <c r="C6" s="56"/>
    </row>
    <row r="7" spans="1:3">
      <c r="A7" s="18" t="s">
        <v>61</v>
      </c>
      <c r="B7" s="55">
        <f>Форма!B12</f>
        <v>0</v>
      </c>
      <c r="C7" s="56"/>
    </row>
    <row r="8" spans="1:3">
      <c r="A8" s="17" t="s">
        <v>64</v>
      </c>
      <c r="B8" s="57">
        <f>Форма!B6</f>
        <v>0</v>
      </c>
      <c r="C8" s="58"/>
    </row>
    <row r="10" spans="1:3" ht="15.75" customHeight="1">
      <c r="A10" s="49" t="s">
        <v>65</v>
      </c>
      <c r="B10" s="49"/>
      <c r="C10" s="20"/>
    </row>
    <row r="11" spans="1:3">
      <c r="C11" s="22" t="s">
        <v>66</v>
      </c>
    </row>
    <row r="13" spans="1:3" ht="39.75" customHeight="1">
      <c r="A13" s="48" t="str">
        <f>CONCATENATE(Форма!B14, "  в ",Форма!B15, " водитель ",Форма!B34, ", управляя транспортным средством: ",Форма!B28," гос.номер: ",Форма!B33,", по адресу: ", Форма!B13," стал(-а) участником ДТП.")</f>
        <v xml:space="preserve">  в  водитель , управляя транспортным средством:  гос.номер: , по адресу:  стал(-а) участником ДТП.</v>
      </c>
      <c r="B13" s="48"/>
      <c r="C13" s="48"/>
    </row>
    <row r="14" spans="1:3">
      <c r="A14" s="49" t="s">
        <v>67</v>
      </c>
      <c r="B14" s="49"/>
      <c r="C14" s="49"/>
    </row>
    <row r="15" spans="1:3">
      <c r="B15" s="49" t="s">
        <v>68</v>
      </c>
      <c r="C15" s="49"/>
    </row>
    <row r="16" spans="1:3">
      <c r="B16" s="49" t="s">
        <v>69</v>
      </c>
      <c r="C16" s="49"/>
    </row>
    <row r="17" spans="1:3">
      <c r="B17" s="49" t="s">
        <v>70</v>
      </c>
      <c r="C17" s="49"/>
    </row>
    <row r="18" spans="1:3">
      <c r="B18" s="49" t="s">
        <v>71</v>
      </c>
      <c r="C18" s="49"/>
    </row>
    <row r="19" spans="1:3">
      <c r="B19" s="49" t="s">
        <v>72</v>
      </c>
      <c r="C19" s="49"/>
    </row>
    <row r="20" spans="1:3">
      <c r="B20" s="49" t="s">
        <v>73</v>
      </c>
      <c r="C20" s="49"/>
    </row>
    <row r="22" spans="1:3" ht="67.5" customHeight="1">
      <c r="A22" s="48" t="s">
        <v>74</v>
      </c>
      <c r="B22" s="48"/>
      <c r="C22" s="48"/>
    </row>
    <row r="24" spans="1:3">
      <c r="A24" s="17"/>
      <c r="B24" s="17"/>
      <c r="C24" s="17"/>
    </row>
    <row r="25" spans="1:3">
      <c r="A25" s="52" t="s">
        <v>75</v>
      </c>
      <c r="B25" s="52"/>
      <c r="C25" s="52"/>
    </row>
    <row r="27" spans="1:3">
      <c r="A27" s="51" t="s">
        <v>76</v>
      </c>
      <c r="B27" s="51"/>
      <c r="C27" s="51"/>
    </row>
    <row r="29" spans="1:3">
      <c r="A29" s="51" t="s">
        <v>77</v>
      </c>
      <c r="B29" s="51"/>
      <c r="C29" s="51"/>
    </row>
    <row r="31" spans="1:3">
      <c r="A31" s="17"/>
      <c r="B31" s="17"/>
      <c r="C31" s="17"/>
    </row>
    <row r="32" spans="1:3">
      <c r="A32" s="52" t="s">
        <v>66</v>
      </c>
      <c r="B32" s="52"/>
      <c r="C32" s="52"/>
    </row>
    <row r="34" spans="1:3" ht="84.75" customHeight="1">
      <c r="A34" s="48" t="s">
        <v>78</v>
      </c>
      <c r="B34" s="48"/>
      <c r="C34" s="48"/>
    </row>
    <row r="36" spans="1:3">
      <c r="A36" s="17"/>
      <c r="B36" s="17"/>
      <c r="C36" s="17"/>
    </row>
    <row r="37" spans="1:3">
      <c r="A37" s="52" t="s">
        <v>75</v>
      </c>
      <c r="B37" s="52"/>
      <c r="C37" s="52"/>
    </row>
  </sheetData>
  <mergeCells count="21">
    <mergeCell ref="B1:C1"/>
    <mergeCell ref="A3:C3"/>
    <mergeCell ref="B6:C6"/>
    <mergeCell ref="B7:C7"/>
    <mergeCell ref="B8:C8"/>
    <mergeCell ref="A25:C25"/>
    <mergeCell ref="A10:B10"/>
    <mergeCell ref="A13:C13"/>
    <mergeCell ref="A14:C14"/>
    <mergeCell ref="B15:C15"/>
    <mergeCell ref="B16:C16"/>
    <mergeCell ref="B17:C17"/>
    <mergeCell ref="B18:C18"/>
    <mergeCell ref="B19:C19"/>
    <mergeCell ref="B20:C20"/>
    <mergeCell ref="A22:C22"/>
    <mergeCell ref="A27:C27"/>
    <mergeCell ref="A29:C29"/>
    <mergeCell ref="A32:C32"/>
    <mergeCell ref="A34:C34"/>
    <mergeCell ref="A37:C37"/>
  </mergeCells>
  <pageMargins left="0.7" right="0.7" top="0.75" bottom="0.75" header="0.3" footer="0.3"/>
  <pageSetup paperSize="9" scale="82" fitToHeight="0" orientation="portrait" horizontalDpi="1200" verticalDpi="1200" r:id="rId1"/>
  <drawing r:id="rId2"/>
  <legacyDrawing r:id="rId3"/>
</worksheet>
</file>

<file path=xl/worksheets/sheet5.xml><?xml version="1.0" encoding="utf-8"?>
<worksheet xmlns="http://schemas.openxmlformats.org/spreadsheetml/2006/main" xmlns:r="http://schemas.openxmlformats.org/officeDocument/2006/relationships">
  <sheetPr>
    <pageSetUpPr fitToPage="1"/>
  </sheetPr>
  <dimension ref="A1:B21"/>
  <sheetViews>
    <sheetView workbookViewId="0">
      <selection activeCell="B8" sqref="B8"/>
    </sheetView>
  </sheetViews>
  <sheetFormatPr defaultColWidth="9.140625" defaultRowHeight="15.75"/>
  <cols>
    <col min="1" max="2" width="50.7109375" style="6" customWidth="1"/>
    <col min="3" max="16384" width="9.140625" style="6"/>
  </cols>
  <sheetData>
    <row r="1" spans="1:2" ht="32.25" customHeight="1">
      <c r="A1" s="48" t="s">
        <v>79</v>
      </c>
      <c r="B1" s="48"/>
    </row>
    <row r="3" spans="1:2">
      <c r="A3" s="7">
        <f>Форма!B3</f>
        <v>0</v>
      </c>
    </row>
    <row r="5" spans="1:2" ht="84.75" customHeight="1">
      <c r="A5" s="48" t="s">
        <v>80</v>
      </c>
      <c r="B5" s="48"/>
    </row>
    <row r="6" spans="1:2" ht="120" customHeight="1">
      <c r="A6" s="48" t="s">
        <v>81</v>
      </c>
      <c r="B6" s="48"/>
    </row>
    <row r="8" spans="1:2" ht="42" customHeight="1">
      <c r="A8" s="16" t="str">
        <f>CONCATENATE("Ознакомлен (-а):___________________________ 
",Форма!B5)</f>
        <v xml:space="preserve">Ознакомлен (-а):___________________________ 
</v>
      </c>
      <c r="B8" s="16" t="str">
        <f>CONCATENATE("Цессионарий: _______________________
", Форма!M2)</f>
        <v xml:space="preserve">Цессионарий: _______________________
</v>
      </c>
    </row>
    <row r="11" spans="1:2">
      <c r="A11" s="54" t="s">
        <v>82</v>
      </c>
      <c r="B11" s="54"/>
    </row>
    <row r="12" spans="1:2">
      <c r="A12" s="54" t="s">
        <v>83</v>
      </c>
      <c r="B12" s="54"/>
    </row>
    <row r="14" spans="1:2" ht="121.5" customHeight="1">
      <c r="A14" s="48" t="s">
        <v>81</v>
      </c>
      <c r="B14" s="48"/>
    </row>
    <row r="15" spans="1:2" ht="107.25" customHeight="1">
      <c r="A15" s="48" t="s">
        <v>84</v>
      </c>
      <c r="B15" s="48"/>
    </row>
    <row r="16" spans="1:2" ht="74.25" customHeight="1">
      <c r="A16" s="48" t="s">
        <v>85</v>
      </c>
      <c r="B16" s="48"/>
    </row>
    <row r="18" spans="1:2">
      <c r="A18" s="7">
        <f>Форма!B4</f>
        <v>0</v>
      </c>
    </row>
    <row r="20" spans="1:2">
      <c r="A20" s="6" t="s">
        <v>86</v>
      </c>
    </row>
    <row r="21" spans="1:2">
      <c r="A21" s="59" t="s">
        <v>87</v>
      </c>
      <c r="B21" s="59"/>
    </row>
  </sheetData>
  <mergeCells count="9">
    <mergeCell ref="A15:B15"/>
    <mergeCell ref="A16:B16"/>
    <mergeCell ref="A21:B21"/>
    <mergeCell ref="A1:B1"/>
    <mergeCell ref="A5:B5"/>
    <mergeCell ref="A6:B6"/>
    <mergeCell ref="A11:B11"/>
    <mergeCell ref="A12:B12"/>
    <mergeCell ref="A14:B14"/>
  </mergeCells>
  <pageMargins left="0.7" right="0.7" top="0.75" bottom="0.75" header="0.3" footer="0.3"/>
  <pageSetup paperSize="9" scale="87" fitToHeight="0" orientation="portrait" horizontalDpi="1200" verticalDpi="1200" r:id="rId1"/>
</worksheet>
</file>

<file path=xl/worksheets/sheet6.xml><?xml version="1.0" encoding="utf-8"?>
<worksheet xmlns="http://schemas.openxmlformats.org/spreadsheetml/2006/main" xmlns:r="http://schemas.openxmlformats.org/officeDocument/2006/relationships">
  <sheetPr>
    <pageSetUpPr fitToPage="1"/>
  </sheetPr>
  <dimension ref="A1:B24"/>
  <sheetViews>
    <sheetView workbookViewId="0">
      <selection activeCell="A5" sqref="A5:B5"/>
    </sheetView>
  </sheetViews>
  <sheetFormatPr defaultColWidth="9.140625" defaultRowHeight="15.75"/>
  <cols>
    <col min="1" max="2" width="50.7109375" style="6" customWidth="1"/>
    <col min="3" max="16384" width="9.140625" style="6"/>
  </cols>
  <sheetData>
    <row r="1" spans="1:2" ht="39.75" customHeight="1">
      <c r="A1" s="48" t="str">
        <f>CONCATENATE("Приложение №1 к Соглашению от ",Форма!B4," (Условия о расчетах, согласно п. 3.2.1 Соглашения от ",Форма!B4,")")</f>
        <v>Приложение №1 к Соглашению от  (Условия о расчетах, согласно п. 3.2.1 Соглашения от )</v>
      </c>
      <c r="B1" s="48"/>
    </row>
    <row r="2" spans="1:2">
      <c r="A2" s="10"/>
      <c r="B2" s="10"/>
    </row>
    <row r="3" spans="1:2">
      <c r="A3" s="7">
        <f>Форма!B3</f>
        <v>0</v>
      </c>
      <c r="B3" s="8">
        <f>Форма!B4</f>
        <v>0</v>
      </c>
    </row>
    <row r="5" spans="1:2" ht="151.5" customHeight="1">
      <c r="A5"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пя"&amp;"ти рабочих дней после получения страхового возмещения от Должника.")</f>
        <v>, с одной стороны, и  с другой стороны, определили размер денежной суммы, выплачиваемой Цеденту в соответствии с п.3.2.1 Договора цессии от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пяти рабочих дней после получения страхового возмещения от Должника.</v>
      </c>
      <c r="B5" s="48"/>
    </row>
    <row r="6" spans="1:2" ht="51" customHeight="1">
      <c r="A6" s="48" t="s">
        <v>88</v>
      </c>
      <c r="B6" s="48"/>
    </row>
    <row r="7" spans="1:2" ht="24.75" customHeight="1">
      <c r="A7" s="48" t="s">
        <v>89</v>
      </c>
      <c r="B7" s="48"/>
    </row>
    <row r="10" spans="1:2" ht="31.5">
      <c r="A10" s="16" t="str">
        <f>CONCATENATE("Цедент: _________________________
", Форма!B5)</f>
        <v xml:space="preserve">Цедент: _________________________
</v>
      </c>
      <c r="B10" s="16" t="str">
        <f>CONCATENATE("Цессионарий: _______________________
", Форма!M2)</f>
        <v xml:space="preserve">Цессионарий: _______________________
</v>
      </c>
    </row>
    <row r="13" spans="1:2">
      <c r="A13" s="54" t="s">
        <v>90</v>
      </c>
      <c r="B13" s="54"/>
    </row>
    <row r="14" spans="1:2">
      <c r="A14" s="54" t="s">
        <v>91</v>
      </c>
      <c r="B14" s="54"/>
    </row>
    <row r="15" spans="1:2" ht="48" customHeight="1">
      <c r="A15"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  года рождения, паспорт серия  № , выдан:  , код подразделения , зарегистрированный(-ая) по адресу: ,</v>
      </c>
      <c r="B15" s="48"/>
    </row>
    <row r="16" spans="1:2">
      <c r="A16" s="48" t="str">
        <f>CONCATENATE("в целях связанных с обеспечением исполнения Соглашения от ",Форма!B4, " г.")</f>
        <v>в целях связанных с обеспечением исполнения Соглашения от  г.</v>
      </c>
      <c r="B16" s="48"/>
    </row>
    <row r="17" spans="1:2" ht="26.25" customHeight="1">
      <c r="A17" s="48" t="str">
        <f>CONCATENATE("даю согласие: ", Форма!D2," находящемуся по адресу: ", Форма!H2,",")</f>
        <v>даю согласие:  находящемуся по адресу: ,</v>
      </c>
      <c r="B17" s="48"/>
    </row>
    <row r="18" spans="1:2" ht="120" customHeight="1">
      <c r="A18" s="48" t="s">
        <v>92</v>
      </c>
      <c r="B18" s="48"/>
    </row>
    <row r="21" spans="1:2">
      <c r="A21" s="7">
        <f>Форма!B4</f>
        <v>0</v>
      </c>
    </row>
    <row r="23" spans="1:2">
      <c r="A23" s="6" t="s">
        <v>93</v>
      </c>
    </row>
    <row r="24" spans="1:2">
      <c r="A24" s="59" t="s">
        <v>87</v>
      </c>
      <c r="B24" s="59"/>
    </row>
  </sheetData>
  <mergeCells count="11">
    <mergeCell ref="A24:B24"/>
    <mergeCell ref="A1:B1"/>
    <mergeCell ref="A5:B5"/>
    <mergeCell ref="A6:B6"/>
    <mergeCell ref="A7:B7"/>
    <mergeCell ref="A13:B13"/>
    <mergeCell ref="A14:B14"/>
    <mergeCell ref="A15:B15"/>
    <mergeCell ref="A16:B16"/>
    <mergeCell ref="A17:B17"/>
    <mergeCell ref="A18:B18"/>
  </mergeCells>
  <pageMargins left="0.7" right="0.7" top="0.75" bottom="0.75" header="0.3" footer="0.3"/>
  <pageSetup paperSize="9" scale="87" fitToHeight="0" orientation="portrait" horizontalDpi="1200" verticalDpi="1200" r:id="rId1"/>
</worksheet>
</file>

<file path=xl/worksheets/sheet7.xml><?xml version="1.0" encoding="utf-8"?>
<worksheet xmlns="http://schemas.openxmlformats.org/spreadsheetml/2006/main" xmlns:r="http://schemas.openxmlformats.org/officeDocument/2006/relationships">
  <sheetPr>
    <pageSetUpPr fitToPage="1"/>
  </sheetPr>
  <dimension ref="A1:B10"/>
  <sheetViews>
    <sheetView workbookViewId="0">
      <selection activeCell="A2" sqref="A2"/>
    </sheetView>
  </sheetViews>
  <sheetFormatPr defaultColWidth="9.140625" defaultRowHeight="15.75"/>
  <cols>
    <col min="1" max="2" width="50.7109375" style="6" customWidth="1"/>
    <col min="3" max="16384" width="9.140625" style="6"/>
  </cols>
  <sheetData>
    <row r="1" spans="1:2">
      <c r="A1" s="54" t="s">
        <v>94</v>
      </c>
      <c r="B1" s="54"/>
    </row>
    <row r="3" spans="1:2">
      <c r="A3" s="7">
        <f>Форма!B3</f>
        <v>0</v>
      </c>
    </row>
    <row r="5" spans="1:2" ht="349.15" customHeight="1">
      <c r="A5" s="60" t="s">
        <v>197</v>
      </c>
      <c r="B5" s="60"/>
    </row>
    <row r="6" spans="1:2" ht="255" customHeight="1">
      <c r="A6" s="60" t="s">
        <v>198</v>
      </c>
      <c r="B6" s="60"/>
    </row>
    <row r="7" spans="1:2" ht="228.6" customHeight="1">
      <c r="A7" s="60" t="str">
        <f>CONCATENATE("По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"&amp;"определяется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номер"&amp;"а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(или"&amp;")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техно"&amp;"логии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р"&amp;"азборке/сборке,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требован"&amp;"ий безопасности работ.")</f>
        <v>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требований безопасности работ.</v>
      </c>
      <c r="B7" s="60"/>
    </row>
    <row r="8" spans="1:2" ht="324" customHeight="1">
      <c r="A8" s="60" t="str">
        <f>CONCATENATE("Требования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изд"&amp;"елий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от"&amp;"бора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средс"&amp;"тва,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происшествию,"&amp;"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ско"&amp;"лов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невоз"&amp;"можен.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во"&amp;"сстановление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вре"&amp;"мя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f>
        <v>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v>
      </c>
      <c r="B8" s="60"/>
    </row>
    <row r="9" spans="1:2">
      <c r="A9" s="60"/>
      <c r="B9" s="60"/>
    </row>
    <row r="10" spans="1:2" ht="31.5">
      <c r="A10" s="16" t="str">
        <f>CONCATENATE("Ознакомлен (-а):___________________________ 
",Форма!B5)</f>
        <v xml:space="preserve">Ознакомлен (-а):___________________________ 
</v>
      </c>
      <c r="B10" s="16" t="str">
        <f>CONCATENATE("Цессионарий:____________________________
",
Форма!B2)</f>
        <v xml:space="preserve">Цессионарий:____________________________
</v>
      </c>
    </row>
  </sheetData>
  <mergeCells count="6">
    <mergeCell ref="A9:B9"/>
    <mergeCell ref="A1:B1"/>
    <mergeCell ref="A5:B5"/>
    <mergeCell ref="A6:B6"/>
    <mergeCell ref="A7:B7"/>
    <mergeCell ref="A8:B8"/>
  </mergeCells>
  <pageMargins left="0.7" right="0.7" top="0.75" bottom="0.75" header="0.3" footer="0.3"/>
  <pageSetup paperSize="9" scale="87" fitToHeight="0" orientation="portrait" horizontalDpi="1200" verticalDpi="1200" r:id="rId1"/>
</worksheet>
</file>

<file path=xl/worksheets/sheet8.xml><?xml version="1.0" encoding="utf-8"?>
<worksheet xmlns="http://schemas.openxmlformats.org/spreadsheetml/2006/main" xmlns:r="http://schemas.openxmlformats.org/officeDocument/2006/relationships">
  <sheetPr>
    <pageSetUpPr fitToPage="1"/>
  </sheetPr>
  <dimension ref="A1:B15"/>
  <sheetViews>
    <sheetView workbookViewId="0">
      <selection activeCell="A3" sqref="A3"/>
    </sheetView>
  </sheetViews>
  <sheetFormatPr defaultColWidth="9.140625" defaultRowHeight="15.75"/>
  <cols>
    <col min="1" max="2" width="50.7109375" style="6" customWidth="1"/>
    <col min="3" max="16384" width="9.140625" style="6"/>
  </cols>
  <sheetData>
    <row r="1" spans="1:2">
      <c r="A1" s="50" t="s">
        <v>199</v>
      </c>
      <c r="B1" s="50"/>
    </row>
    <row r="2" spans="1:2">
      <c r="A2" s="7">
        <f>Форма!B3</f>
        <v>0</v>
      </c>
      <c r="B2" s="8">
        <f>Форма!B4</f>
        <v>0</v>
      </c>
    </row>
    <row r="4" spans="1:2" ht="103.9" customHeight="1">
      <c r="A4"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
", Форма!C2,", именуемое в дальнейшем “Цессионарий”, с другой стороны, совместно именуемые “Стороны”, заключили настоящий договор (далее по тексту – “Договор”) о нижеследующем:")</f>
        <v>,  года рождения, паспорт серия  № , выдан:  , код подразделения , зарегистрированный(-ая) по адресу: , именуемый в дальнейшем «Цедент», с одной стороны, и
, именуемое в дальнейшем “Цессионарий”, с другой стороны, совместно именуемые “Стороны”, заключили настоящий договор (далее по тексту – “Договор”) о нижеследующем:</v>
      </c>
      <c r="B4" s="48"/>
    </row>
    <row r="5" spans="1:2" ht="166.9" customHeight="1">
      <c r="A5" s="48" t="str">
        <f>CONCATENATE("1. Предмет договора
1.1 Цедент передает, а Цессионарий принимает право требования Цедента "&amp;"к ",Форма!B17," (далее по тексту – Должник), возникшее из обязательства: компенсации ущерба причиненного Цеденту по полису ОСАГО: ", Форма!B26,", в результате дорожно-транспортного происшествия, произошедшего ",Форма!B14," в ",Форма!B15," по адресу: ",Форма!B13,", подтверждаемого следующими документами:
- ",Форма!B16, ".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обязатель"&amp;"ств, начислению санкции, а также иные требования, связанные с неисполнением Должником своего обязательства по оплате.")</f>
        <v>1. Предмет договора
1.1 Цедент передает, а Цессионарий принимает право требования Цедента к  (далее по тексту – Должник), возникшее из обязательства: компенсации ущерба причиненного Цеденту по полису ОСАГО: , в результате дорожно-транспортного происшествия, произошедшего  в  по адресу: , подтверждаемого следующими документами:
- .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обязательств, начислению санкции, а также иные требования, связанные с неисполнением Должником своего обязательства по оплате.</v>
      </c>
      <c r="B5" s="48"/>
    </row>
    <row r="6" spans="1:2" ht="187.9" customHeight="1">
      <c r="A6" s="48" t="str">
        <f>CONCATENATE("2. Заверения и гарантии Сторон
2.1 Цедент настоящим подтверждает:
2.1.1 Действительность и наличие всех прав, которые он уступает в соотв"&amp;"етствии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обязательств"&amp;"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"&amp;"полное право на приобретение права требования на условиях настоящего договора.")</f>
        <v>2. Заверения и гарантии Сторон
2.1 Цедент настоящим подтверждает:
2.1.1 Действительность и наличие всех прав, которые он уступает в соответствии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полное право на приобретение права требования на условиях настоящего договора.</v>
      </c>
      <c r="B6" s="48"/>
    </row>
    <row r="7" spans="1:2" ht="213.6" customHeight="1">
      <c r="A7" s="48" t="str">
        <f>CONCATENATE("3.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не"&amp;"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под"&amp;"пунктом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"&amp;"полное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f>
        <v>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v>
      </c>
      <c r="B7" s="48"/>
    </row>
    <row r="8" spans="1:2" ht="103.15" customHeight="1">
      <c r="A8" s="48" t="str">
        <f>CONCATENATE("3.1.6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Пр"&amp;"иложением 1 к Договору. 
3.2.2 Письменно уведомить Должника о состоявшейся уступке права требования.")</f>
        <v>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Приложением 1 к Договору. 
3.2.2 Письменно уведомить Должника о состоявшейся уступке права требования.</v>
      </c>
      <c r="B8" s="48"/>
    </row>
    <row r="9" spans="1:2" ht="102" customHeight="1">
      <c r="A9" s="48" t="str">
        <f>CONCATENATE("4.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убы"&amp;"тков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f>
        <v>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v>
      </c>
      <c r="B9" s="48"/>
    </row>
    <row r="10" spans="1:2" ht="133.15" customHeight="1">
      <c r="A10" s="48" t="str">
        <f>CONCATENATE("6. Порядок разрешения споров
6.1 Все разногласия, возникающие в ходе исполнения настоящего дого"&amp;"вора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договорил"&amp;"ись о договорной подсудности на основании ст.32 ГПК РФ, где спор будет рассматриваться по адресу регистрации Цессионария")</f>
        <v>6. Порядок разрешения споров
6.1 Все разногласия, возникающие в ходе исполнения настоящего договора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договорились о договорной подсудности на основании ст.32 ГПК РФ, где спор будет рассматриваться по адресу регистрации Цессионария</v>
      </c>
      <c r="B10" s="48"/>
    </row>
    <row r="11" spans="1:2" ht="198.6" customHeight="1">
      <c r="A11" s="48" t="str">
        <f>CONCATENATE("7. Заключительные положения
7.1 Настоящий договор содержит исчерпывающий перечень договоренностей Сторон относительно существенных и и"&amp;"ных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экземпляру"&amp;"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изм"&amp;"енений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обяза"&amp;"тельств.")</f>
        <v>7. Заключительные положения
7.1 Настоящий договор содержит исчерпывающий перечень договоренностей Сторон относительно существенных и иных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обязательств.</v>
      </c>
      <c r="B11" s="48"/>
    </row>
    <row r="12" spans="1:2" ht="123.6" customHeight="1">
      <c r="A12" s="48" t="str">
        <f>CONCATENATE("8. Реквизиты, адреса Сторон:
Цедент: 
", Форма!B5,", ",Форма!B6," года рождения, паспорт серия ", Форма!B7," № ",Форма!B8,", выдан: ",Форма!B9," ",Форма!B10,", код подразделения ",Форма!B11,", зарегистрированный(-ая) по адресу: ",Форма!B12, "
Цессионарий: 
", Форма!J2)</f>
        <v xml:space="preserve">8. Реквизиты, адреса Сторон:
Цедент: 
,  года рождения, паспорт серия  № , выдан:  , код подразделения , зарегистрированный(-ая) по адресу: 
Цессионарий: 
</v>
      </c>
      <c r="B12" s="48"/>
    </row>
    <row r="13" spans="1:2">
      <c r="A13" s="48"/>
      <c r="B13" s="48"/>
    </row>
    <row r="14" spans="1:2">
      <c r="A14" s="48"/>
      <c r="B14" s="48"/>
    </row>
    <row r="15" spans="1:2" ht="31.5">
      <c r="A15" s="16" t="str">
        <f>CONCATENATE("Цедент:___________________________ 
",Форма!B5
)</f>
        <v xml:space="preserve">Цедент:___________________________ 
</v>
      </c>
      <c r="B15" s="16" t="str">
        <f>CONCATENATE("Цессионарий:____________________________
",
Форма!B2)</f>
        <v xml:space="preserve">Цессионарий:____________________________
</v>
      </c>
    </row>
  </sheetData>
  <mergeCells count="12">
    <mergeCell ref="A14:B14"/>
    <mergeCell ref="A1:B1"/>
    <mergeCell ref="A4:B4"/>
    <mergeCell ref="A5:B5"/>
    <mergeCell ref="A6:B6"/>
    <mergeCell ref="A7:B7"/>
    <mergeCell ref="A8:B8"/>
    <mergeCell ref="A9:B9"/>
    <mergeCell ref="A10:B10"/>
    <mergeCell ref="A11:B11"/>
    <mergeCell ref="A12:B12"/>
    <mergeCell ref="A13:B13"/>
  </mergeCells>
  <pageMargins left="0.7" right="0.7" top="0.75" bottom="0.75" header="0.3" footer="0.3"/>
  <pageSetup paperSize="9" scale="87" fitToHeight="0" orientation="portrait" horizontalDpi="1200" verticalDpi="1200" r:id="rId1"/>
</worksheet>
</file>

<file path=xl/worksheets/sheet9.xml><?xml version="1.0" encoding="utf-8"?>
<worksheet xmlns="http://schemas.openxmlformats.org/spreadsheetml/2006/main" xmlns:r="http://schemas.openxmlformats.org/officeDocument/2006/relationships">
  <sheetPr>
    <pageSetUpPr fitToPage="1"/>
  </sheetPr>
  <dimension ref="A1:B26"/>
  <sheetViews>
    <sheetView workbookViewId="0">
      <selection activeCell="B13" sqref="B13"/>
    </sheetView>
  </sheetViews>
  <sheetFormatPr defaultColWidth="9.140625" defaultRowHeight="15.75"/>
  <cols>
    <col min="1" max="2" width="50.7109375" style="6" customWidth="1"/>
    <col min="3" max="16384" width="9.140625" style="6"/>
  </cols>
  <sheetData>
    <row r="1" spans="1:2">
      <c r="A1" s="49" t="str">
        <f>CONCATENATE("Приложение №2 к Соглашению от ",Форма!B4)</f>
        <v xml:space="preserve">Приложение №2 к Соглашению от </v>
      </c>
      <c r="B1" s="49"/>
    </row>
    <row r="3" spans="1:2">
      <c r="A3" s="54" t="s">
        <v>95</v>
      </c>
      <c r="B3" s="54"/>
    </row>
    <row r="4" spans="1:2">
      <c r="A4" s="7">
        <f>Форма!B3</f>
        <v>0</v>
      </c>
      <c r="B4" s="8">
        <f>Форма!B4</f>
        <v>0</v>
      </c>
    </row>
    <row r="6" spans="1:2" ht="63.75" customHeight="1">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 с одной стороны, и  с другой стороны, определили размер денежной суммы, выплачиваемой Цеденту в соответствии с п.3.2.1 Договора цессии от  в размере: ________________________________________</v>
      </c>
      <c r="B6" s="48"/>
    </row>
    <row r="7" spans="1:2" ht="56.25" customHeight="1">
      <c r="A7" s="48" t="s">
        <v>96</v>
      </c>
      <c r="B7" s="48"/>
    </row>
    <row r="8" spans="1:2" ht="40.5" customHeight="1">
      <c r="A8" s="48" t="str">
        <f>CONCATENATE("Стороны установили, что ", 'Приложение 2экз'!A1," считать не действительным.")</f>
        <v>Стороны установили, что Приложение №1 к Соглашению от  (Условия о расчетах, согласно п. 3.2.1 Соглашения от ) считать не действительным.</v>
      </c>
      <c r="B8" s="48"/>
    </row>
    <row r="9" spans="1:2" ht="27" customHeight="1">
      <c r="A9" s="48" t="s">
        <v>89</v>
      </c>
      <c r="B9" s="48"/>
    </row>
    <row r="12" spans="1:2" ht="31.5">
      <c r="A12" s="16" t="str">
        <f>CONCATENATE("Цедент: _________________________
", Форма!B5)</f>
        <v xml:space="preserve">Цедент: _________________________
</v>
      </c>
      <c r="B12" s="16" t="str">
        <f>CONCATENATE("Цессионарий: _______________________
", Форма!M2)</f>
        <v xml:space="preserve">Цессионарий: _______________________
</v>
      </c>
    </row>
    <row r="15" spans="1:2">
      <c r="A15" s="54" t="s">
        <v>90</v>
      </c>
      <c r="B15" s="54"/>
    </row>
    <row r="16" spans="1:2">
      <c r="A16" s="54" t="s">
        <v>91</v>
      </c>
      <c r="B16" s="54"/>
    </row>
    <row r="17" spans="1:2" ht="53.25" customHeight="1">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  года рождения, паспорт серия  № , выдан:  , код подразделения , зарегистрированный(-ая) по адресу: ,</v>
      </c>
      <c r="B17" s="48"/>
    </row>
    <row r="18" spans="1:2">
      <c r="A18" s="48" t="str">
        <f>CONCATENATE("в целях связанных с обеспечением исполнения Соглашения от ",Форма!B4, " г.")</f>
        <v>в целях связанных с обеспечением исполнения Соглашения от  г.</v>
      </c>
      <c r="B18" s="48"/>
    </row>
    <row r="19" spans="1:2" ht="24" customHeight="1">
      <c r="A19" s="48" t="str">
        <f>CONCATENATE("даю согласие: ", Форма!D2," находящемуся по адресу: ", Форма!H2,",")</f>
        <v>даю согласие:  находящемуся по адресу: ,</v>
      </c>
      <c r="B19" s="48"/>
    </row>
    <row r="20" spans="1:2" ht="117.75" customHeight="1">
      <c r="A20" s="48" t="s">
        <v>92</v>
      </c>
      <c r="B20" s="48"/>
    </row>
    <row r="23" spans="1:2">
      <c r="A23" s="7">
        <f>Форма!B4</f>
        <v>0</v>
      </c>
    </row>
    <row r="25" spans="1:2">
      <c r="A25" s="6" t="s">
        <v>93</v>
      </c>
    </row>
    <row r="26" spans="1:2">
      <c r="A26" s="59" t="s">
        <v>87</v>
      </c>
      <c r="B26" s="59"/>
    </row>
  </sheetData>
  <mergeCells count="13">
    <mergeCell ref="A9:B9"/>
    <mergeCell ref="A1:B1"/>
    <mergeCell ref="A3:B3"/>
    <mergeCell ref="A6:B6"/>
    <mergeCell ref="A7:B7"/>
    <mergeCell ref="A8:B8"/>
    <mergeCell ref="A26:B26"/>
    <mergeCell ref="A15:B15"/>
    <mergeCell ref="A16:B16"/>
    <mergeCell ref="A17:B17"/>
    <mergeCell ref="A18:B18"/>
    <mergeCell ref="A19:B19"/>
    <mergeCell ref="A20:B20"/>
  </mergeCells>
  <pageMargins left="0.7" right="0.7" top="0.75" bottom="0.75" header="0.3" footer="0.3"/>
  <pageSetup paperSize="9" scale="87"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Форма</vt:lpstr>
      <vt:lpstr>Предупреждение НАМ 1экз</vt:lpstr>
      <vt:lpstr>Акт документы 2экз</vt:lpstr>
      <vt:lpstr>Заявление на АК от собствен</vt:lpstr>
      <vt:lpstr>НеПриложение 1экз (клиенту)</vt:lpstr>
      <vt:lpstr>Приложение 2экз</vt:lpstr>
      <vt:lpstr>НеДоговор 1экз (клиенту)</vt:lpstr>
      <vt:lpstr>Договор 3экз</vt:lpstr>
      <vt:lpstr>Приложение 2экз (если сумма мен</vt:lpstr>
      <vt:lpstr>Приложение 2экз (ПАРТНЕРЫ)</vt:lpstr>
      <vt:lpstr>Обложка 1экз</vt:lpstr>
      <vt:lpstr>Уведомление НАМ 2экз</vt:lpstr>
      <vt:lpstr>Акт деньги</vt:lpstr>
      <vt:lpstr>Заявление в СК (ПХ)</vt:lpstr>
      <vt:lpstr>Заявление в СК по доверке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Виктор</cp:lastModifiedBy>
  <cp:lastPrinted>2023-07-15T10:35:33Z</cp:lastPrinted>
  <dcterms:created xsi:type="dcterms:W3CDTF">2023-07-01T10:04:28Z</dcterms:created>
  <dcterms:modified xsi:type="dcterms:W3CDTF">2023-08-03T07:47:58Z</dcterms:modified>
</cp:coreProperties>
</file>