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8595" windowHeight="4950"/>
  </bookViews>
  <sheets>
    <sheet name="duckduck general" sheetId="1" r:id="rId1"/>
    <sheet name="duckduck company" sheetId="2" r:id="rId2"/>
    <sheet name="Upper" sheetId="3" r:id="rId3"/>
  </sheets>
  <definedNames>
    <definedName name="_xlnm._FilterDatabase" localSheetId="1" hidden="1">'duckduck company'!$A$1:$C$534</definedName>
  </definedNames>
  <calcPr calcId="125725"/>
</workbook>
</file>

<file path=xl/calcChain.xml><?xml version="1.0" encoding="utf-8"?>
<calcChain xmlns="http://schemas.openxmlformats.org/spreadsheetml/2006/main">
  <c r="C20" i="1"/>
  <c r="E20"/>
  <c r="I20"/>
  <c r="G20"/>
  <c r="B14" i="3"/>
  <c r="B15"/>
  <c r="B13"/>
  <c r="D15" i="2"/>
  <c r="E15"/>
  <c r="D16"/>
  <c r="E16"/>
  <c r="D17"/>
  <c r="E17"/>
  <c r="D18"/>
  <c r="E18"/>
  <c r="D12"/>
  <c r="E12"/>
  <c r="C15"/>
  <c r="B15"/>
  <c r="C17"/>
  <c r="B17"/>
  <c r="C16"/>
  <c r="B16"/>
  <c r="C18"/>
  <c r="B18"/>
  <c r="C12"/>
  <c r="B12"/>
  <c r="H20" i="1"/>
  <c r="H21"/>
  <c r="H22"/>
  <c r="H23"/>
  <c r="L20"/>
  <c r="L21"/>
  <c r="L22"/>
  <c r="L23"/>
  <c r="J20"/>
  <c r="J21"/>
  <c r="J22"/>
  <c r="J23"/>
  <c r="D21"/>
  <c r="F21"/>
  <c r="K21"/>
  <c r="D22"/>
  <c r="F22"/>
  <c r="K22"/>
  <c r="D23"/>
  <c r="F23"/>
  <c r="K23"/>
  <c r="B22"/>
  <c r="B23"/>
  <c r="B21"/>
  <c r="K20"/>
  <c r="M2"/>
  <c r="B17" s="1"/>
  <c r="B29" s="1"/>
  <c r="D20"/>
  <c r="F20"/>
  <c r="B20"/>
  <c r="C17" l="1"/>
  <c r="C26"/>
  <c r="C27"/>
  <c r="I27"/>
  <c r="E17"/>
  <c r="E29" s="1"/>
  <c r="E26"/>
  <c r="I17"/>
  <c r="I28" s="1"/>
  <c r="E27"/>
  <c r="E28"/>
  <c r="I26"/>
  <c r="G17"/>
  <c r="G26"/>
  <c r="G27"/>
  <c r="H26"/>
  <c r="H27"/>
  <c r="H17"/>
  <c r="D26"/>
  <c r="J27"/>
  <c r="L26"/>
  <c r="B26"/>
  <c r="B28"/>
  <c r="L27"/>
  <c r="F17"/>
  <c r="F27"/>
  <c r="M4"/>
  <c r="C30" s="1"/>
  <c r="B27"/>
  <c r="K17"/>
  <c r="J26"/>
  <c r="K26"/>
  <c r="J17"/>
  <c r="L17"/>
  <c r="F26"/>
  <c r="D27"/>
  <c r="K27"/>
  <c r="D17"/>
  <c r="C28" l="1"/>
  <c r="C29"/>
  <c r="G30"/>
  <c r="I30"/>
  <c r="E30"/>
  <c r="I29"/>
  <c r="G28"/>
  <c r="G29"/>
  <c r="B30"/>
  <c r="H30"/>
  <c r="H29"/>
  <c r="H28"/>
  <c r="M6"/>
  <c r="C31" s="1"/>
  <c r="F30"/>
  <c r="L30"/>
  <c r="D30"/>
  <c r="J30"/>
  <c r="K29"/>
  <c r="K28"/>
  <c r="F28"/>
  <c r="F29"/>
  <c r="K30"/>
  <c r="J29"/>
  <c r="J28"/>
  <c r="D28"/>
  <c r="D29"/>
  <c r="L29"/>
  <c r="L28"/>
  <c r="E31" l="1"/>
  <c r="I31"/>
  <c r="H31"/>
  <c r="G31"/>
  <c r="L31"/>
  <c r="B31"/>
  <c r="F31"/>
  <c r="D31"/>
  <c r="J31"/>
  <c r="K31"/>
</calcChain>
</file>

<file path=xl/sharedStrings.xml><?xml version="1.0" encoding="utf-8"?>
<sst xmlns="http://schemas.openxmlformats.org/spreadsheetml/2006/main" count="72" uniqueCount="54">
  <si>
    <t>5,5,5</t>
  </si>
  <si>
    <t>10,10,10</t>
  </si>
  <si>
    <t>10,15,15</t>
  </si>
  <si>
    <t>Success</t>
  </si>
  <si>
    <t>Partial success</t>
  </si>
  <si>
    <t>Confuse</t>
  </si>
  <si>
    <t>False negative</t>
  </si>
  <si>
    <t>Company</t>
  </si>
  <si>
    <t>Person</t>
  </si>
  <si>
    <t>Place</t>
  </si>
  <si>
    <t>False positive</t>
  </si>
  <si>
    <t>NE</t>
  </si>
  <si>
    <t>False negative ne</t>
  </si>
  <si>
    <t>Confuse ne</t>
  </si>
  <si>
    <t>Total error (FP +FN + Confuse)</t>
  </si>
  <si>
    <t>words</t>
  </si>
  <si>
    <t>Name Precision</t>
  </si>
  <si>
    <t>Name Precision With NE OK</t>
  </si>
  <si>
    <t>Precision with NE OK</t>
  </si>
  <si>
    <t>Recall with NE OK</t>
  </si>
  <si>
    <t>Recall</t>
  </si>
  <si>
    <t>expected regular</t>
  </si>
  <si>
    <t>Tagged Names</t>
  </si>
  <si>
    <t>Tagged Regular</t>
  </si>
  <si>
    <t>expected NE</t>
  </si>
  <si>
    <t>expected names (with NE)</t>
  </si>
  <si>
    <t>expected names (without NE)</t>
  </si>
  <si>
    <t>person error</t>
  </si>
  <si>
    <t>location error</t>
  </si>
  <si>
    <t>company error</t>
  </si>
  <si>
    <t>10,15,5</t>
  </si>
  <si>
    <t>10,15,10</t>
  </si>
  <si>
    <t>8,8,10</t>
  </si>
  <si>
    <t>Total Precision</t>
  </si>
  <si>
    <t>20,20,20</t>
  </si>
  <si>
    <t>Total</t>
  </si>
  <si>
    <t>False positive (company)</t>
  </si>
  <si>
    <t>False negative (company)</t>
  </si>
  <si>
    <t>Expected company</t>
  </si>
  <si>
    <t>Confuse (company instead of other)</t>
  </si>
  <si>
    <t>result company</t>
  </si>
  <si>
    <t>Confuse ne (company instead of NE)</t>
  </si>
  <si>
    <t>min=1 ngram=1</t>
  </si>
  <si>
    <t>min=2 ngram=1</t>
  </si>
  <si>
    <t>min=1 ngram=2</t>
  </si>
  <si>
    <t>min=2 gram=2</t>
  </si>
  <si>
    <t>Total error (FP +FN)</t>
  </si>
  <si>
    <t>Name Recall</t>
  </si>
  <si>
    <t>Expected names</t>
  </si>
  <si>
    <t>Found names</t>
  </si>
  <si>
    <t>10,15,15 ngram2</t>
  </si>
  <si>
    <t>20,20,20 ngram2</t>
  </si>
  <si>
    <t>10,10,10 ngram2</t>
  </si>
  <si>
    <t>5,5,5 ngram=2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</si>
</sst>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barChart>
        <c:barDir val="col"/>
        <c:grouping val="clustered"/>
        <c:ser>
          <c:idx val="0"/>
          <c:order val="0"/>
          <c:tx>
            <c:strRef>
              <c:f>'duckduck general'!$A$27</c:f>
              <c:strCache>
                <c:ptCount val="1"/>
                <c:pt idx="0">
                  <c:v>Total Precision</c:v>
                </c:pt>
              </c:strCache>
            </c:strRef>
          </c:tx>
          <c:cat>
            <c:strRef>
              <c:f>'duckduck general'!$B$1:$I$1</c:f>
              <c:strCache>
                <c:ptCount val="8"/>
                <c:pt idx="0">
                  <c:v>5,5,5</c:v>
                </c:pt>
                <c:pt idx="1">
                  <c:v>5,5,5 ngram=2</c:v>
                </c:pt>
                <c:pt idx="2">
                  <c:v>10,10,10</c:v>
                </c:pt>
                <c:pt idx="3">
                  <c:v>10,10,10 ngram2</c:v>
                </c:pt>
                <c:pt idx="4">
                  <c:v>10,15,15</c:v>
                </c:pt>
                <c:pt idx="5">
                  <c:v>10,15,15 ngram2</c:v>
                </c:pt>
                <c:pt idx="6">
                  <c:v>20,20,20</c:v>
                </c:pt>
                <c:pt idx="7">
                  <c:v>20,20,20 ngram2</c:v>
                </c:pt>
              </c:strCache>
            </c:strRef>
          </c:cat>
          <c:val>
            <c:numRef>
              <c:f>'duckduck general'!$B$26:$I$26</c:f>
              <c:numCache>
                <c:formatCode>0.00</c:formatCode>
                <c:ptCount val="8"/>
                <c:pt idx="0">
                  <c:v>0.79520344920506603</c:v>
                </c:pt>
                <c:pt idx="1">
                  <c:v>0.79116141201832391</c:v>
                </c:pt>
                <c:pt idx="2">
                  <c:v>0.85475613042306653</c:v>
                </c:pt>
                <c:pt idx="3">
                  <c:v>0.85260037725680404</c:v>
                </c:pt>
                <c:pt idx="4">
                  <c:v>0.85933710590137424</c:v>
                </c:pt>
                <c:pt idx="5">
                  <c:v>0.86149285906763673</c:v>
                </c:pt>
                <c:pt idx="6">
                  <c:v>0.85987604419293995</c:v>
                </c:pt>
                <c:pt idx="7">
                  <c:v>0.86176232821341958</c:v>
                </c:pt>
              </c:numCache>
            </c:numRef>
          </c:val>
        </c:ser>
        <c:ser>
          <c:idx val="1"/>
          <c:order val="1"/>
          <c:tx>
            <c:strRef>
              <c:f>'duckduck general'!$A$29</c:f>
              <c:strCache>
                <c:ptCount val="1"/>
                <c:pt idx="0">
                  <c:v>Name Precision</c:v>
                </c:pt>
              </c:strCache>
            </c:strRef>
          </c:tx>
          <c:cat>
            <c:strRef>
              <c:f>'duckduck general'!$B$1:$I$1</c:f>
              <c:strCache>
                <c:ptCount val="8"/>
                <c:pt idx="0">
                  <c:v>5,5,5</c:v>
                </c:pt>
                <c:pt idx="1">
                  <c:v>5,5,5 ngram=2</c:v>
                </c:pt>
                <c:pt idx="2">
                  <c:v>10,10,10</c:v>
                </c:pt>
                <c:pt idx="3">
                  <c:v>10,10,10 ngram2</c:v>
                </c:pt>
                <c:pt idx="4">
                  <c:v>10,15,15</c:v>
                </c:pt>
                <c:pt idx="5">
                  <c:v>10,15,15 ngram2</c:v>
                </c:pt>
                <c:pt idx="6">
                  <c:v>20,20,20</c:v>
                </c:pt>
                <c:pt idx="7">
                  <c:v>20,20,20 ngram2</c:v>
                </c:pt>
              </c:strCache>
            </c:strRef>
          </c:cat>
          <c:val>
            <c:numRef>
              <c:f>'duckduck general'!$B$28:$I$28</c:f>
              <c:numCache>
                <c:formatCode>0.00</c:formatCode>
                <c:ptCount val="8"/>
                <c:pt idx="0">
                  <c:v>0.38542890716803757</c:v>
                </c:pt>
                <c:pt idx="1">
                  <c:v>0.38143176733780759</c:v>
                </c:pt>
                <c:pt idx="2">
                  <c:v>0.53056234718826412</c:v>
                </c:pt>
                <c:pt idx="3">
                  <c:v>0.51702127659574471</c:v>
                </c:pt>
                <c:pt idx="4">
                  <c:v>0.59507042253521125</c:v>
                </c:pt>
                <c:pt idx="5">
                  <c:v>0.58806818181818188</c:v>
                </c:pt>
                <c:pt idx="6">
                  <c:v>0.70289855072463769</c:v>
                </c:pt>
                <c:pt idx="7">
                  <c:v>0.69325153374233128</c:v>
                </c:pt>
              </c:numCache>
            </c:numRef>
          </c:val>
        </c:ser>
        <c:ser>
          <c:idx val="2"/>
          <c:order val="2"/>
          <c:tx>
            <c:strRef>
              <c:f>'duckduck general'!$A$31</c:f>
              <c:strCache>
                <c:ptCount val="1"/>
                <c:pt idx="0">
                  <c:v>Recall</c:v>
                </c:pt>
              </c:strCache>
            </c:strRef>
          </c:tx>
          <c:cat>
            <c:strRef>
              <c:f>'duckduck general'!$B$1:$I$1</c:f>
              <c:strCache>
                <c:ptCount val="8"/>
                <c:pt idx="0">
                  <c:v>5,5,5</c:v>
                </c:pt>
                <c:pt idx="1">
                  <c:v>5,5,5 ngram=2</c:v>
                </c:pt>
                <c:pt idx="2">
                  <c:v>10,10,10</c:v>
                </c:pt>
                <c:pt idx="3">
                  <c:v>10,10,10 ngram2</c:v>
                </c:pt>
                <c:pt idx="4">
                  <c:v>10,15,15</c:v>
                </c:pt>
                <c:pt idx="5">
                  <c:v>10,15,15 ngram2</c:v>
                </c:pt>
                <c:pt idx="6">
                  <c:v>20,20,20</c:v>
                </c:pt>
                <c:pt idx="7">
                  <c:v>20,20,20 ngram2</c:v>
                </c:pt>
              </c:strCache>
            </c:strRef>
          </c:cat>
          <c:val>
            <c:numRef>
              <c:f>'duckduck general'!$B$30:$I$30</c:f>
              <c:numCache>
                <c:formatCode>0.00</c:formatCode>
                <c:ptCount val="8"/>
                <c:pt idx="0">
                  <c:v>0.72972972972972971</c:v>
                </c:pt>
                <c:pt idx="1">
                  <c:v>0.75506756756756754</c:v>
                </c:pt>
                <c:pt idx="2">
                  <c:v>0.54391891891891886</c:v>
                </c:pt>
                <c:pt idx="3">
                  <c:v>0.58952702702702697</c:v>
                </c:pt>
                <c:pt idx="4">
                  <c:v>0.44256756756756754</c:v>
                </c:pt>
                <c:pt idx="5">
                  <c:v>0.5067567567567568</c:v>
                </c:pt>
                <c:pt idx="6">
                  <c:v>0.32094594594594594</c:v>
                </c:pt>
                <c:pt idx="7">
                  <c:v>0.34797297297297303</c:v>
                </c:pt>
              </c:numCache>
            </c:numRef>
          </c:val>
        </c:ser>
        <c:axId val="103320192"/>
        <c:axId val="103338368"/>
      </c:barChart>
      <c:catAx>
        <c:axId val="103320192"/>
        <c:scaling>
          <c:orientation val="minMax"/>
        </c:scaling>
        <c:axPos val="b"/>
        <c:tickLblPos val="nextTo"/>
        <c:txPr>
          <a:bodyPr/>
          <a:lstStyle/>
          <a:p>
            <a:pPr>
              <a:defRPr baseline="0">
                <a:latin typeface="Arial" pitchFamily="34" charset="0"/>
              </a:defRPr>
            </a:pPr>
            <a:endParaRPr lang="he-IL"/>
          </a:p>
        </c:txPr>
        <c:crossAx val="103338368"/>
        <c:crosses val="autoZero"/>
        <c:auto val="1"/>
        <c:lblAlgn val="ctr"/>
        <c:lblOffset val="100"/>
      </c:catAx>
      <c:valAx>
        <c:axId val="103338368"/>
        <c:scaling>
          <c:orientation val="minMax"/>
        </c:scaling>
        <c:axPos val="l"/>
        <c:majorGridlines/>
        <c:numFmt formatCode="0.00" sourceLinked="1"/>
        <c:tickLblPos val="nextTo"/>
        <c:crossAx val="103320192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13</xdr:row>
      <xdr:rowOff>142875</xdr:rowOff>
    </xdr:from>
    <xdr:to>
      <xdr:col>27</xdr:col>
      <xdr:colOff>619126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I1" workbookViewId="0">
      <selection activeCell="R31" sqref="R31"/>
    </sheetView>
  </sheetViews>
  <sheetFormatPr defaultRowHeight="14.25"/>
  <cols>
    <col min="1" max="1" width="30.125" customWidth="1"/>
    <col min="2" max="2" width="11" customWidth="1"/>
    <col min="3" max="3" width="15.625" customWidth="1"/>
    <col min="5" max="5" width="13.375" customWidth="1"/>
    <col min="7" max="7" width="17.625" customWidth="1"/>
    <col min="9" max="9" width="15" bestFit="1" customWidth="1"/>
  </cols>
  <sheetData>
    <row r="1" spans="1:14" ht="15">
      <c r="A1" s="1"/>
      <c r="B1" s="1" t="s">
        <v>0</v>
      </c>
      <c r="C1" s="1" t="s">
        <v>53</v>
      </c>
      <c r="D1" s="1" t="s">
        <v>1</v>
      </c>
      <c r="E1" s="1" t="s">
        <v>52</v>
      </c>
      <c r="F1" s="1" t="s">
        <v>2</v>
      </c>
      <c r="G1" s="1" t="s">
        <v>50</v>
      </c>
      <c r="H1" s="1" t="s">
        <v>34</v>
      </c>
      <c r="I1" s="1" t="s">
        <v>51</v>
      </c>
      <c r="J1" s="1" t="s">
        <v>31</v>
      </c>
      <c r="K1" s="1" t="s">
        <v>30</v>
      </c>
      <c r="L1" s="1" t="s">
        <v>32</v>
      </c>
      <c r="M1" s="1" t="s">
        <v>35</v>
      </c>
      <c r="N1" s="1"/>
    </row>
    <row r="2" spans="1:14" ht="15">
      <c r="A2" s="1" t="s">
        <v>3</v>
      </c>
      <c r="B2">
        <v>2946</v>
      </c>
      <c r="C2" s="2">
        <v>2931</v>
      </c>
      <c r="D2">
        <v>3168</v>
      </c>
      <c r="E2">
        <v>3160</v>
      </c>
      <c r="F2">
        <v>3188</v>
      </c>
      <c r="G2">
        <v>3196</v>
      </c>
      <c r="H2">
        <v>3191</v>
      </c>
      <c r="I2">
        <v>3198</v>
      </c>
      <c r="J2">
        <v>3185</v>
      </c>
      <c r="K2">
        <v>3120</v>
      </c>
      <c r="L2">
        <v>3141</v>
      </c>
      <c r="M2">
        <f>F2+F3+F4+F5+F9+F14+F15</f>
        <v>3711</v>
      </c>
      <c r="N2" t="s">
        <v>15</v>
      </c>
    </row>
    <row r="3" spans="1:14" ht="15">
      <c r="A3" s="1" t="s">
        <v>4</v>
      </c>
      <c r="B3">
        <v>5</v>
      </c>
      <c r="C3" s="2">
        <v>5</v>
      </c>
      <c r="D3">
        <v>4</v>
      </c>
      <c r="E3">
        <v>4</v>
      </c>
      <c r="F3">
        <v>1</v>
      </c>
      <c r="G3">
        <v>1</v>
      </c>
      <c r="H3">
        <v>0</v>
      </c>
      <c r="I3">
        <v>0</v>
      </c>
      <c r="J3">
        <v>2</v>
      </c>
      <c r="K3">
        <v>2</v>
      </c>
      <c r="L3">
        <v>4</v>
      </c>
      <c r="M3">
        <v>3119</v>
      </c>
      <c r="N3" t="s">
        <v>21</v>
      </c>
    </row>
    <row r="4" spans="1:14" ht="15">
      <c r="A4" s="1" t="s">
        <v>5</v>
      </c>
      <c r="B4">
        <v>67</v>
      </c>
      <c r="C4" s="2">
        <v>70</v>
      </c>
      <c r="D4">
        <v>39</v>
      </c>
      <c r="E4">
        <v>46</v>
      </c>
      <c r="F4">
        <v>24</v>
      </c>
      <c r="G4">
        <v>28</v>
      </c>
      <c r="H4">
        <v>17</v>
      </c>
      <c r="I4">
        <v>17</v>
      </c>
      <c r="J4">
        <v>35</v>
      </c>
      <c r="K4">
        <v>56</v>
      </c>
      <c r="L4">
        <v>42</v>
      </c>
      <c r="M4">
        <f>M2-M3</f>
        <v>592</v>
      </c>
      <c r="N4" t="s">
        <v>25</v>
      </c>
    </row>
    <row r="5" spans="1:14" ht="15">
      <c r="A5" s="1" t="s">
        <v>6</v>
      </c>
      <c r="B5">
        <v>160</v>
      </c>
      <c r="C5" s="2">
        <v>145</v>
      </c>
      <c r="D5">
        <v>270</v>
      </c>
      <c r="E5">
        <v>243</v>
      </c>
      <c r="F5">
        <v>330</v>
      </c>
      <c r="G5">
        <v>292</v>
      </c>
      <c r="H5">
        <v>402</v>
      </c>
      <c r="I5">
        <v>386</v>
      </c>
      <c r="J5">
        <v>290</v>
      </c>
      <c r="K5">
        <v>230</v>
      </c>
      <c r="L5">
        <v>245</v>
      </c>
      <c r="M5">
        <v>77</v>
      </c>
      <c r="N5" t="s">
        <v>24</v>
      </c>
    </row>
    <row r="6" spans="1:14" ht="15" hidden="1" customHeight="1">
      <c r="A6" s="2" t="s">
        <v>7</v>
      </c>
      <c r="B6">
        <v>44</v>
      </c>
      <c r="C6" s="2"/>
      <c r="D6">
        <v>69</v>
      </c>
      <c r="F6">
        <v>86</v>
      </c>
      <c r="H6">
        <v>89</v>
      </c>
      <c r="J6">
        <v>86</v>
      </c>
      <c r="K6">
        <v>67</v>
      </c>
      <c r="L6">
        <v>56</v>
      </c>
      <c r="M6">
        <f>M4-M5</f>
        <v>515</v>
      </c>
      <c r="N6" t="s">
        <v>26</v>
      </c>
    </row>
    <row r="7" spans="1:14" hidden="1">
      <c r="A7" s="2" t="s">
        <v>8</v>
      </c>
      <c r="B7">
        <v>82</v>
      </c>
      <c r="C7" s="2"/>
      <c r="D7">
        <v>126</v>
      </c>
      <c r="F7">
        <v>146</v>
      </c>
      <c r="H7">
        <v>180</v>
      </c>
      <c r="J7">
        <v>128</v>
      </c>
      <c r="K7">
        <v>112</v>
      </c>
      <c r="L7">
        <v>116</v>
      </c>
    </row>
    <row r="8" spans="1:14" hidden="1">
      <c r="A8" s="2" t="s">
        <v>9</v>
      </c>
      <c r="B8">
        <v>34</v>
      </c>
      <c r="C8" s="2"/>
      <c r="D8">
        <v>75</v>
      </c>
      <c r="F8">
        <v>98</v>
      </c>
      <c r="H8">
        <v>133</v>
      </c>
      <c r="J8">
        <v>76</v>
      </c>
      <c r="K8">
        <v>51</v>
      </c>
      <c r="L8">
        <v>73</v>
      </c>
    </row>
    <row r="9" spans="1:14" ht="15">
      <c r="A9" s="1" t="s">
        <v>10</v>
      </c>
      <c r="B9">
        <v>456</v>
      </c>
      <c r="C9" s="2">
        <v>483</v>
      </c>
      <c r="D9">
        <v>153</v>
      </c>
      <c r="E9">
        <v>181</v>
      </c>
      <c r="F9">
        <v>91</v>
      </c>
      <c r="G9">
        <v>117</v>
      </c>
      <c r="H9">
        <v>24</v>
      </c>
      <c r="I9">
        <v>33</v>
      </c>
      <c r="J9">
        <v>122</v>
      </c>
      <c r="K9">
        <v>226</v>
      </c>
      <c r="L9">
        <v>202</v>
      </c>
    </row>
    <row r="10" spans="1:14" hidden="1">
      <c r="A10" s="2" t="s">
        <v>7</v>
      </c>
      <c r="B10">
        <v>130</v>
      </c>
      <c r="C10" s="2"/>
      <c r="D10">
        <v>53</v>
      </c>
      <c r="F10">
        <v>22</v>
      </c>
      <c r="H10">
        <v>11</v>
      </c>
      <c r="J10">
        <v>22</v>
      </c>
      <c r="K10">
        <v>22</v>
      </c>
      <c r="L10">
        <v>66</v>
      </c>
    </row>
    <row r="11" spans="1:14" hidden="1">
      <c r="A11" s="2" t="s">
        <v>8</v>
      </c>
      <c r="B11">
        <v>175</v>
      </c>
      <c r="C11" s="2"/>
      <c r="D11">
        <v>44</v>
      </c>
      <c r="F11">
        <v>47</v>
      </c>
      <c r="H11">
        <v>6</v>
      </c>
      <c r="J11">
        <v>44</v>
      </c>
      <c r="K11">
        <v>42</v>
      </c>
      <c r="L11">
        <v>80</v>
      </c>
    </row>
    <row r="12" spans="1:14" hidden="1">
      <c r="A12" s="2" t="s">
        <v>9</v>
      </c>
      <c r="B12">
        <v>124</v>
      </c>
      <c r="C12" s="2"/>
      <c r="D12">
        <v>51</v>
      </c>
      <c r="F12">
        <v>19</v>
      </c>
      <c r="H12">
        <v>7</v>
      </c>
      <c r="J12">
        <v>53</v>
      </c>
      <c r="K12">
        <v>159</v>
      </c>
      <c r="L12">
        <v>50</v>
      </c>
    </row>
    <row r="13" spans="1:14" hidden="1">
      <c r="A13" s="2" t="s">
        <v>11</v>
      </c>
      <c r="B13">
        <v>27</v>
      </c>
      <c r="C13" s="2"/>
      <c r="D13">
        <v>5</v>
      </c>
      <c r="F13">
        <v>3</v>
      </c>
      <c r="H13">
        <v>0</v>
      </c>
      <c r="J13">
        <v>3</v>
      </c>
      <c r="K13">
        <v>3</v>
      </c>
      <c r="L13">
        <v>6</v>
      </c>
    </row>
    <row r="14" spans="1:14" ht="15">
      <c r="A14" s="1" t="s">
        <v>12</v>
      </c>
      <c r="B14">
        <v>37</v>
      </c>
      <c r="C14" s="2">
        <v>36</v>
      </c>
      <c r="D14">
        <v>66</v>
      </c>
      <c r="E14">
        <v>60</v>
      </c>
      <c r="F14">
        <v>69</v>
      </c>
      <c r="G14">
        <v>65</v>
      </c>
      <c r="H14">
        <v>76</v>
      </c>
      <c r="I14">
        <v>76</v>
      </c>
      <c r="J14">
        <v>67</v>
      </c>
      <c r="K14">
        <v>57</v>
      </c>
      <c r="L14">
        <v>49</v>
      </c>
    </row>
    <row r="15" spans="1:14" ht="17.25" customHeight="1">
      <c r="A15" s="1" t="s">
        <v>13</v>
      </c>
      <c r="B15">
        <v>40</v>
      </c>
      <c r="C15" s="2">
        <v>41</v>
      </c>
      <c r="D15">
        <v>11</v>
      </c>
      <c r="E15">
        <v>17</v>
      </c>
      <c r="F15">
        <v>8</v>
      </c>
      <c r="G15">
        <v>12</v>
      </c>
      <c r="H15">
        <v>1</v>
      </c>
      <c r="I15">
        <v>1</v>
      </c>
      <c r="J15">
        <v>10</v>
      </c>
      <c r="K15">
        <v>20</v>
      </c>
      <c r="L15">
        <v>28</v>
      </c>
    </row>
    <row r="16" spans="1:14" ht="15">
      <c r="A16" s="1"/>
      <c r="C16" s="1"/>
    </row>
    <row r="17" spans="1:12" ht="15">
      <c r="A17" s="1" t="s">
        <v>22</v>
      </c>
      <c r="B17">
        <f>$M$2-B18</f>
        <v>851</v>
      </c>
      <c r="C17">
        <f>$M$2-C18</f>
        <v>894</v>
      </c>
      <c r="D17">
        <f>$M$2-D18</f>
        <v>409</v>
      </c>
      <c r="E17">
        <f>$M$2-E18</f>
        <v>470</v>
      </c>
      <c r="F17">
        <f>$M$2-F18</f>
        <v>284</v>
      </c>
      <c r="G17">
        <f>$M$2-G18</f>
        <v>352</v>
      </c>
      <c r="H17">
        <f>$M$2-H18</f>
        <v>138</v>
      </c>
      <c r="I17">
        <f>$M$2-I18</f>
        <v>163</v>
      </c>
      <c r="J17">
        <f>$M$2-J18</f>
        <v>357</v>
      </c>
      <c r="K17">
        <f>$M$2-K18</f>
        <v>531</v>
      </c>
      <c r="L17">
        <f>$M$2-L18</f>
        <v>500</v>
      </c>
    </row>
    <row r="18" spans="1:12" ht="15">
      <c r="A18" s="1" t="s">
        <v>23</v>
      </c>
      <c r="B18">
        <v>2860</v>
      </c>
      <c r="C18" s="2">
        <v>2817</v>
      </c>
      <c r="D18">
        <v>3302</v>
      </c>
      <c r="E18">
        <v>3241</v>
      </c>
      <c r="F18">
        <v>3427</v>
      </c>
      <c r="G18">
        <v>3359</v>
      </c>
      <c r="H18">
        <v>3573</v>
      </c>
      <c r="I18">
        <v>3548</v>
      </c>
      <c r="J18">
        <v>3354</v>
      </c>
      <c r="K18">
        <v>3180</v>
      </c>
      <c r="L18">
        <v>3211</v>
      </c>
    </row>
    <row r="20" spans="1:12" ht="15">
      <c r="A20" s="1" t="s">
        <v>14</v>
      </c>
      <c r="B20" s="3">
        <f t="shared" ref="B20:L20" si="0">B9+B5+B4</f>
        <v>683</v>
      </c>
      <c r="C20" s="3">
        <f t="shared" si="0"/>
        <v>698</v>
      </c>
      <c r="D20" s="3">
        <f>D9+D5+D4</f>
        <v>462</v>
      </c>
      <c r="E20" s="3">
        <f t="shared" ref="E20" si="1">E9+E5+E4</f>
        <v>470</v>
      </c>
      <c r="F20" s="3">
        <f t="shared" si="0"/>
        <v>445</v>
      </c>
      <c r="G20" s="3">
        <f t="shared" si="0"/>
        <v>437</v>
      </c>
      <c r="H20" s="3">
        <f>H9+H5+H4</f>
        <v>443</v>
      </c>
      <c r="I20" s="3">
        <f t="shared" ref="I20" si="2">I9+I5+I4</f>
        <v>436</v>
      </c>
      <c r="J20" s="3">
        <f t="shared" si="0"/>
        <v>447</v>
      </c>
      <c r="K20" s="3">
        <f t="shared" si="0"/>
        <v>512</v>
      </c>
      <c r="L20" s="3">
        <f t="shared" si="0"/>
        <v>489</v>
      </c>
    </row>
    <row r="21" spans="1:12" ht="15" hidden="1">
      <c r="A21" s="1" t="s">
        <v>29</v>
      </c>
      <c r="B21" s="3">
        <f>B6+B10+B4</f>
        <v>241</v>
      </c>
      <c r="C21" s="1"/>
      <c r="D21" s="3">
        <f>D6+D10+D4</f>
        <v>161</v>
      </c>
      <c r="E21" s="3"/>
      <c r="F21" s="3">
        <f t="shared" ref="F21" si="3">F6+F10+F4</f>
        <v>132</v>
      </c>
      <c r="G21" s="3"/>
      <c r="H21" s="3">
        <f t="shared" ref="H21" si="4">H6+H10+H4</f>
        <v>117</v>
      </c>
      <c r="I21" s="3"/>
      <c r="J21" s="3">
        <f t="shared" ref="J21:L21" si="5">J6+J10+J4</f>
        <v>143</v>
      </c>
      <c r="K21" s="3">
        <f>K6+K10+K4</f>
        <v>145</v>
      </c>
      <c r="L21" s="3">
        <f t="shared" si="5"/>
        <v>164</v>
      </c>
    </row>
    <row r="22" spans="1:12" ht="15" hidden="1">
      <c r="A22" s="1" t="s">
        <v>27</v>
      </c>
      <c r="B22" s="3">
        <f t="shared" ref="B22:F23" si="6">B7+B11+B5</f>
        <v>417</v>
      </c>
      <c r="C22" s="1"/>
      <c r="D22" s="3">
        <f>D7+D11+D5</f>
        <v>440</v>
      </c>
      <c r="E22" s="3"/>
      <c r="F22" s="3">
        <f t="shared" si="6"/>
        <v>523</v>
      </c>
      <c r="G22" s="3"/>
      <c r="H22" s="3">
        <f t="shared" ref="H22" si="7">H7+H11+H5</f>
        <v>588</v>
      </c>
      <c r="I22" s="3"/>
      <c r="J22" s="3">
        <f t="shared" ref="J22:L22" si="8">J7+J11+J5</f>
        <v>462</v>
      </c>
      <c r="K22" s="3">
        <f>K7+K11+K5</f>
        <v>384</v>
      </c>
      <c r="L22" s="3">
        <f t="shared" si="8"/>
        <v>441</v>
      </c>
    </row>
    <row r="23" spans="1:12" ht="15" hidden="1">
      <c r="A23" s="1" t="s">
        <v>28</v>
      </c>
      <c r="B23" s="3">
        <f t="shared" si="6"/>
        <v>202</v>
      </c>
      <c r="C23" s="1"/>
      <c r="D23" s="3">
        <f>D8+D12+D6</f>
        <v>195</v>
      </c>
      <c r="E23" s="3"/>
      <c r="F23" s="3">
        <f t="shared" si="6"/>
        <v>203</v>
      </c>
      <c r="G23" s="3"/>
      <c r="H23" s="3">
        <f t="shared" ref="H23" si="9">H8+H12+H6</f>
        <v>229</v>
      </c>
      <c r="I23" s="3"/>
      <c r="J23" s="3">
        <f t="shared" ref="J23:L23" si="10">J8+J12+J6</f>
        <v>215</v>
      </c>
      <c r="K23" s="3">
        <f>K8+K12+K6</f>
        <v>277</v>
      </c>
      <c r="L23" s="3">
        <f t="shared" si="10"/>
        <v>179</v>
      </c>
    </row>
    <row r="25" spans="1:12" ht="15">
      <c r="A25" s="1"/>
      <c r="C25" s="1"/>
    </row>
    <row r="26" spans="1:12" ht="15">
      <c r="A26" s="1" t="s">
        <v>18</v>
      </c>
      <c r="B26" s="4">
        <f>(B2+B3)/$M$2</f>
        <v>0.79520344920506603</v>
      </c>
      <c r="C26" s="4">
        <f>(C2+C3)/$M$2</f>
        <v>0.79116141201832391</v>
      </c>
      <c r="D26" s="5">
        <f>(D2+D3)/$M$2</f>
        <v>0.85475613042306653</v>
      </c>
      <c r="E26" s="6">
        <f>(E2+E3)/$M$2</f>
        <v>0.85260037725680404</v>
      </c>
      <c r="F26" s="5">
        <f>(F2+F3)/$M$2</f>
        <v>0.85933710590137424</v>
      </c>
      <c r="G26" s="6">
        <f>(G2+G3)/$M$2</f>
        <v>0.86149285906763673</v>
      </c>
      <c r="H26" s="5">
        <f>(H2+H3)/$M$2</f>
        <v>0.85987604419293995</v>
      </c>
      <c r="I26" s="6">
        <f>(I2+I3)/$M$2</f>
        <v>0.86176232821341958</v>
      </c>
      <c r="J26" s="5">
        <f t="shared" ref="J26" si="11">(J2+J3)/$M$2</f>
        <v>0.85879816760980865</v>
      </c>
      <c r="K26" s="5">
        <f>(K2+K3)/$M$2</f>
        <v>0.84128267313392613</v>
      </c>
      <c r="L26" s="5">
        <f>(L2+L3)/$M$2</f>
        <v>0.84748046348693074</v>
      </c>
    </row>
    <row r="27" spans="1:12" ht="15">
      <c r="A27" s="1" t="s">
        <v>33</v>
      </c>
      <c r="B27" s="4">
        <f>B2/$M$2</f>
        <v>0.79385610347615199</v>
      </c>
      <c r="C27" s="4">
        <f>C2/$M$2</f>
        <v>0.78981406628940987</v>
      </c>
      <c r="D27" s="4">
        <f>D2/$M$2</f>
        <v>0.85367825383993534</v>
      </c>
      <c r="E27" s="4">
        <f>E2/$M$2</f>
        <v>0.85152250067367286</v>
      </c>
      <c r="F27" s="4">
        <f>F2/$M$2</f>
        <v>0.8590676367555915</v>
      </c>
      <c r="G27" s="6">
        <f>G2/$M$2</f>
        <v>0.86122338992185399</v>
      </c>
      <c r="H27" s="4">
        <f>H2/$M$2</f>
        <v>0.85987604419293995</v>
      </c>
      <c r="I27" s="6">
        <f>I2/$M$2</f>
        <v>0.86176232821341958</v>
      </c>
      <c r="J27" s="4">
        <f t="shared" ref="J27" si="12">J2/$M$2</f>
        <v>0.85825922931824306</v>
      </c>
      <c r="K27" s="4">
        <f>K2/$M$2</f>
        <v>0.84074373484236053</v>
      </c>
      <c r="L27" s="4">
        <f>L2/$M$2</f>
        <v>0.84640258690379955</v>
      </c>
    </row>
    <row r="28" spans="1:12" ht="15">
      <c r="A28" s="1" t="s">
        <v>17</v>
      </c>
      <c r="B28" s="4">
        <f>1-(B9+B4)/B17</f>
        <v>0.38542890716803757</v>
      </c>
      <c r="C28" s="4">
        <f>1-(C9+C4)/C17</f>
        <v>0.38143176733780759</v>
      </c>
      <c r="D28" s="4">
        <f>1-(D9+D4)/D17</f>
        <v>0.53056234718826412</v>
      </c>
      <c r="E28" s="4">
        <f>1-(E9+E4)/E17</f>
        <v>0.51702127659574471</v>
      </c>
      <c r="F28" s="5">
        <f t="shared" ref="F28:G28" si="13">1-(F9+F4)/F17</f>
        <v>0.59507042253521125</v>
      </c>
      <c r="G28" s="6">
        <f t="shared" si="13"/>
        <v>0.58806818181818188</v>
      </c>
      <c r="H28" s="5">
        <f>1-(H9+H4)/H17</f>
        <v>0.70289855072463769</v>
      </c>
      <c r="I28" s="6">
        <f>1-(I9+I4)/I17</f>
        <v>0.69325153374233128</v>
      </c>
      <c r="J28" s="5">
        <f t="shared" ref="J28" si="14">1-(J9+J4)/J17</f>
        <v>0.56022408963585435</v>
      </c>
      <c r="K28" s="4">
        <f>1-(K9+K4)/K17</f>
        <v>0.46892655367231639</v>
      </c>
      <c r="L28" s="5">
        <f t="shared" ref="L28" si="15">1-(L9+L4)/L17</f>
        <v>0.51200000000000001</v>
      </c>
    </row>
    <row r="29" spans="1:12" ht="15">
      <c r="A29" s="1" t="s">
        <v>16</v>
      </c>
      <c r="B29" s="4">
        <f>1-(B3+B4+B9+B15)/B17</f>
        <v>0.33254994124559345</v>
      </c>
      <c r="C29" s="4">
        <f>1-(C3+C4+C9+C15)/C17</f>
        <v>0.32997762863534674</v>
      </c>
      <c r="D29" s="4">
        <f>1-(D3+D4+D9+D15)/D17</f>
        <v>0.49388753056234724</v>
      </c>
      <c r="E29" s="4">
        <f t="shared" ref="E29" si="16">1-(E3+E4+E9+E15)/E17</f>
        <v>0.47234042553191491</v>
      </c>
      <c r="F29" s="4">
        <f t="shared" ref="F29" si="17">1-(F3+F4+F9+F15)/F17</f>
        <v>0.56338028169014087</v>
      </c>
      <c r="G29" s="6">
        <f t="shared" ref="G29" si="18">1-(G3+G4+G9+G15)/G17</f>
        <v>0.55113636363636365</v>
      </c>
      <c r="H29" s="4">
        <f>1-(H3+H4+H9+H15)/H17</f>
        <v>0.69565217391304346</v>
      </c>
      <c r="I29" s="4">
        <f t="shared" ref="I29" si="19">1-(I3+I4+I9+I15)/I17</f>
        <v>0.68711656441717794</v>
      </c>
      <c r="J29" s="4">
        <f t="shared" ref="J29" si="20">1-(J3+J4+J9+J15)/J17</f>
        <v>0.5266106442577031</v>
      </c>
      <c r="K29" s="4">
        <f>1-(K3+K4+K9+K15)/K17</f>
        <v>0.42749529190207158</v>
      </c>
      <c r="L29" s="4">
        <f t="shared" ref="L29" si="21">1-(L3+L4+L9+L15)/L17</f>
        <v>0.44799999999999995</v>
      </c>
    </row>
    <row r="30" spans="1:12" ht="15">
      <c r="A30" s="1" t="s">
        <v>19</v>
      </c>
      <c r="B30" s="5">
        <f>1-(B5/$M$4)</f>
        <v>0.72972972972972971</v>
      </c>
      <c r="C30" s="5">
        <f>1-(C5/$M$4)</f>
        <v>0.75506756756756754</v>
      </c>
      <c r="D30" s="4">
        <f>1-(D5/$M$4)</f>
        <v>0.54391891891891886</v>
      </c>
      <c r="E30" s="4">
        <f>1-(E5/$M$4)</f>
        <v>0.58952702702702697</v>
      </c>
      <c r="F30" s="4">
        <f>1-(F5/$M$4)</f>
        <v>0.44256756756756754</v>
      </c>
      <c r="G30" s="6">
        <f>1-(G5/$M$4)</f>
        <v>0.5067567567567568</v>
      </c>
      <c r="H30" s="4">
        <f>1-(H5/$M$4)</f>
        <v>0.32094594594594594</v>
      </c>
      <c r="I30" s="4">
        <f>1-(I5/$M$4)</f>
        <v>0.34797297297297303</v>
      </c>
      <c r="J30" s="4">
        <f t="shared" ref="J30" si="22">1-(J5/$M$4)</f>
        <v>0.51013513513513509</v>
      </c>
      <c r="K30" s="5">
        <f>1-(K5/$M$4)</f>
        <v>0.61148648648648651</v>
      </c>
      <c r="L30" s="4">
        <f>1-(L5/$M$4)</f>
        <v>0.58614864864864868</v>
      </c>
    </row>
    <row r="31" spans="1:12" ht="15">
      <c r="A31" s="1" t="s">
        <v>20</v>
      </c>
      <c r="B31" s="4">
        <f>1-(B5+B14)/$M$6</f>
        <v>0.6174757281553398</v>
      </c>
      <c r="C31" s="4">
        <f>1-(C5+C14)/$M$6</f>
        <v>0.64854368932038842</v>
      </c>
      <c r="D31" s="4">
        <f>1-(D5+D14)/$M$6</f>
        <v>0.34757281553398056</v>
      </c>
      <c r="E31" s="4">
        <f>1-(E5+E14)/$M$6</f>
        <v>0.4116504854368932</v>
      </c>
      <c r="F31" s="4">
        <f>1-(F5+F14)/$M$6</f>
        <v>0.22524271844660193</v>
      </c>
      <c r="G31" s="6">
        <f>1-(G5+G14)/$M$6</f>
        <v>0.30679611650485439</v>
      </c>
      <c r="H31" s="4">
        <f>1-(H5+H14)/$M$6</f>
        <v>7.1844660194174792E-2</v>
      </c>
      <c r="I31" s="4">
        <f>1-(I5+I14)/$M$6</f>
        <v>0.1029126213592233</v>
      </c>
      <c r="J31" s="4">
        <f t="shared" ref="J31" si="23">1-(J5+J14)/$M$6</f>
        <v>0.30679611650485439</v>
      </c>
      <c r="K31" s="4">
        <f>1-(K5+K14)/$M$6</f>
        <v>0.44271844660194171</v>
      </c>
      <c r="L31" s="4">
        <f>1-(L5+L14)/$M$6</f>
        <v>0.42912621359223302</v>
      </c>
    </row>
    <row r="32" spans="1:12" ht="15">
      <c r="A32" s="1"/>
      <c r="C3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topLeftCell="B1" workbookViewId="0">
      <selection activeCell="D18" sqref="D18:E18"/>
    </sheetView>
  </sheetViews>
  <sheetFormatPr defaultRowHeight="14.25"/>
  <cols>
    <col min="1" max="1" width="33" bestFit="1" customWidth="1"/>
    <col min="2" max="2" width="19.375" customWidth="1"/>
    <col min="3" max="4" width="14.375" bestFit="1" customWidth="1"/>
  </cols>
  <sheetData>
    <row r="1" spans="1:5" ht="15">
      <c r="A1" s="1"/>
      <c r="B1" s="1" t="s">
        <v>42</v>
      </c>
      <c r="C1" s="1" t="s">
        <v>43</v>
      </c>
      <c r="D1" s="1" t="s">
        <v>44</v>
      </c>
      <c r="E1" s="1" t="s">
        <v>45</v>
      </c>
    </row>
    <row r="2" spans="1:5" ht="15">
      <c r="A2" s="1" t="s">
        <v>3</v>
      </c>
      <c r="B2">
        <v>2950</v>
      </c>
      <c r="C2">
        <v>3089</v>
      </c>
      <c r="D2">
        <v>2946</v>
      </c>
      <c r="E2">
        <v>3085</v>
      </c>
    </row>
    <row r="3" spans="1:5" ht="15">
      <c r="A3" s="1" t="s">
        <v>39</v>
      </c>
      <c r="B3">
        <v>75</v>
      </c>
      <c r="C3">
        <v>14</v>
      </c>
      <c r="D3">
        <v>79</v>
      </c>
      <c r="E3">
        <v>14</v>
      </c>
    </row>
    <row r="4" spans="1:5" ht="15">
      <c r="A4" s="1" t="s">
        <v>37</v>
      </c>
      <c r="B4">
        <v>51</v>
      </c>
      <c r="C4">
        <v>79</v>
      </c>
      <c r="D4">
        <v>51</v>
      </c>
      <c r="E4">
        <v>79</v>
      </c>
    </row>
    <row r="5" spans="1:5" ht="15">
      <c r="A5" s="1" t="s">
        <v>36</v>
      </c>
      <c r="B5">
        <v>217</v>
      </c>
      <c r="C5">
        <v>50</v>
      </c>
      <c r="D5">
        <v>221</v>
      </c>
      <c r="E5">
        <v>54</v>
      </c>
    </row>
    <row r="6" spans="1:5" ht="15">
      <c r="A6" s="1" t="s">
        <v>41</v>
      </c>
      <c r="B6">
        <v>15</v>
      </c>
      <c r="C6">
        <v>1</v>
      </c>
      <c r="D6">
        <v>15</v>
      </c>
      <c r="E6">
        <v>1</v>
      </c>
    </row>
    <row r="8" spans="1:5" ht="15">
      <c r="A8" s="1" t="s">
        <v>40</v>
      </c>
      <c r="B8">
        <v>355</v>
      </c>
      <c r="C8">
        <v>85</v>
      </c>
      <c r="D8">
        <v>363</v>
      </c>
      <c r="E8">
        <v>89</v>
      </c>
    </row>
    <row r="9" spans="1:5" ht="15">
      <c r="A9" s="1" t="s">
        <v>38</v>
      </c>
      <c r="B9">
        <v>99</v>
      </c>
      <c r="C9">
        <v>99</v>
      </c>
      <c r="D9">
        <v>99</v>
      </c>
      <c r="E9">
        <v>99</v>
      </c>
    </row>
    <row r="10" spans="1:5" ht="15">
      <c r="A10" s="1" t="s">
        <v>35</v>
      </c>
      <c r="B10">
        <v>3711</v>
      </c>
      <c r="C10">
        <v>3711</v>
      </c>
      <c r="D10">
        <v>3711</v>
      </c>
      <c r="E10">
        <v>3711</v>
      </c>
    </row>
    <row r="12" spans="1:5" ht="15">
      <c r="A12" s="1" t="s">
        <v>14</v>
      </c>
      <c r="B12" s="3">
        <f>B5+B4+B3</f>
        <v>343</v>
      </c>
      <c r="C12" s="3">
        <f>C5+C4+C3</f>
        <v>143</v>
      </c>
      <c r="D12" s="3">
        <f t="shared" ref="D12:E12" si="0">D5+D4+D3</f>
        <v>351</v>
      </c>
      <c r="E12" s="3">
        <f t="shared" si="0"/>
        <v>147</v>
      </c>
    </row>
    <row r="13" spans="1:5" ht="15">
      <c r="A13" s="1"/>
      <c r="B13" s="3"/>
    </row>
    <row r="14" spans="1:5" ht="15">
      <c r="A14" s="1"/>
      <c r="B14" s="4"/>
    </row>
    <row r="15" spans="1:5" ht="15">
      <c r="A15" s="1" t="s">
        <v>33</v>
      </c>
      <c r="B15" s="4">
        <f>B2/B10</f>
        <v>0.79493398005928317</v>
      </c>
      <c r="C15" s="4">
        <f>C2/C10</f>
        <v>0.83239019132309355</v>
      </c>
      <c r="D15" s="4">
        <f t="shared" ref="D15:E15" si="1">D2/D10</f>
        <v>0.79385610347615199</v>
      </c>
      <c r="E15" s="4">
        <f t="shared" si="1"/>
        <v>0.83131231473996225</v>
      </c>
    </row>
    <row r="16" spans="1:5" ht="15">
      <c r="A16" s="1" t="s">
        <v>17</v>
      </c>
      <c r="B16" s="4">
        <f>1-(B5+B3)/B8</f>
        <v>0.17746478873239435</v>
      </c>
      <c r="C16" s="4">
        <f>1-(C5+C3)/C8</f>
        <v>0.24705882352941178</v>
      </c>
      <c r="D16" s="4">
        <f t="shared" ref="D16:E16" si="2">1-(D5+D3)/D8</f>
        <v>0.17355371900826444</v>
      </c>
      <c r="E16" s="4">
        <f t="shared" si="2"/>
        <v>0.2359550561797753</v>
      </c>
    </row>
    <row r="17" spans="1:5" ht="15">
      <c r="A17" s="1" t="s">
        <v>16</v>
      </c>
      <c r="B17" s="4">
        <f>1-(B5+B3+B6)/B8</f>
        <v>0.13521126760563384</v>
      </c>
      <c r="C17" s="4">
        <f>1-(C5+C3+C6)/C8</f>
        <v>0.23529411764705888</v>
      </c>
      <c r="D17" s="4">
        <f t="shared" ref="D17:E17" si="3">1-(D5+D3+D6)/D8</f>
        <v>0.13223140495867769</v>
      </c>
      <c r="E17" s="4">
        <f t="shared" si="3"/>
        <v>0.2247191011235955</v>
      </c>
    </row>
    <row r="18" spans="1:5" ht="15">
      <c r="A18" s="1" t="s">
        <v>20</v>
      </c>
      <c r="B18" s="5">
        <f>1-(B4/B9)</f>
        <v>0.48484848484848486</v>
      </c>
      <c r="C18" s="5">
        <f>1-(C4/C9)</f>
        <v>0.20202020202020199</v>
      </c>
      <c r="D18" s="5">
        <f t="shared" ref="D18:E18" si="4">1-(D4/D9)</f>
        <v>0.48484848484848486</v>
      </c>
      <c r="E18" s="5">
        <f t="shared" si="4"/>
        <v>0.20202020202020199</v>
      </c>
    </row>
    <row r="19" spans="1:5" ht="15">
      <c r="A19" s="1"/>
      <c r="B1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9" sqref="G9"/>
    </sheetView>
  </sheetViews>
  <sheetFormatPr defaultRowHeight="14.25"/>
  <cols>
    <col min="1" max="1" width="18.875" bestFit="1" customWidth="1"/>
  </cols>
  <sheetData>
    <row r="2" spans="1:2" ht="15">
      <c r="A2" s="1" t="s">
        <v>3</v>
      </c>
      <c r="B2">
        <v>2908</v>
      </c>
    </row>
    <row r="3" spans="1:2" ht="15">
      <c r="A3" s="1" t="s">
        <v>4</v>
      </c>
      <c r="B3">
        <v>510</v>
      </c>
    </row>
    <row r="4" spans="1:2" ht="15">
      <c r="A4" s="1" t="s">
        <v>6</v>
      </c>
      <c r="B4">
        <v>5</v>
      </c>
    </row>
    <row r="5" spans="1:2" ht="15">
      <c r="A5" s="1" t="s">
        <v>10</v>
      </c>
      <c r="B5">
        <v>285</v>
      </c>
    </row>
    <row r="6" spans="1:2" ht="15">
      <c r="A6" s="1" t="s">
        <v>12</v>
      </c>
      <c r="B6">
        <v>3</v>
      </c>
    </row>
    <row r="8" spans="1:2" ht="15">
      <c r="A8" s="1" t="s">
        <v>46</v>
      </c>
      <c r="B8">
        <v>290</v>
      </c>
    </row>
    <row r="9" spans="1:2" ht="15">
      <c r="A9" s="1" t="s">
        <v>35</v>
      </c>
      <c r="B9">
        <v>3711</v>
      </c>
    </row>
    <row r="10" spans="1:2" ht="15">
      <c r="A10" s="1" t="s">
        <v>48</v>
      </c>
      <c r="B10">
        <v>592</v>
      </c>
    </row>
    <row r="11" spans="1:2" ht="15">
      <c r="A11" s="1" t="s">
        <v>49</v>
      </c>
      <c r="B11">
        <v>869</v>
      </c>
    </row>
    <row r="12" spans="1:2" ht="15">
      <c r="A12" s="1"/>
    </row>
    <row r="13" spans="1:2" ht="15">
      <c r="A13" s="1" t="s">
        <v>33</v>
      </c>
      <c r="B13" s="4">
        <f>(B2+B3)/B9</f>
        <v>0.92104554028563734</v>
      </c>
    </row>
    <row r="14" spans="1:2" ht="15">
      <c r="A14" s="1" t="s">
        <v>16</v>
      </c>
      <c r="B14" s="4">
        <f>1-(B5/B11)</f>
        <v>0.67203682393555808</v>
      </c>
    </row>
    <row r="15" spans="1:2" ht="15">
      <c r="A15" s="1" t="s">
        <v>47</v>
      </c>
      <c r="B15" s="4">
        <f>1-(B4/B10)</f>
        <v>0.99155405405405406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duckduck general</vt:lpstr>
      <vt:lpstr>duckduck company</vt:lpstr>
      <vt:lpstr>Upper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Pagi</dc:creator>
  <cp:lastModifiedBy>Abigail Pagi</cp:lastModifiedBy>
  <dcterms:created xsi:type="dcterms:W3CDTF">2015-08-22T15:01:47Z</dcterms:created>
  <dcterms:modified xsi:type="dcterms:W3CDTF">2015-08-22T21:32:33Z</dcterms:modified>
</cp:coreProperties>
</file>