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 mota\Desktop\"/>
    </mc:Choice>
  </mc:AlternateContent>
  <xr:revisionPtr revIDLastSave="0" documentId="13_ncr:1_{AE0F8CEA-03D1-4735-BDCF-B7BC005C1272}" xr6:coauthVersionLast="46" xr6:coauthVersionMax="46" xr10:uidLastSave="{00000000-0000-0000-0000-000000000000}"/>
  <bookViews>
    <workbookView xWindow="-120" yWindow="-120" windowWidth="24240" windowHeight="13140" activeTab="2" xr2:uid="{E4EC72C8-110E-42CF-B03C-5DFEE1D5E982}"/>
  </bookViews>
  <sheets>
    <sheet name="Energy Rating" sheetId="1" r:id="rId1"/>
    <sheet name="Built Form" sheetId="2" r:id="rId2"/>
    <sheet name="Ten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3" l="1"/>
  <c r="H13" i="3"/>
  <c r="H12" i="3"/>
  <c r="F4" i="3"/>
  <c r="F5" i="3"/>
  <c r="F6" i="3"/>
  <c r="F3" i="3"/>
  <c r="D7" i="3"/>
  <c r="H18" i="2"/>
  <c r="H17" i="2"/>
  <c r="H16" i="2"/>
  <c r="G18" i="2"/>
  <c r="G17" i="2"/>
  <c r="G16" i="2"/>
  <c r="M4" i="2"/>
  <c r="M5" i="2"/>
  <c r="M6" i="2"/>
  <c r="M7" i="2"/>
  <c r="M8" i="2"/>
  <c r="M9" i="2"/>
  <c r="M3" i="2"/>
  <c r="E4" i="2"/>
  <c r="E5" i="2"/>
  <c r="E9" i="2"/>
  <c r="D10" i="2"/>
  <c r="E6" i="2" s="1"/>
  <c r="D4" i="1"/>
  <c r="D5" i="1"/>
  <c r="D6" i="1"/>
  <c r="D7" i="1"/>
  <c r="D8" i="1"/>
  <c r="D9" i="1"/>
  <c r="D3" i="1"/>
  <c r="C10" i="1"/>
  <c r="E3" i="2" l="1"/>
  <c r="E8" i="2"/>
  <c r="E7" i="2"/>
</calcChain>
</file>

<file path=xl/sharedStrings.xml><?xml version="1.0" encoding="utf-8"?>
<sst xmlns="http://schemas.openxmlformats.org/spreadsheetml/2006/main" count="46" uniqueCount="32">
  <si>
    <t>A</t>
  </si>
  <si>
    <t>B</t>
  </si>
  <si>
    <t>C</t>
  </si>
  <si>
    <t>D</t>
  </si>
  <si>
    <t>E</t>
  </si>
  <si>
    <t>F</t>
  </si>
  <si>
    <t>G</t>
  </si>
  <si>
    <t>Energy performance rating</t>
  </si>
  <si>
    <t>Count</t>
  </si>
  <si>
    <t>Percentage</t>
  </si>
  <si>
    <t>Detached</t>
  </si>
  <si>
    <t>Enclosed End-Terrace</t>
  </si>
  <si>
    <t>Enclosed Mid-Terrace</t>
  </si>
  <si>
    <t>End-Terrace</t>
  </si>
  <si>
    <t>Mid-Terrace</t>
  </si>
  <si>
    <t>NO DATA!</t>
  </si>
  <si>
    <t>Semi-Detached</t>
  </si>
  <si>
    <t>Built form</t>
  </si>
  <si>
    <t>Total Count</t>
  </si>
  <si>
    <t>Total Percentage</t>
  </si>
  <si>
    <t>A+B_PERCENTAGE</t>
  </si>
  <si>
    <t>Semi-detached</t>
  </si>
  <si>
    <t>Terrace</t>
  </si>
  <si>
    <t>Percentage with EPC Rating over B or Over</t>
  </si>
  <si>
    <t>Percentage total built</t>
  </si>
  <si>
    <t>owner-occupied</t>
  </si>
  <si>
    <t>rental (private)</t>
  </si>
  <si>
    <t>rental (social)</t>
  </si>
  <si>
    <t>unknown</t>
  </si>
  <si>
    <t>Tenure</t>
  </si>
  <si>
    <t>Tenure percentage</t>
  </si>
  <si>
    <t>A + B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</si>
</sst>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171" fontId="0" fillId="0" borderId="0" xfId="0" applyNumberFormat="1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71" fontId="0" fillId="0" borderId="0" xfId="0" applyNumberFormat="1"/>
    <xf numFmtId="17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Energy Performance</a:t>
            </a:r>
            <a:r>
              <a:rPr lang="en-GB" sz="1200" baseline="0"/>
              <a:t> Ratings for</a:t>
            </a:r>
          </a:p>
          <a:p>
            <a:pPr>
              <a:defRPr/>
            </a:pPr>
            <a:r>
              <a:rPr lang="en-GB" sz="1200" baseline="0"/>
              <a:t>New Dwellings Completed in 2019-10-01 - 2020-09-30</a:t>
            </a:r>
            <a:endParaRPr lang="en-GB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'Energy Rating'!$D$2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'Energy Rating'!$B$3:$B$9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'Energy Rating'!$D$3:$D$9</c:f>
              <c:numCache>
                <c:formatCode>0.0</c:formatCode>
                <c:ptCount val="7"/>
                <c:pt idx="0">
                  <c:v>1.5019449647024925</c:v>
                </c:pt>
                <c:pt idx="1">
                  <c:v>83.918023339576436</c:v>
                </c:pt>
                <c:pt idx="2">
                  <c:v>10.198715705847244</c:v>
                </c:pt>
                <c:pt idx="3">
                  <c:v>3.5472451478790621</c:v>
                </c:pt>
                <c:pt idx="4">
                  <c:v>0.77592771729063326</c:v>
                </c:pt>
                <c:pt idx="5">
                  <c:v>4.1677815053409346E-2</c:v>
                </c:pt>
                <c:pt idx="6">
                  <c:v>1.646530965072962E-2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A-45EA-B74B-6BF94E11523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2</xdr:row>
      <xdr:rowOff>90487</xdr:rowOff>
    </xdr:from>
    <xdr:to>
      <xdr:col>13</xdr:col>
      <xdr:colOff>95250</xdr:colOff>
      <xdr:row>16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B1B270-6B89-4E23-9699-C4F16769B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4995-2D13-4062-B135-3F399B43AF7C}">
  <dimension ref="B2:D10"/>
  <sheetViews>
    <sheetView workbookViewId="0">
      <selection activeCell="B2" sqref="B2:D9"/>
    </sheetView>
  </sheetViews>
  <sheetFormatPr defaultRowHeight="15" x14ac:dyDescent="0.25"/>
  <cols>
    <col min="2" max="2" width="24.85546875" bestFit="1" customWidth="1"/>
    <col min="3" max="3" width="7" bestFit="1" customWidth="1"/>
    <col min="4" max="4" width="11.140625" customWidth="1"/>
  </cols>
  <sheetData>
    <row r="2" spans="2:4" x14ac:dyDescent="0.25">
      <c r="B2" s="3" t="s">
        <v>7</v>
      </c>
      <c r="C2" s="3" t="s">
        <v>8</v>
      </c>
      <c r="D2" s="3" t="s">
        <v>9</v>
      </c>
    </row>
    <row r="3" spans="2:4" x14ac:dyDescent="0.25">
      <c r="B3" s="1" t="s">
        <v>0</v>
      </c>
      <c r="C3" s="1">
        <v>2919</v>
      </c>
      <c r="D3" s="6">
        <f>C3/$C$10*100</f>
        <v>1.5019449647024925</v>
      </c>
    </row>
    <row r="4" spans="2:4" x14ac:dyDescent="0.25">
      <c r="B4" s="1" t="s">
        <v>1</v>
      </c>
      <c r="C4" s="1">
        <v>163093</v>
      </c>
      <c r="D4" s="6">
        <f t="shared" ref="D4:D9" si="0">C4/$C$10*100</f>
        <v>83.918023339576436</v>
      </c>
    </row>
    <row r="5" spans="2:4" x14ac:dyDescent="0.25">
      <c r="B5" s="1" t="s">
        <v>2</v>
      </c>
      <c r="C5" s="1">
        <v>19821</v>
      </c>
      <c r="D5" s="6">
        <f t="shared" si="0"/>
        <v>10.198715705847244</v>
      </c>
    </row>
    <row r="6" spans="2:4" x14ac:dyDescent="0.25">
      <c r="B6" s="1" t="s">
        <v>3</v>
      </c>
      <c r="C6" s="1">
        <v>6894</v>
      </c>
      <c r="D6" s="6">
        <f t="shared" si="0"/>
        <v>3.5472451478790621</v>
      </c>
    </row>
    <row r="7" spans="2:4" x14ac:dyDescent="0.25">
      <c r="B7" s="1" t="s">
        <v>4</v>
      </c>
      <c r="C7" s="1">
        <v>1508</v>
      </c>
      <c r="D7" s="6">
        <f t="shared" si="0"/>
        <v>0.77592771729063326</v>
      </c>
    </row>
    <row r="8" spans="2:4" x14ac:dyDescent="0.25">
      <c r="B8" s="1" t="s">
        <v>5</v>
      </c>
      <c r="C8" s="1">
        <v>81</v>
      </c>
      <c r="D8" s="6">
        <f t="shared" si="0"/>
        <v>4.1677815053409346E-2</v>
      </c>
    </row>
    <row r="9" spans="2:4" x14ac:dyDescent="0.25">
      <c r="B9" s="2" t="s">
        <v>6</v>
      </c>
      <c r="C9" s="2">
        <v>32</v>
      </c>
      <c r="D9" s="6">
        <f t="shared" si="0"/>
        <v>1.646530965072962E-2</v>
      </c>
    </row>
    <row r="10" spans="2:4" x14ac:dyDescent="0.25">
      <c r="C10" s="4">
        <f>SUM(C3:C9)</f>
        <v>194348</v>
      </c>
      <c r="D10" s="5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32F1-0E53-437A-9239-01403FEBC5F7}">
  <dimension ref="C2:M18"/>
  <sheetViews>
    <sheetView topLeftCell="B1" workbookViewId="0">
      <selection activeCell="G11" sqref="G11"/>
    </sheetView>
  </sheetViews>
  <sheetFormatPr defaultRowHeight="15" x14ac:dyDescent="0.25"/>
  <cols>
    <col min="3" max="3" width="20.28515625" bestFit="1" customWidth="1"/>
    <col min="4" max="4" width="11.140625" bestFit="1" customWidth="1"/>
    <col min="5" max="5" width="16" bestFit="1" customWidth="1"/>
    <col min="6" max="6" width="16.140625" customWidth="1"/>
    <col min="7" max="7" width="38.140625" customWidth="1"/>
    <col min="8" max="8" width="43" customWidth="1"/>
    <col min="13" max="13" width="24.140625" customWidth="1"/>
  </cols>
  <sheetData>
    <row r="2" spans="3:13" x14ac:dyDescent="0.25">
      <c r="C2" s="8" t="s">
        <v>17</v>
      </c>
      <c r="D2" s="8" t="s">
        <v>18</v>
      </c>
      <c r="E2" s="8" t="s">
        <v>19</v>
      </c>
      <c r="F2" s="8" t="s">
        <v>0</v>
      </c>
      <c r="G2" s="8" t="s">
        <v>1</v>
      </c>
      <c r="H2" s="8" t="s">
        <v>2</v>
      </c>
      <c r="I2" s="8" t="s">
        <v>3</v>
      </c>
      <c r="J2" s="8" t="s">
        <v>4</v>
      </c>
      <c r="K2" s="8" t="s">
        <v>5</v>
      </c>
      <c r="L2" s="8" t="s">
        <v>6</v>
      </c>
      <c r="M2" s="10" t="s">
        <v>20</v>
      </c>
    </row>
    <row r="3" spans="3:13" x14ac:dyDescent="0.25">
      <c r="C3" s="7" t="s">
        <v>10</v>
      </c>
      <c r="D3" s="7">
        <v>85512</v>
      </c>
      <c r="E3" s="7">
        <f>D3/$D$10*100</f>
        <v>43.999423714162219</v>
      </c>
      <c r="F3" s="7">
        <v>1580</v>
      </c>
      <c r="G3" s="7">
        <v>72436</v>
      </c>
      <c r="H3" s="7">
        <v>8325</v>
      </c>
      <c r="I3" s="7">
        <v>2580</v>
      </c>
      <c r="J3" s="7">
        <v>553</v>
      </c>
      <c r="K3" s="7">
        <v>31</v>
      </c>
      <c r="L3" s="7">
        <v>7</v>
      </c>
      <c r="M3" s="11">
        <f>(F3+G3)/D3*100</f>
        <v>86.556272803817009</v>
      </c>
    </row>
    <row r="4" spans="3:13" x14ac:dyDescent="0.25">
      <c r="C4" s="7" t="s">
        <v>11</v>
      </c>
      <c r="D4" s="7">
        <v>108</v>
      </c>
      <c r="E4" s="7">
        <f t="shared" ref="E4:E9" si="0">D4/$D$10*100</f>
        <v>5.5570420071212462E-2</v>
      </c>
      <c r="F4" s="7"/>
      <c r="G4" s="7">
        <v>96</v>
      </c>
      <c r="H4" s="7">
        <v>10</v>
      </c>
      <c r="I4" s="7">
        <v>1</v>
      </c>
      <c r="J4" s="7">
        <v>1</v>
      </c>
      <c r="K4" s="7"/>
      <c r="L4" s="7"/>
      <c r="M4" s="11">
        <f t="shared" ref="M4:M9" si="1">(F4+G4)/D4*100</f>
        <v>88.888888888888886</v>
      </c>
    </row>
    <row r="5" spans="3:13" x14ac:dyDescent="0.25">
      <c r="C5" s="7" t="s">
        <v>12</v>
      </c>
      <c r="D5" s="7">
        <v>91</v>
      </c>
      <c r="E5" s="7">
        <f t="shared" si="0"/>
        <v>4.6823224319262356E-2</v>
      </c>
      <c r="F5" s="7"/>
      <c r="G5" s="7">
        <v>83</v>
      </c>
      <c r="H5" s="7">
        <v>1</v>
      </c>
      <c r="I5" s="7">
        <v>5</v>
      </c>
      <c r="J5" s="7">
        <v>2</v>
      </c>
      <c r="K5" s="7"/>
      <c r="L5" s="7"/>
      <c r="M5" s="11">
        <f t="shared" si="1"/>
        <v>91.208791208791212</v>
      </c>
    </row>
    <row r="6" spans="3:13" x14ac:dyDescent="0.25">
      <c r="C6" s="7" t="s">
        <v>13</v>
      </c>
      <c r="D6" s="7">
        <v>23992</v>
      </c>
      <c r="E6" s="7">
        <f t="shared" si="0"/>
        <v>12.344865910634532</v>
      </c>
      <c r="F6" s="7">
        <v>301</v>
      </c>
      <c r="G6" s="7">
        <v>19566</v>
      </c>
      <c r="H6" s="7">
        <v>2846</v>
      </c>
      <c r="I6" s="7">
        <v>993</v>
      </c>
      <c r="J6" s="7">
        <v>253</v>
      </c>
      <c r="K6" s="7">
        <v>19</v>
      </c>
      <c r="L6" s="7">
        <v>14</v>
      </c>
      <c r="M6" s="11">
        <f t="shared" si="1"/>
        <v>82.806768922974328</v>
      </c>
    </row>
    <row r="7" spans="3:13" x14ac:dyDescent="0.25">
      <c r="C7" s="7" t="s">
        <v>14</v>
      </c>
      <c r="D7" s="7">
        <v>31625</v>
      </c>
      <c r="E7" s="7">
        <f t="shared" si="0"/>
        <v>16.272356803260131</v>
      </c>
      <c r="F7" s="7">
        <v>289</v>
      </c>
      <c r="G7" s="7">
        <v>24202</v>
      </c>
      <c r="H7" s="7">
        <v>4607</v>
      </c>
      <c r="I7" s="7">
        <v>2118</v>
      </c>
      <c r="J7" s="7">
        <v>388</v>
      </c>
      <c r="K7" s="7">
        <v>14</v>
      </c>
      <c r="L7" s="7">
        <v>7</v>
      </c>
      <c r="M7" s="11">
        <f t="shared" si="1"/>
        <v>77.441897233201587</v>
      </c>
    </row>
    <row r="8" spans="3:13" x14ac:dyDescent="0.25">
      <c r="C8" s="7" t="s">
        <v>15</v>
      </c>
      <c r="D8" s="7">
        <v>1714</v>
      </c>
      <c r="E8" s="7">
        <f t="shared" si="0"/>
        <v>0.88192314816720518</v>
      </c>
      <c r="F8" s="7"/>
      <c r="G8" s="7">
        <v>1007</v>
      </c>
      <c r="H8" s="7">
        <v>436</v>
      </c>
      <c r="I8" s="7">
        <v>226</v>
      </c>
      <c r="J8" s="7">
        <v>45</v>
      </c>
      <c r="K8" s="7"/>
      <c r="L8" s="7"/>
      <c r="M8" s="11">
        <f t="shared" si="1"/>
        <v>58.751458576429407</v>
      </c>
    </row>
    <row r="9" spans="3:13" x14ac:dyDescent="0.25">
      <c r="C9" s="9" t="s">
        <v>16</v>
      </c>
      <c r="D9" s="9">
        <v>51306</v>
      </c>
      <c r="E9" s="9">
        <f t="shared" si="0"/>
        <v>26.399036779385433</v>
      </c>
      <c r="F9" s="9">
        <v>749</v>
      </c>
      <c r="G9" s="9">
        <v>45703</v>
      </c>
      <c r="H9" s="9">
        <v>3596</v>
      </c>
      <c r="I9" s="9">
        <v>971</v>
      </c>
      <c r="J9" s="9">
        <v>266</v>
      </c>
      <c r="K9" s="9">
        <v>17</v>
      </c>
      <c r="L9" s="9">
        <v>4</v>
      </c>
      <c r="M9" s="12">
        <f t="shared" si="1"/>
        <v>90.53911823178575</v>
      </c>
    </row>
    <row r="10" spans="3:13" x14ac:dyDescent="0.25">
      <c r="D10">
        <f>SUM(D3:D9)</f>
        <v>194348</v>
      </c>
    </row>
    <row r="15" spans="3:13" x14ac:dyDescent="0.25">
      <c r="F15" s="3" t="s">
        <v>17</v>
      </c>
      <c r="G15" s="3" t="s">
        <v>24</v>
      </c>
      <c r="H15" s="3" t="s">
        <v>23</v>
      </c>
    </row>
    <row r="16" spans="3:13" x14ac:dyDescent="0.25">
      <c r="F16" t="s">
        <v>10</v>
      </c>
      <c r="G16" s="11">
        <f>E3</f>
        <v>43.999423714162219</v>
      </c>
      <c r="H16" s="11">
        <f>M3</f>
        <v>86.556272803817009</v>
      </c>
    </row>
    <row r="17" spans="6:8" x14ac:dyDescent="0.25">
      <c r="F17" t="s">
        <v>21</v>
      </c>
      <c r="G17" s="11">
        <f>E9</f>
        <v>26.399036779385433</v>
      </c>
      <c r="H17" s="11">
        <f>M9</f>
        <v>90.53911823178575</v>
      </c>
    </row>
    <row r="18" spans="6:8" x14ac:dyDescent="0.25">
      <c r="F18" s="2" t="s">
        <v>22</v>
      </c>
      <c r="G18" s="12">
        <f>SUM(E4:E7)</f>
        <v>28.719616358285137</v>
      </c>
      <c r="H18" s="12">
        <f>SUM(M4:M7)/4</f>
        <v>85.086586563463996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BDFE-4A07-4B25-B36B-028FCB7B69EC}">
  <dimension ref="D2:H14"/>
  <sheetViews>
    <sheetView tabSelected="1" workbookViewId="0">
      <selection activeCell="J8" sqref="J8"/>
    </sheetView>
  </sheetViews>
  <sheetFormatPr defaultRowHeight="15" x14ac:dyDescent="0.25"/>
  <cols>
    <col min="4" max="4" width="7" bestFit="1" customWidth="1"/>
    <col min="5" max="5" width="15.5703125" bestFit="1" customWidth="1"/>
    <col min="6" max="6" width="20.140625" customWidth="1"/>
    <col min="7" max="7" width="16.5703125" customWidth="1"/>
    <col min="8" max="8" width="19.140625" customWidth="1"/>
  </cols>
  <sheetData>
    <row r="2" spans="4:8" x14ac:dyDescent="0.25">
      <c r="D2" s="3" t="s">
        <v>8</v>
      </c>
      <c r="E2" s="3" t="s">
        <v>29</v>
      </c>
      <c r="F2" s="3" t="s">
        <v>30</v>
      </c>
      <c r="G2" s="1"/>
    </row>
    <row r="3" spans="4:8" x14ac:dyDescent="0.25">
      <c r="D3">
        <v>16511</v>
      </c>
      <c r="E3" t="s">
        <v>25</v>
      </c>
      <c r="F3">
        <f>D3/$D$7*100</f>
        <v>8.4955852388498982</v>
      </c>
      <c r="G3" s="1"/>
    </row>
    <row r="4" spans="4:8" x14ac:dyDescent="0.25">
      <c r="D4">
        <v>1715</v>
      </c>
      <c r="E4" t="s">
        <v>26</v>
      </c>
      <c r="F4">
        <f t="shared" ref="F4:F6" si="0">D4/$D$7*100</f>
        <v>0.8824376890937905</v>
      </c>
      <c r="G4" s="1"/>
    </row>
    <row r="5" spans="4:8" x14ac:dyDescent="0.25">
      <c r="D5">
        <v>968</v>
      </c>
      <c r="E5" t="s">
        <v>27</v>
      </c>
      <c r="F5">
        <f t="shared" si="0"/>
        <v>0.49807561693457097</v>
      </c>
      <c r="G5" s="1"/>
    </row>
    <row r="6" spans="4:8" x14ac:dyDescent="0.25">
      <c r="D6" s="2">
        <v>175154</v>
      </c>
      <c r="E6" s="2" t="s">
        <v>28</v>
      </c>
      <c r="F6" s="2">
        <f t="shared" si="0"/>
        <v>90.123901455121739</v>
      </c>
      <c r="G6" s="1"/>
    </row>
    <row r="7" spans="4:8" x14ac:dyDescent="0.25">
      <c r="D7">
        <f>SUM(D3:D6)</f>
        <v>194348</v>
      </c>
    </row>
    <row r="11" spans="4:8" x14ac:dyDescent="0.25">
      <c r="G11" s="3" t="s">
        <v>29</v>
      </c>
      <c r="H11" s="3" t="s">
        <v>31</v>
      </c>
    </row>
    <row r="12" spans="4:8" x14ac:dyDescent="0.25">
      <c r="G12" t="s">
        <v>25</v>
      </c>
      <c r="H12" s="11">
        <f>13603/D3*100</f>
        <v>82.387499242928953</v>
      </c>
    </row>
    <row r="13" spans="4:8" x14ac:dyDescent="0.25">
      <c r="G13" t="s">
        <v>26</v>
      </c>
      <c r="H13" s="11">
        <f>1073/D4*100</f>
        <v>62.565597667638485</v>
      </c>
    </row>
    <row r="14" spans="4:8" x14ac:dyDescent="0.25">
      <c r="G14" s="2" t="s">
        <v>27</v>
      </c>
      <c r="H14" s="12">
        <f>802/D5*100</f>
        <v>82.851239669421489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 Rating</vt:lpstr>
      <vt:lpstr>Built Form</vt:lpstr>
      <vt:lpstr>Tenure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mota</dc:creator>
  <cp:lastModifiedBy>La mota</cp:lastModifiedBy>
  <dcterms:created xsi:type="dcterms:W3CDTF">2021-04-06T18:01:03Z</dcterms:created>
  <dcterms:modified xsi:type="dcterms:W3CDTF">2021-04-06T20:51:31Z</dcterms:modified>
</cp:coreProperties>
</file>