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自然之名-店小蜜数据" sheetId="1" r:id="rId1"/>
    <sheet name="白天-夜间转化对比" sheetId="2" state="hidden" r:id="rId2"/>
    <sheet name="七匹狼-店小蜜数据" sheetId="3" r:id="rId3"/>
    <sheet name="功能需求" sheetId="4" r:id="rId4"/>
    <sheet name="Sheet2" sheetId="6" r:id="rId5"/>
  </sheets>
  <calcPr calcId="144525"/>
</workbook>
</file>

<file path=xl/comments1.xml><?xml version="1.0" encoding="utf-8"?>
<comments xmlns="http://schemas.openxmlformats.org/spreadsheetml/2006/main">
  <authors>
    <author>mayn</author>
    <author>Administrator</author>
  </authors>
  <commentList>
    <comment ref="H1" authorId="0">
      <text>
        <r>
          <rPr>
            <sz val="10"/>
            <rFont val="宋体"/>
            <charset val="134"/>
          </rPr>
          <t>mayn:
转至人工后的下单率，≠转人工后的转化率，未扣除未付款人数,但影响不大。
数据涵义分析：
一、纯店小蜜转化率越高、此数值理论上越低，因为店小蜜把多数能转化的转化了。当纯店小蜜转化率方差稳定时，此数值受时间、分流频率、人工状态等多方因素的影响
二、此项数据可以理解为知识库对售前问题的不完备率，也包含店小蜜2.0催拍能力不足、客观条件无解决可能性的一部分数值
三、该数值对人工和机器的参与询单转化率同增同减，不会影响二者差值
四、未排除售后
备注：致使赤兔中转化率产生差异的主要原因之一，当此数值=0时，此项所产生的差异完全消除（赤兔中机器接待售前咨询、未下单、转人工、计入询单流失；人工仍有转化可能性，即此项数据计算得出的转接后转化人数）</t>
        </r>
      </text>
    </comment>
    <comment ref="J1" authorId="0">
      <text>
        <r>
          <rPr>
            <sz val="10"/>
            <rFont val="宋体"/>
            <charset val="134"/>
          </rPr>
          <t>mayn:
卡片点击人数的比例，去重单人多次点击卡片的情形。
通过【点击次数/展示次数】的卡片点击率高于此数值10个百分点左右，暂不做统计依据</t>
        </r>
      </text>
    </comment>
    <comment ref="Z1" authorId="0">
      <text>
        <r>
          <rPr>
            <sz val="10"/>
            <rFont val="宋体"/>
            <charset val="134"/>
          </rPr>
          <t>mayn:
以当月转化人数总和为计算依据的实际转化率（都包含共同接待部分）</t>
        </r>
      </text>
    </comment>
    <comment ref="AD1" authorId="0">
      <text>
        <r>
          <rPr>
            <sz val="10"/>
            <rFont val="宋体"/>
            <charset val="134"/>
          </rPr>
          <t>mayn:
截止到当月某一天，（纯店小蜜+人工后援）和（纯人工+人工承接转接）的转化率差值（包含了当天往前至当月1号的全部询单人数和转化人数）
涵义：可理解为通过店小蜜【接待第一轮、人工为后援】对店铺整体询单转化能力的增值/损益</t>
        </r>
      </text>
    </comment>
    <comment ref="E2" authorId="0">
      <text>
        <r>
          <rPr>
            <sz val="10"/>
            <rFont val="宋体"/>
            <charset val="134"/>
          </rPr>
          <t>mayn:
转人工率是衡量店小蜜问题解决能力的重要依据，随着店小蜜知识库配置的不断添加、完善、优化，该值理论上随时间呈下降趋势。受当前智能机器人发展水平限制（图片识别、长句识别、不完整问法、一句多问法、需人工操作订单、主动要求转人工等），该数据达到一定阀值后将无法继续缩小。粗略估计、店小蜜2.0能力阀值在14%左右</t>
        </r>
      </text>
    </comment>
    <comment ref="G2" authorId="0">
      <text>
        <r>
          <rPr>
            <sz val="10"/>
            <rFont val="宋体"/>
            <charset val="134"/>
          </rPr>
          <t>mayn:
以人数总和进行计算的转人工率，不受天数平均带来的偏差影响</t>
        </r>
      </text>
    </comment>
    <comment ref="O2" authorId="0">
      <text>
        <r>
          <rPr>
            <sz val="10"/>
            <rFont val="宋体"/>
            <charset val="134"/>
          </rPr>
          <t>mayn:
此转化为店小蜜排除转人工的询单人数后的转化率（即店小蜜能解决的问题的转化率）</t>
        </r>
      </text>
    </comment>
    <comment ref="P2" authorId="0">
      <text>
        <r>
          <rPr>
            <sz val="10"/>
            <rFont val="宋体"/>
            <charset val="134"/>
          </rPr>
          <t>mayn:
此转化率包含人工为第二轮后援转化成功/失败的人数计入，
即：【纯店小蜜转化（+转人工后的转化）or（-流失）】</t>
        </r>
      </text>
    </comment>
    <comment ref="Q2" authorId="0">
      <text>
        <r>
          <rPr>
            <sz val="10"/>
            <rFont val="宋体"/>
            <charset val="134"/>
          </rPr>
          <t>mayn:
此转化率包含店小蜜转人工后成功/失败的人数计入，即：【纯人工转化（+店小蜜转人工后的转化）or（-流失）】</t>
        </r>
      </text>
    </comment>
    <comment ref="R2" authorId="0">
      <text>
        <r>
          <rPr>
            <sz val="10"/>
            <rFont val="宋体"/>
            <charset val="134"/>
          </rPr>
          <t>mayn:
=店小蜜参与询单转化率-人工参与询单转化率
共同接待部分的人次若转化，二者同加；若流失，二者同减的计算依据下，当天的转化率差值</t>
        </r>
      </text>
    </comment>
    <comment ref="U2" authorId="0">
      <text>
        <r>
          <rPr>
            <sz val="10"/>
            <rFont val="宋体"/>
            <charset val="134"/>
          </rPr>
          <t>mayn:
接待人数占店铺总咨询人数的比例</t>
        </r>
      </text>
    </comment>
    <comment ref="W2" authorId="0">
      <text>
        <r>
          <rPr>
            <sz val="10"/>
            <rFont val="宋体"/>
            <charset val="134"/>
          </rPr>
          <t>mayn:
指店小蜜接待过滤后的人数，过滤规则：21天内有付款订单的进行过滤、若下单则不过滤（判定售后）</t>
        </r>
      </text>
    </comment>
    <comment ref="X2" authorId="0">
      <text>
        <r>
          <rPr>
            <sz val="10"/>
            <rFont val="宋体"/>
            <charset val="134"/>
          </rPr>
          <t>mayn:
与店小蜜聊过的都算接待人数，无任何过滤</t>
        </r>
      </text>
    </comment>
    <comment ref="Z2" authorId="0">
      <text>
        <r>
          <rPr>
            <sz val="10"/>
            <rFont val="宋体"/>
            <charset val="134"/>
          </rPr>
          <t>mayn:
=店小蜜询单人数÷店小蜜接待占比-店小蜜询单人数</t>
        </r>
      </text>
    </comment>
    <comment ref="AA2" authorId="0">
      <text>
        <r>
          <rPr>
            <sz val="10"/>
            <rFont val="宋体"/>
            <charset val="134"/>
          </rPr>
          <t>mayn:
人工每日转化人数=（店小蜜询单人数÷店小蜜接待占比-店小蜜询单人数）×人工参与询单转化率</t>
        </r>
      </text>
    </comment>
    <comment ref="AB2" authorId="0">
      <text>
        <r>
          <rPr>
            <sz val="10"/>
            <rFont val="宋体"/>
            <charset val="134"/>
          </rPr>
          <t>mayn:
店小蜜转化人数=店小蜜接询单数×店小蜜参与询单转化率</t>
        </r>
      </text>
    </comment>
    <comment ref="Z34" authorId="0">
      <text>
        <r>
          <rPr>
            <sz val="10"/>
            <rFont val="宋体"/>
            <charset val="134"/>
          </rPr>
          <t>mayn:
日询单均值</t>
        </r>
      </text>
    </comment>
    <comment ref="AA34" authorId="0">
      <text>
        <r>
          <rPr>
            <sz val="10"/>
            <rFont val="宋体"/>
            <charset val="134"/>
          </rPr>
          <t>mayn:
日转化均值</t>
        </r>
      </text>
    </comment>
    <comment ref="AB34" authorId="0">
      <text>
        <r>
          <rPr>
            <sz val="10"/>
            <rFont val="宋体"/>
            <charset val="134"/>
          </rPr>
          <t>mayn:
日转化均值</t>
        </r>
      </text>
    </comment>
    <comment ref="Z67" authorId="0">
      <text>
        <r>
          <rPr>
            <sz val="10"/>
            <rFont val="宋体"/>
            <charset val="134"/>
          </rPr>
          <t>mayn:
日询单均值</t>
        </r>
      </text>
    </comment>
    <comment ref="AA67" authorId="0">
      <text>
        <r>
          <rPr>
            <sz val="10"/>
            <rFont val="宋体"/>
            <charset val="134"/>
          </rPr>
          <t>mayn:
日转化均值</t>
        </r>
      </text>
    </comment>
    <comment ref="AB67" authorId="0">
      <text>
        <r>
          <rPr>
            <sz val="10"/>
            <rFont val="宋体"/>
            <charset val="134"/>
          </rPr>
          <t>mayn:
日转化均值</t>
        </r>
      </text>
    </comment>
    <comment ref="Z99" authorId="0">
      <text>
        <r>
          <rPr>
            <sz val="10"/>
            <rFont val="宋体"/>
            <charset val="134"/>
          </rPr>
          <t>mayn:
日询单均值</t>
        </r>
      </text>
    </comment>
    <comment ref="AA99" authorId="0">
      <text>
        <r>
          <rPr>
            <sz val="10"/>
            <rFont val="宋体"/>
            <charset val="134"/>
          </rPr>
          <t>mayn:
日转化均值</t>
        </r>
      </text>
    </comment>
    <comment ref="AB99" authorId="0">
      <text>
        <r>
          <rPr>
            <sz val="10"/>
            <rFont val="宋体"/>
            <charset val="134"/>
          </rPr>
          <t>mayn:
日转化均值</t>
        </r>
      </text>
    </comment>
    <comment ref="Z132" authorId="0">
      <text>
        <r>
          <rPr>
            <sz val="10"/>
            <rFont val="宋体"/>
            <charset val="134"/>
          </rPr>
          <t>mayn:
日询单均值</t>
        </r>
      </text>
    </comment>
    <comment ref="AA132" authorId="0">
      <text>
        <r>
          <rPr>
            <sz val="10"/>
            <rFont val="宋体"/>
            <charset val="134"/>
          </rPr>
          <t>mayn:
日转化均值</t>
        </r>
      </text>
    </comment>
    <comment ref="AB132" authorId="0">
      <text>
        <r>
          <rPr>
            <sz val="10"/>
            <rFont val="宋体"/>
            <charset val="134"/>
          </rPr>
          <t>mayn:
日转化均值</t>
        </r>
      </text>
    </comment>
    <comment ref="A146" authorId="0">
      <text>
        <r>
          <rPr>
            <sz val="10"/>
            <rFont val="宋体"/>
            <charset val="134"/>
          </rPr>
          <t>mayn:
全面更新优化了欢迎语卡片内容</t>
        </r>
      </text>
    </comment>
    <comment ref="A152" authorId="0">
      <text>
        <r>
          <rPr>
            <sz val="10"/>
            <rFont val="宋体"/>
            <charset val="134"/>
          </rPr>
          <t>mayn:
欢迎语卡片加入了早晚问候，进行了多次文案创新尝试</t>
        </r>
      </text>
    </comment>
    <comment ref="C155" authorId="0">
      <text>
        <r>
          <rPr>
            <sz val="10"/>
            <rFont val="宋体"/>
            <charset val="134"/>
          </rPr>
          <t>数据看板出bug、当天过后无任何显示数据</t>
        </r>
      </text>
    </comment>
    <comment ref="A161" authorId="0">
      <text>
        <r>
          <rPr>
            <sz val="10"/>
            <rFont val="宋体"/>
            <charset val="134"/>
          </rPr>
          <t>mayn:
mayn:
优化打磨了8倍水的全部相关话术</t>
        </r>
      </text>
    </comment>
    <comment ref="Z165" authorId="0">
      <text>
        <r>
          <rPr>
            <sz val="10"/>
            <rFont val="宋体"/>
            <charset val="134"/>
          </rPr>
          <t>mayn:
日询单均值</t>
        </r>
      </text>
    </comment>
    <comment ref="AA165" authorId="0">
      <text>
        <r>
          <rPr>
            <sz val="10"/>
            <rFont val="宋体"/>
            <charset val="134"/>
          </rPr>
          <t>mayn:
日转化均值</t>
        </r>
      </text>
    </comment>
    <comment ref="AB165" authorId="0">
      <text>
        <r>
          <rPr>
            <sz val="10"/>
            <rFont val="宋体"/>
            <charset val="134"/>
          </rPr>
          <t>mayn:
日转化均值</t>
        </r>
      </text>
    </comment>
    <comment ref="A169" authorId="0">
      <text>
        <r>
          <rPr>
            <sz val="10"/>
            <rFont val="宋体"/>
            <charset val="134"/>
          </rPr>
          <t>mayn:
天猫后台异常，店铺多次出现所有商品缺货的情形</t>
        </r>
      </text>
    </comment>
    <comment ref="A174" authorId="0">
      <text>
        <r>
          <rPr>
            <sz val="10"/>
            <rFont val="宋体"/>
            <charset val="134"/>
          </rPr>
          <t>mayn:
99大促第一天，0点前15分钟和1小时店小蜜全开，有限时活动</t>
        </r>
      </text>
    </comment>
    <comment ref="A175" authorId="0">
      <text>
        <r>
          <rPr>
            <sz val="10"/>
            <rFont val="宋体"/>
            <charset val="134"/>
          </rPr>
          <t>mayn:
关闭了客服子账号开/关店小蜜接待占比的权限</t>
        </r>
      </text>
    </comment>
    <comment ref="A178" authorId="0">
      <text>
        <r>
          <rPr>
            <sz val="10"/>
            <rFont val="宋体"/>
            <charset val="134"/>
          </rPr>
          <t>mayn:
统一删除欢迎语卡片中客服昵称</t>
        </r>
      </text>
    </comment>
    <comment ref="A179" authorId="0">
      <text>
        <r>
          <rPr>
            <sz val="10"/>
            <rFont val="宋体"/>
            <charset val="134"/>
          </rPr>
          <t>mayn:
关闭自动转人工，改为手动转人工</t>
        </r>
      </text>
    </comment>
    <comment ref="A182" authorId="0">
      <text>
        <r>
          <rPr>
            <sz val="10"/>
            <rFont val="宋体"/>
            <charset val="134"/>
          </rPr>
          <t>mayn:
欢迎语卡片恢复早晚问候，做了新的创新，加入秋季护肤知多少
日常期改为自动转人工</t>
        </r>
      </text>
    </comment>
    <comment ref="A183" authorId="0">
      <text>
        <r>
          <rPr>
            <sz val="10"/>
            <rFont val="宋体"/>
            <charset val="134"/>
          </rPr>
          <t>mayn:
日常活动未生效</t>
        </r>
      </text>
    </comment>
    <comment ref="A185" authorId="0">
      <text>
        <r>
          <rPr>
            <sz val="10"/>
            <rFont val="宋体"/>
            <charset val="134"/>
          </rPr>
          <t>mayn:
8倍水链接变更，小黄人拆分出来，毛婷定制并入老链接，均已更新完成主要场景</t>
        </r>
      </text>
    </comment>
    <comment ref="A195" authorId="0">
      <text>
        <r>
          <rPr>
            <sz val="10"/>
            <rFont val="宋体"/>
            <charset val="134"/>
          </rPr>
          <t>mayn:
更新了欢迎语卡片，重做了卓能系列的产品对比</t>
        </r>
      </text>
    </comment>
    <comment ref="U195" authorId="0">
      <text>
        <r>
          <rPr>
            <sz val="10"/>
            <rFont val="宋体"/>
            <charset val="134"/>
          </rPr>
          <t>mayn:
截止目前最高接待占比</t>
        </r>
      </text>
    </comment>
    <comment ref="Z197" authorId="0">
      <text>
        <r>
          <rPr>
            <sz val="10"/>
            <rFont val="宋体"/>
            <charset val="134"/>
          </rPr>
          <t>mayn:
日询单均值</t>
        </r>
      </text>
    </comment>
    <comment ref="AA197" authorId="0">
      <text>
        <r>
          <rPr>
            <sz val="10"/>
            <rFont val="宋体"/>
            <charset val="134"/>
          </rPr>
          <t>mayn:
日转化均值</t>
        </r>
      </text>
    </comment>
    <comment ref="AB197" authorId="0">
      <text>
        <r>
          <rPr>
            <sz val="10"/>
            <rFont val="宋体"/>
            <charset val="134"/>
          </rPr>
          <t>mayn:
日转化均值</t>
        </r>
      </text>
    </comment>
    <comment ref="A198" authorId="0">
      <text>
        <r>
          <rPr>
            <sz val="10"/>
            <rFont val="宋体"/>
            <charset val="134"/>
          </rPr>
          <t>mayn:
欢迎语部分改为国庆庆贺话术</t>
        </r>
      </text>
    </comment>
    <comment ref="J198" authorId="0">
      <text>
        <r>
          <rPr>
            <sz val="10"/>
            <rFont val="宋体"/>
            <charset val="134"/>
          </rPr>
          <t>mayn:
截止目前最高点击率，卡片按【点击次数/展示次数】点击比率为 52.36%</t>
        </r>
      </text>
    </comment>
    <comment ref="A200" authorId="0">
      <text>
        <r>
          <rPr>
            <sz val="10"/>
            <rFont val="宋体"/>
            <charset val="134"/>
          </rPr>
          <t>mayn:
店小蜜催拍能力包到期，此后小蜜零催拍</t>
        </r>
      </text>
    </comment>
    <comment ref="Z230" authorId="0">
      <text>
        <r>
          <rPr>
            <sz val="10"/>
            <rFont val="宋体"/>
            <charset val="134"/>
          </rPr>
          <t>mayn:
日询单均值</t>
        </r>
      </text>
    </comment>
    <comment ref="AA230" authorId="0">
      <text>
        <r>
          <rPr>
            <sz val="10"/>
            <rFont val="宋体"/>
            <charset val="134"/>
          </rPr>
          <t>mayn:
日转化均值</t>
        </r>
      </text>
    </comment>
    <comment ref="AB230" authorId="0">
      <text>
        <r>
          <rPr>
            <sz val="10"/>
            <rFont val="宋体"/>
            <charset val="134"/>
          </rPr>
          <t>mayn:
日转化均值</t>
        </r>
      </text>
    </comment>
    <comment ref="Z262" authorId="0">
      <text>
        <r>
          <rPr>
            <sz val="10"/>
            <rFont val="宋体"/>
            <charset val="134"/>
          </rPr>
          <t>mayn:
日询单均值</t>
        </r>
      </text>
    </comment>
    <comment ref="AA262" authorId="0">
      <text>
        <r>
          <rPr>
            <sz val="10"/>
            <rFont val="宋体"/>
            <charset val="134"/>
          </rPr>
          <t>mayn:
日转化均值</t>
        </r>
      </text>
    </comment>
    <comment ref="AB262" authorId="0">
      <text>
        <r>
          <rPr>
            <sz val="10"/>
            <rFont val="宋体"/>
            <charset val="134"/>
          </rPr>
          <t>mayn:
日转化均值</t>
        </r>
      </text>
    </comment>
    <comment ref="C313" authorId="1">
      <text>
        <r>
          <rPr>
            <sz val="10"/>
            <rFont val="宋体"/>
            <charset val="134"/>
          </rPr>
          <t>Administrator:
被客服误操作关闭，无数据</t>
        </r>
      </text>
    </comment>
    <comment ref="B374" authorId="0">
      <text>
        <r>
          <rPr>
            <sz val="10"/>
            <rFont val="宋体"/>
            <charset val="134"/>
          </rPr>
          <t>mayn:
➤清理了700+条自定义问题，清理同时进行了优化
➤催拍包13日生效</t>
        </r>
      </text>
    </comment>
    <comment ref="B378" authorId="0">
      <text>
        <r>
          <rPr>
            <sz val="10"/>
            <rFont val="宋体"/>
            <charset val="134"/>
          </rPr>
          <t>mayn
知识库进行了重新分组和问法合并（自定义问题同行业高频问题进行了合并和精简）</t>
        </r>
      </text>
    </comment>
    <comment ref="B379" authorId="0">
      <text>
        <r>
          <rPr>
            <sz val="10"/>
            <rFont val="宋体"/>
            <charset val="134"/>
          </rPr>
          <t>mayn:
关闭了专属客服直连人工，店小蜜接待占比会进一步提高</t>
        </r>
      </text>
    </comment>
    <comment ref="B380" authorId="0">
      <text>
        <r>
          <rPr>
            <sz val="10"/>
            <rFont val="宋体"/>
            <charset val="134"/>
          </rPr>
          <t>mayn:
催发货咨询量巨大，为降低投诉风险，当日晚欢迎语卡片加入了直连人工按钮</t>
        </r>
      </text>
    </comment>
    <comment ref="C384" authorId="0">
      <text>
        <r>
          <rPr>
            <sz val="10"/>
            <rFont val="宋体"/>
            <charset val="134"/>
          </rPr>
          <t>mayn:
开启自动分流软件</t>
        </r>
      </text>
    </comment>
    <comment ref="A393" authorId="0">
      <text>
        <r>
          <rPr>
            <sz val="10"/>
            <rFont val="宋体"/>
            <charset val="134"/>
          </rPr>
          <t>mayn:
【情况】
本月人工客服人员紧张，店小蜜作为接待主力，基本保持了优先接待。
【外力】
受疫情影响，店铺多个爆款无现货，上预售。预售款的发货周期超过店小蜜售后过滤周期21天，催发货咨询量每天高居第一，会计入询单流失。无现货、湖北不发货、快递不指定等现实情况同时造成转化困难，转化率数据下降明显。
【动作】
★本月春夏新风尚活动为活动精细化配置最完备的一次，覆盖了所有可能涉及的场景、包括新订购的催拍包也做了针对商品催拍。
★关闭了专属客服直连人工，使店小蜜接待占比可继续提升，更多地缓解人工接待压力
★知识库优化和后台对话检查成为每日常备工作。
【影响】
店小蜜先行接待，势必影响晓多两项关键数据：识别率和应答率。通过数据研究发现店小蜜接待占比越低，晓多数据越高。
接待比例的提高，转人工率的有效控制，使评分行业排名达到历史最高</t>
        </r>
      </text>
    </comment>
  </commentList>
</comments>
</file>

<file path=xl/comments2.xml><?xml version="1.0" encoding="utf-8"?>
<comments xmlns="http://schemas.openxmlformats.org/spreadsheetml/2006/main">
  <authors>
    <author>mayn</author>
  </authors>
  <commentList>
    <comment ref="H4" authorId="0">
      <text>
        <r>
          <rPr>
            <sz val="10"/>
            <rFont val="宋体"/>
            <charset val="134"/>
          </rPr>
          <t>mayn:
转至人工后的下单率，≠转人工后的转化率，未扣除未付款人数,但影响不大。
数据涵义分析：
一、纯店小蜜转化率越高、此数值理论上越低，因为店小蜜把多数能转化的转化了。当纯店小蜜转化率方差稳定时，此数值受时间、分流频率、人工状态等多方因素的影响
二、此项数据可以理解为知识库对售前问题的不完备率，也包含店小蜜2.0催拍能力不足、客观条件无解决可能性的一部分数值
三、该数值对人工和机器的参与询单转化率同增同减，不会影响二者差值
四、未排除售后
备注：致使赤兔中转化率产生差异的主要原因之一，当此数值=0时，此项所产生的差异完全消除（赤兔中机器接待售前咨询、未下单、转人工、计入询单流失；人工仍有转化可能性，即此项数据计算得出的转接后转化人数）</t>
        </r>
      </text>
    </comment>
    <comment ref="J4" authorId="0">
      <text>
        <r>
          <rPr>
            <sz val="10"/>
            <rFont val="宋体"/>
            <charset val="134"/>
          </rPr>
          <t>mayn:
卡片点击人数的比例，去重单人多次点击卡片的情形。
通过【点击次数/展示次数】的卡片点击率高于此数值10个百分点左右，暂不做统计依据</t>
        </r>
      </text>
    </comment>
    <comment ref="Z4" authorId="0">
      <text>
        <r>
          <rPr>
            <sz val="10"/>
            <rFont val="宋体"/>
            <charset val="134"/>
          </rPr>
          <t>mayn:
以当月转化人数总和为计算依据的实际转化率（都包含共同接待部分）</t>
        </r>
      </text>
    </comment>
    <comment ref="AD4" authorId="0">
      <text>
        <r>
          <rPr>
            <sz val="10"/>
            <rFont val="宋体"/>
            <charset val="134"/>
          </rPr>
          <t>mayn:
截止到当月某一天，（纯店小蜜+人工后援）和（纯人工+人工承接转接）的转化率差值（包含了当天往前至当月1号的全部询单人数和转化人数）
涵义：可理解为通过店小蜜【接待第一轮、人工为后援】对店铺整体询单转化能力的增值/损益</t>
        </r>
      </text>
    </comment>
    <comment ref="E5" authorId="0">
      <text>
        <r>
          <rPr>
            <sz val="10"/>
            <rFont val="宋体"/>
            <charset val="134"/>
          </rPr>
          <t>mayn:
转人工率是衡量店小蜜问题解决能力的重要依据，随着店小蜜知识库配置的不断添加、完善、优化，该值理论上随时间呈下降趋势。受当前智能机器人发展水平限制（图片识别、长句识别、不完整问法、一句多问法、需人工操作订单、主动要求转人工等），该数据达到一定阀值后将无法继续缩小。粗略估计、店小蜜2.0能力阀值在14%左右</t>
        </r>
      </text>
    </comment>
    <comment ref="G5" authorId="0">
      <text>
        <r>
          <rPr>
            <sz val="10"/>
            <rFont val="宋体"/>
            <charset val="134"/>
          </rPr>
          <t>mayn:
以人数总和进行计算的转人工率，不受天数平均带来的偏差影响</t>
        </r>
      </text>
    </comment>
    <comment ref="O5" authorId="0">
      <text>
        <r>
          <rPr>
            <sz val="10"/>
            <rFont val="宋体"/>
            <charset val="134"/>
          </rPr>
          <t>mayn:
此转化为店小蜜排除转人工的询单人数后的转化率（即店小蜜能解决的问题的转化率）</t>
        </r>
      </text>
    </comment>
    <comment ref="P5" authorId="0">
      <text>
        <r>
          <rPr>
            <sz val="10"/>
            <rFont val="宋体"/>
            <charset val="134"/>
          </rPr>
          <t>mayn:
此转化率包含人工为第二轮后援转化成功/失败的人数计入，
即：【纯店小蜜转化（+转人工后的转化）or（-流失）】</t>
        </r>
      </text>
    </comment>
    <comment ref="Q5" authorId="0">
      <text>
        <r>
          <rPr>
            <sz val="10"/>
            <rFont val="宋体"/>
            <charset val="134"/>
          </rPr>
          <t>mayn:
此转化率包含店小蜜转人工后成功/失败的人数计入，即：【纯人工转化（+店小蜜转人工后的转化）or（-流失）】</t>
        </r>
      </text>
    </comment>
    <comment ref="R5" authorId="0">
      <text>
        <r>
          <rPr>
            <sz val="10"/>
            <rFont val="宋体"/>
            <charset val="134"/>
          </rPr>
          <t>mayn:
=店小蜜参与询单转化率-人工参与询单转化率
共同接待部分的人次若转化，二者同加；若流失，二者同减的计算依据下，当天的转化率差值</t>
        </r>
      </text>
    </comment>
    <comment ref="U5" authorId="0">
      <text>
        <r>
          <rPr>
            <sz val="10"/>
            <rFont val="宋体"/>
            <charset val="134"/>
          </rPr>
          <t>mayn:
接待人数占店铺总咨询人数的比例</t>
        </r>
      </text>
    </comment>
    <comment ref="W5" authorId="0">
      <text>
        <r>
          <rPr>
            <sz val="10"/>
            <rFont val="宋体"/>
            <charset val="134"/>
          </rPr>
          <t>mayn:
指店小蜜接待过滤后的人数，过滤规则：21天内有付款订单的进行过滤、若下单则不过滤（判定售后）</t>
        </r>
      </text>
    </comment>
    <comment ref="X5" authorId="0">
      <text>
        <r>
          <rPr>
            <sz val="10"/>
            <rFont val="宋体"/>
            <charset val="134"/>
          </rPr>
          <t>mayn:
与店小蜜聊过的都算接待人数，无任何过滤</t>
        </r>
      </text>
    </comment>
    <comment ref="Z5" authorId="0">
      <text>
        <r>
          <rPr>
            <sz val="10"/>
            <rFont val="宋体"/>
            <charset val="134"/>
          </rPr>
          <t>mayn:
=店小蜜询单人数÷店小蜜接待占比-店小蜜询单人数</t>
        </r>
      </text>
    </comment>
    <comment ref="AA5" authorId="0">
      <text>
        <r>
          <rPr>
            <sz val="10"/>
            <rFont val="宋体"/>
            <charset val="134"/>
          </rPr>
          <t>mayn:
人工每日转化人数=（店小蜜询单人数÷店小蜜接待占比-店小蜜询单人数）×人工参与询单转化率</t>
        </r>
      </text>
    </comment>
    <comment ref="AB5" authorId="0">
      <text>
        <r>
          <rPr>
            <sz val="10"/>
            <rFont val="宋体"/>
            <charset val="134"/>
          </rPr>
          <t>mayn:
店小蜜转化人数=店小蜜接询单数×店小蜜参与询单转化率</t>
        </r>
      </text>
    </comment>
    <comment ref="Z37" authorId="0">
      <text>
        <r>
          <rPr>
            <sz val="10"/>
            <rFont val="宋体"/>
            <charset val="134"/>
          </rPr>
          <t>mayn:
日询单均值</t>
        </r>
      </text>
    </comment>
    <comment ref="AA37" authorId="0">
      <text>
        <r>
          <rPr>
            <sz val="10"/>
            <rFont val="宋体"/>
            <charset val="134"/>
          </rPr>
          <t>mayn:
日转化均值</t>
        </r>
      </text>
    </comment>
    <comment ref="AB37" authorId="0">
      <text>
        <r>
          <rPr>
            <sz val="10"/>
            <rFont val="宋体"/>
            <charset val="134"/>
          </rPr>
          <t>mayn:
日转化均值</t>
        </r>
      </text>
    </comment>
    <comment ref="Z70" authorId="0">
      <text>
        <r>
          <rPr>
            <sz val="10"/>
            <rFont val="宋体"/>
            <charset val="134"/>
          </rPr>
          <t>mayn:
日询单均值</t>
        </r>
      </text>
    </comment>
    <comment ref="AA70" authorId="0">
      <text>
        <r>
          <rPr>
            <sz val="10"/>
            <rFont val="宋体"/>
            <charset val="134"/>
          </rPr>
          <t>mayn:
日转化均值</t>
        </r>
      </text>
    </comment>
    <comment ref="AB70" authorId="0">
      <text>
        <r>
          <rPr>
            <sz val="10"/>
            <rFont val="宋体"/>
            <charset val="134"/>
          </rPr>
          <t>mayn:
日转化均值</t>
        </r>
      </text>
    </comment>
    <comment ref="Z102" authorId="0">
      <text>
        <r>
          <rPr>
            <sz val="10"/>
            <rFont val="宋体"/>
            <charset val="134"/>
          </rPr>
          <t>mayn:
日询单均值</t>
        </r>
      </text>
    </comment>
    <comment ref="AA102" authorId="0">
      <text>
        <r>
          <rPr>
            <sz val="10"/>
            <rFont val="宋体"/>
            <charset val="134"/>
          </rPr>
          <t>mayn:
日转化均值</t>
        </r>
      </text>
    </comment>
    <comment ref="AB102" authorId="0">
      <text>
        <r>
          <rPr>
            <sz val="10"/>
            <rFont val="宋体"/>
            <charset val="134"/>
          </rPr>
          <t>mayn:
日转化均值</t>
        </r>
      </text>
    </comment>
    <comment ref="Z135" authorId="0">
      <text>
        <r>
          <rPr>
            <sz val="10"/>
            <rFont val="宋体"/>
            <charset val="134"/>
          </rPr>
          <t>mayn:
日询单均值</t>
        </r>
      </text>
    </comment>
    <comment ref="AA135" authorId="0">
      <text>
        <r>
          <rPr>
            <sz val="10"/>
            <rFont val="宋体"/>
            <charset val="134"/>
          </rPr>
          <t>mayn:
日转化均值</t>
        </r>
      </text>
    </comment>
    <comment ref="AB135" authorId="0">
      <text>
        <r>
          <rPr>
            <sz val="10"/>
            <rFont val="宋体"/>
            <charset val="134"/>
          </rPr>
          <t>mayn:
日转化均值</t>
        </r>
      </text>
    </comment>
    <comment ref="A154" authorId="0">
      <text>
        <r>
          <rPr>
            <sz val="10"/>
            <rFont val="宋体"/>
            <charset val="134"/>
          </rPr>
          <t>mayn:
更改了全自动催拍话术，借鉴了自然之名</t>
        </r>
      </text>
    </comment>
    <comment ref="A157" authorId="0">
      <text>
        <r>
          <rPr>
            <sz val="10"/>
            <rFont val="宋体"/>
            <charset val="134"/>
          </rPr>
          <t>mayn:
开启了智能卖点</t>
        </r>
      </text>
    </comment>
    <comment ref="C158" authorId="0">
      <text>
        <r>
          <rPr>
            <sz val="10"/>
            <rFont val="宋体"/>
            <charset val="134"/>
          </rPr>
          <t>mayn:
数据看板异常，当天过后无任何数据显示</t>
        </r>
      </text>
    </comment>
    <comment ref="Z168" authorId="0">
      <text>
        <r>
          <rPr>
            <sz val="10"/>
            <rFont val="宋体"/>
            <charset val="134"/>
          </rPr>
          <t>mayn:
日询单均值</t>
        </r>
      </text>
    </comment>
    <comment ref="AA168" authorId="0">
      <text>
        <r>
          <rPr>
            <sz val="10"/>
            <rFont val="宋体"/>
            <charset val="134"/>
          </rPr>
          <t>mayn:
日转化均值</t>
        </r>
      </text>
    </comment>
    <comment ref="AB168" authorId="0">
      <text>
        <r>
          <rPr>
            <sz val="10"/>
            <rFont val="宋体"/>
            <charset val="134"/>
          </rPr>
          <t>mayn:
日转化均值</t>
        </r>
      </text>
    </comment>
    <comment ref="A172" authorId="0">
      <text>
        <r>
          <rPr>
            <sz val="10"/>
            <rFont val="宋体"/>
            <charset val="134"/>
          </rPr>
          <t>mayn:重新配置了欢迎语及卡片，改成简单通俗又不失创意的文本内容。次日0点生效</t>
        </r>
      </text>
    </comment>
    <comment ref="A181" authorId="0">
      <text>
        <r>
          <rPr>
            <sz val="10"/>
            <rFont val="宋体"/>
            <charset val="134"/>
          </rPr>
          <t>mayn:
统一删除欢迎语卡片中客服昵称</t>
        </r>
      </text>
    </comment>
    <comment ref="Z200" authorId="0">
      <text>
        <r>
          <rPr>
            <sz val="10"/>
            <rFont val="宋体"/>
            <charset val="134"/>
          </rPr>
          <t>mayn:
日询单均值</t>
        </r>
      </text>
    </comment>
    <comment ref="AA200" authorId="0">
      <text>
        <r>
          <rPr>
            <sz val="10"/>
            <rFont val="宋体"/>
            <charset val="134"/>
          </rPr>
          <t>mayn:
日转化均值</t>
        </r>
      </text>
    </comment>
    <comment ref="AB200" authorId="0">
      <text>
        <r>
          <rPr>
            <sz val="10"/>
            <rFont val="宋体"/>
            <charset val="134"/>
          </rPr>
          <t>mayn:
日转化均值</t>
        </r>
      </text>
    </comment>
    <comment ref="Z233" authorId="0">
      <text>
        <r>
          <rPr>
            <sz val="10"/>
            <rFont val="宋体"/>
            <charset val="134"/>
          </rPr>
          <t>mayn:
日询单均值</t>
        </r>
      </text>
    </comment>
    <comment ref="AA233" authorId="0">
      <text>
        <r>
          <rPr>
            <sz val="10"/>
            <rFont val="宋体"/>
            <charset val="134"/>
          </rPr>
          <t>mayn:
日转化均值</t>
        </r>
      </text>
    </comment>
    <comment ref="AB233" authorId="0">
      <text>
        <r>
          <rPr>
            <sz val="10"/>
            <rFont val="宋体"/>
            <charset val="134"/>
          </rPr>
          <t>mayn:
日转化均值</t>
        </r>
      </text>
    </comment>
    <comment ref="Z265" authorId="0">
      <text>
        <r>
          <rPr>
            <sz val="10"/>
            <rFont val="宋体"/>
            <charset val="134"/>
          </rPr>
          <t>mayn:
日询单均值</t>
        </r>
      </text>
    </comment>
    <comment ref="AA265" authorId="0">
      <text>
        <r>
          <rPr>
            <sz val="10"/>
            <rFont val="宋体"/>
            <charset val="134"/>
          </rPr>
          <t>mayn:
日转化均值</t>
        </r>
      </text>
    </comment>
    <comment ref="AB265" authorId="0">
      <text>
        <r>
          <rPr>
            <sz val="10"/>
            <rFont val="宋体"/>
            <charset val="134"/>
          </rPr>
          <t>mayn:
日转化均值</t>
        </r>
      </text>
    </comment>
  </commentList>
</comments>
</file>

<file path=xl/comments3.xml><?xml version="1.0" encoding="utf-8"?>
<comments xmlns="http://schemas.openxmlformats.org/spreadsheetml/2006/main">
  <authors>
    <author>mayn</author>
  </authors>
  <commentList>
    <comment ref="H1" authorId="0">
      <text>
        <r>
          <rPr>
            <sz val="10"/>
            <rFont val="宋体"/>
            <charset val="134"/>
          </rPr>
          <t>mayn:
转至人工后的下单率，≠转人工后的转化率，未扣除未付款人数,但影响不大。
数据涵义分析：
一、纯店小蜜转化率越高、此数值理论上越低，因为店小蜜把多数能转化的转化了。当纯店小蜜转化率方差稳定时，此数值受时间、分流频率、人工状态等多方因素的影响
二、此项数据可以理解为知识库对售前问题的不完备率，也包含店小蜜2.0催拍能力不足、客观条件无解决可能性的一部分数值
三、该数值对人工和机器的参与询单转化率同增同减，不会影响二者差值
四、未排除售后
备注：致使赤兔中转化率产生差异的主要原因之一，当此数值=0时，此项所产生的差异完全消除（赤兔中机器接待售前咨询、未下单、转人工、计入询单流失；人工仍有转化可能性，即此项数据计算得出的转接后转化人数）</t>
        </r>
      </text>
    </comment>
    <comment ref="J1" authorId="0">
      <text>
        <r>
          <rPr>
            <sz val="10"/>
            <rFont val="宋体"/>
            <charset val="134"/>
          </rPr>
          <t>mayn:
卡片点击人数的比例，去重单人多次点击卡片的情形。
通过【点击次数/展示次数】的卡片点击率高于此数值10个百分点左右，暂不做统计依据</t>
        </r>
      </text>
    </comment>
    <comment ref="Z1" authorId="0">
      <text>
        <r>
          <rPr>
            <sz val="10"/>
            <rFont val="宋体"/>
            <charset val="134"/>
          </rPr>
          <t>mayn:
以当月转化人数总和为计算依据的实际转化率（都包含共同接待部分）</t>
        </r>
      </text>
    </comment>
    <comment ref="AD1" authorId="0">
      <text>
        <r>
          <rPr>
            <sz val="10"/>
            <rFont val="宋体"/>
            <charset val="134"/>
          </rPr>
          <t>mayn:
截止到当月某一天，（纯店小蜜+人工后援）和（纯人工+人工承接转接）的转化率差值（包含了当天往前至当月1号的全部询单人数和转化人数）
涵义：可理解为通过店小蜜【接待第一轮、人工为后援】对店铺整体询单转化能力的增值/损益</t>
        </r>
      </text>
    </comment>
    <comment ref="E2" authorId="0">
      <text>
        <r>
          <rPr>
            <sz val="10"/>
            <rFont val="宋体"/>
            <charset val="134"/>
          </rPr>
          <t>mayn:
转人工率是衡量店小蜜问题解决能力的重要依据，随着店小蜜知识库配置的不断添加、完善、优化，该值理论上随时间呈下降趋势。受当前智能机器人发展水平限制（图片识别、长句识别、不完整问法、一句多问法、需人工操作订单、主动要求转人工等），该数据达到一定阀值后将无法继续缩小。粗略估计、店小蜜2.0能力阀值在14%左右</t>
        </r>
      </text>
    </comment>
    <comment ref="G2" authorId="0">
      <text>
        <r>
          <rPr>
            <sz val="10"/>
            <rFont val="宋体"/>
            <charset val="134"/>
          </rPr>
          <t>mayn:
以人数总和进行计算的转人工率，不受天数平均带来的偏差影响</t>
        </r>
      </text>
    </comment>
    <comment ref="O2" authorId="0">
      <text>
        <r>
          <rPr>
            <sz val="10"/>
            <rFont val="宋体"/>
            <charset val="134"/>
          </rPr>
          <t>mayn:
此转化为店小蜜排除转人工的询单人数后的转化率（即店小蜜能解决的问题的转化率）</t>
        </r>
      </text>
    </comment>
    <comment ref="P2" authorId="0">
      <text>
        <r>
          <rPr>
            <sz val="10"/>
            <rFont val="宋体"/>
            <charset val="134"/>
          </rPr>
          <t>mayn:
此转化率包含人工为第二轮后援转化成功/失败的人数计入，
即：【纯店小蜜转化（+转人工后的转化）or（-流失）】</t>
        </r>
      </text>
    </comment>
    <comment ref="Q2" authorId="0">
      <text>
        <r>
          <rPr>
            <sz val="10"/>
            <rFont val="宋体"/>
            <charset val="134"/>
          </rPr>
          <t>mayn:
此转化率包含店小蜜转人工后成功/失败的人数计入，即：【纯人工转化（+店小蜜转人工后的转化）or（-流失）】</t>
        </r>
      </text>
    </comment>
    <comment ref="R2" authorId="0">
      <text>
        <r>
          <rPr>
            <sz val="10"/>
            <rFont val="宋体"/>
            <charset val="134"/>
          </rPr>
          <t>mayn:
=店小蜜参与询单转化率-人工参与询单转化率
共同接待部分的人次若转化，二者同加；若流失，二者同减的计算依据下，当天的转化率差值</t>
        </r>
      </text>
    </comment>
    <comment ref="U2" authorId="0">
      <text>
        <r>
          <rPr>
            <sz val="10"/>
            <rFont val="宋体"/>
            <charset val="134"/>
          </rPr>
          <t>mayn:
接待人数占店铺总咨询人数的比例</t>
        </r>
      </text>
    </comment>
    <comment ref="W2" authorId="0">
      <text>
        <r>
          <rPr>
            <sz val="10"/>
            <rFont val="宋体"/>
            <charset val="134"/>
          </rPr>
          <t>mayn:
指店小蜜接待过滤后的人数，过滤规则：21天内有付款订单的进行过滤、若下单则不过滤（判定售后）</t>
        </r>
      </text>
    </comment>
    <comment ref="X2" authorId="0">
      <text>
        <r>
          <rPr>
            <sz val="10"/>
            <rFont val="宋体"/>
            <charset val="134"/>
          </rPr>
          <t>mayn:
与店小蜜聊过的都算接待人数，无任何过滤</t>
        </r>
      </text>
    </comment>
    <comment ref="Z2" authorId="0">
      <text>
        <r>
          <rPr>
            <sz val="10"/>
            <rFont val="宋体"/>
            <charset val="134"/>
          </rPr>
          <t>mayn:
=店小蜜询单人数÷店小蜜接待占比-店小蜜询单人数</t>
        </r>
      </text>
    </comment>
    <comment ref="AA2" authorId="0">
      <text>
        <r>
          <rPr>
            <sz val="10"/>
            <rFont val="宋体"/>
            <charset val="134"/>
          </rPr>
          <t>mayn:
人工每日转化人数=（店小蜜询单人数÷店小蜜接待占比-店小蜜询单人数）×人工参与询单转化率</t>
        </r>
      </text>
    </comment>
    <comment ref="AB2" authorId="0">
      <text>
        <r>
          <rPr>
            <sz val="10"/>
            <rFont val="宋体"/>
            <charset val="134"/>
          </rPr>
          <t>mayn:
店小蜜转化人数=店小蜜接询单数×店小蜜参与询单转化率</t>
        </r>
      </text>
    </comment>
    <comment ref="Z35" authorId="0">
      <text>
        <r>
          <rPr>
            <sz val="10"/>
            <rFont val="宋体"/>
            <charset val="134"/>
          </rPr>
          <t>mayn:
日询单均值</t>
        </r>
      </text>
    </comment>
    <comment ref="AA35" authorId="0">
      <text>
        <r>
          <rPr>
            <sz val="10"/>
            <rFont val="宋体"/>
            <charset val="134"/>
          </rPr>
          <t>mayn:
日转化均值</t>
        </r>
      </text>
    </comment>
    <comment ref="AB35" authorId="0">
      <text>
        <r>
          <rPr>
            <sz val="10"/>
            <rFont val="宋体"/>
            <charset val="134"/>
          </rPr>
          <t>mayn:
日转化均值</t>
        </r>
      </text>
    </comment>
    <comment ref="Z68" authorId="0">
      <text>
        <r>
          <rPr>
            <sz val="10"/>
            <rFont val="宋体"/>
            <charset val="134"/>
          </rPr>
          <t>mayn:
日询单均值</t>
        </r>
      </text>
    </comment>
    <comment ref="AA68" authorId="0">
      <text>
        <r>
          <rPr>
            <sz val="10"/>
            <rFont val="宋体"/>
            <charset val="134"/>
          </rPr>
          <t>mayn:
日转化均值</t>
        </r>
      </text>
    </comment>
    <comment ref="AB68" authorId="0">
      <text>
        <r>
          <rPr>
            <sz val="10"/>
            <rFont val="宋体"/>
            <charset val="134"/>
          </rPr>
          <t>mayn:
日转化均值</t>
        </r>
      </text>
    </comment>
    <comment ref="Z101" authorId="0">
      <text>
        <r>
          <rPr>
            <sz val="10"/>
            <rFont val="宋体"/>
            <charset val="134"/>
          </rPr>
          <t>mayn:
日询单均值</t>
        </r>
      </text>
    </comment>
    <comment ref="AA101" authorId="0">
      <text>
        <r>
          <rPr>
            <sz val="10"/>
            <rFont val="宋体"/>
            <charset val="134"/>
          </rPr>
          <t>mayn:
日转化均值</t>
        </r>
      </text>
    </comment>
    <comment ref="AB101" authorId="0">
      <text>
        <r>
          <rPr>
            <sz val="10"/>
            <rFont val="宋体"/>
            <charset val="134"/>
          </rPr>
          <t>mayn:
日转化均值</t>
        </r>
      </text>
    </comment>
    <comment ref="Z134" authorId="0">
      <text>
        <r>
          <rPr>
            <sz val="10"/>
            <rFont val="宋体"/>
            <charset val="134"/>
          </rPr>
          <t>mayn:
日询单均值</t>
        </r>
      </text>
    </comment>
    <comment ref="AA134" authorId="0">
      <text>
        <r>
          <rPr>
            <sz val="10"/>
            <rFont val="宋体"/>
            <charset val="134"/>
          </rPr>
          <t>mayn:
日转化均值</t>
        </r>
      </text>
    </comment>
    <comment ref="AB134" authorId="0">
      <text>
        <r>
          <rPr>
            <sz val="10"/>
            <rFont val="宋体"/>
            <charset val="134"/>
          </rPr>
          <t>mayn:
日转化均值</t>
        </r>
      </text>
    </comment>
    <comment ref="Z167" authorId="0">
      <text>
        <r>
          <rPr>
            <sz val="10"/>
            <rFont val="宋体"/>
            <charset val="134"/>
          </rPr>
          <t>mayn:
日询单均值</t>
        </r>
      </text>
    </comment>
    <comment ref="AA167" authorId="0">
      <text>
        <r>
          <rPr>
            <sz val="10"/>
            <rFont val="宋体"/>
            <charset val="134"/>
          </rPr>
          <t>mayn:
日转化均值</t>
        </r>
      </text>
    </comment>
    <comment ref="AB167" authorId="0">
      <text>
        <r>
          <rPr>
            <sz val="10"/>
            <rFont val="宋体"/>
            <charset val="134"/>
          </rPr>
          <t>mayn:
日转化均值</t>
        </r>
      </text>
    </comment>
    <comment ref="Z200" authorId="0">
      <text>
        <r>
          <rPr>
            <sz val="10"/>
            <rFont val="宋体"/>
            <charset val="134"/>
          </rPr>
          <t>mayn:
日询单均值</t>
        </r>
      </text>
    </comment>
    <comment ref="AA200" authorId="0">
      <text>
        <r>
          <rPr>
            <sz val="10"/>
            <rFont val="宋体"/>
            <charset val="134"/>
          </rPr>
          <t>mayn:
日转化均值</t>
        </r>
      </text>
    </comment>
    <comment ref="AB200" authorId="0">
      <text>
        <r>
          <rPr>
            <sz val="10"/>
            <rFont val="宋体"/>
            <charset val="134"/>
          </rPr>
          <t>mayn:
日转化均值</t>
        </r>
      </text>
    </comment>
    <comment ref="Z233" authorId="0">
      <text>
        <r>
          <rPr>
            <sz val="10"/>
            <rFont val="宋体"/>
            <charset val="134"/>
          </rPr>
          <t>mayn:
日询单均值</t>
        </r>
      </text>
    </comment>
    <comment ref="AA233" authorId="0">
      <text>
        <r>
          <rPr>
            <sz val="10"/>
            <rFont val="宋体"/>
            <charset val="134"/>
          </rPr>
          <t>mayn:
日转化均值</t>
        </r>
      </text>
    </comment>
    <comment ref="AB233" authorId="0">
      <text>
        <r>
          <rPr>
            <sz val="10"/>
            <rFont val="宋体"/>
            <charset val="134"/>
          </rPr>
          <t>mayn:
日转化均值</t>
        </r>
      </text>
    </comment>
    <comment ref="Z266" authorId="0">
      <text>
        <r>
          <rPr>
            <sz val="10"/>
            <rFont val="宋体"/>
            <charset val="134"/>
          </rPr>
          <t>mayn:
日询单均值</t>
        </r>
      </text>
    </comment>
    <comment ref="AA266" authorId="0">
      <text>
        <r>
          <rPr>
            <sz val="10"/>
            <rFont val="宋体"/>
            <charset val="134"/>
          </rPr>
          <t>mayn:
日转化均值</t>
        </r>
      </text>
    </comment>
    <comment ref="AB266" authorId="0">
      <text>
        <r>
          <rPr>
            <sz val="10"/>
            <rFont val="宋体"/>
            <charset val="134"/>
          </rPr>
          <t>mayn:
日转化均值</t>
        </r>
      </text>
    </comment>
    <comment ref="Z299" authorId="0">
      <text>
        <r>
          <rPr>
            <sz val="10"/>
            <rFont val="宋体"/>
            <charset val="134"/>
          </rPr>
          <t>mayn:
日询单均值</t>
        </r>
      </text>
    </comment>
    <comment ref="AA299" authorId="0">
      <text>
        <r>
          <rPr>
            <sz val="10"/>
            <rFont val="宋体"/>
            <charset val="134"/>
          </rPr>
          <t>mayn:
日转化均值</t>
        </r>
      </text>
    </comment>
    <comment ref="AB299" authorId="0">
      <text>
        <r>
          <rPr>
            <sz val="10"/>
            <rFont val="宋体"/>
            <charset val="134"/>
          </rPr>
          <t>mayn:
日转化均值</t>
        </r>
      </text>
    </comment>
    <comment ref="Z332" authorId="0">
      <text>
        <r>
          <rPr>
            <sz val="10"/>
            <rFont val="宋体"/>
            <charset val="134"/>
          </rPr>
          <t>mayn:
日询单均值</t>
        </r>
      </text>
    </comment>
    <comment ref="AA332" authorId="0">
      <text>
        <r>
          <rPr>
            <sz val="10"/>
            <rFont val="宋体"/>
            <charset val="134"/>
          </rPr>
          <t>mayn:
日转化均值</t>
        </r>
      </text>
    </comment>
    <comment ref="AB332" authorId="0">
      <text>
        <r>
          <rPr>
            <sz val="10"/>
            <rFont val="宋体"/>
            <charset val="134"/>
          </rPr>
          <t>mayn:
日转化均值</t>
        </r>
      </text>
    </comment>
    <comment ref="Z365" authorId="0">
      <text>
        <r>
          <rPr>
            <sz val="10"/>
            <rFont val="宋体"/>
            <charset val="134"/>
          </rPr>
          <t>mayn:
日询单均值</t>
        </r>
      </text>
    </comment>
    <comment ref="AA365" authorId="0">
      <text>
        <r>
          <rPr>
            <sz val="10"/>
            <rFont val="宋体"/>
            <charset val="134"/>
          </rPr>
          <t>mayn:
日转化均值</t>
        </r>
      </text>
    </comment>
    <comment ref="AB365" authorId="0">
      <text>
        <r>
          <rPr>
            <sz val="10"/>
            <rFont val="宋体"/>
            <charset val="134"/>
          </rPr>
          <t>mayn:
日转化均值</t>
        </r>
      </text>
    </comment>
    <comment ref="Z398" authorId="0">
      <text>
        <r>
          <rPr>
            <sz val="10"/>
            <rFont val="宋体"/>
            <charset val="134"/>
          </rPr>
          <t>mayn:
日询单均值</t>
        </r>
      </text>
    </comment>
    <comment ref="AA398" authorId="0">
      <text>
        <r>
          <rPr>
            <sz val="10"/>
            <rFont val="宋体"/>
            <charset val="134"/>
          </rPr>
          <t>mayn:
日转化均值</t>
        </r>
      </text>
    </comment>
    <comment ref="AB398" authorId="0">
      <text>
        <r>
          <rPr>
            <sz val="10"/>
            <rFont val="宋体"/>
            <charset val="134"/>
          </rPr>
          <t>mayn:
日转化均值</t>
        </r>
      </text>
    </comment>
    <comment ref="Z431" authorId="0">
      <text>
        <r>
          <rPr>
            <sz val="10"/>
            <rFont val="宋体"/>
            <charset val="134"/>
          </rPr>
          <t>mayn:
日询单均值</t>
        </r>
      </text>
    </comment>
    <comment ref="AA431" authorId="0">
      <text>
        <r>
          <rPr>
            <sz val="10"/>
            <rFont val="宋体"/>
            <charset val="134"/>
          </rPr>
          <t>mayn:
日转化均值</t>
        </r>
      </text>
    </comment>
    <comment ref="AB431" authorId="0">
      <text>
        <r>
          <rPr>
            <sz val="10"/>
            <rFont val="宋体"/>
            <charset val="134"/>
          </rPr>
          <t>mayn:
日转化均值</t>
        </r>
      </text>
    </comment>
  </commentList>
</comments>
</file>

<file path=xl/sharedStrings.xml><?xml version="1.0" encoding="utf-8"?>
<sst xmlns="http://schemas.openxmlformats.org/spreadsheetml/2006/main" count="1180" uniqueCount="169">
  <si>
    <t>日期
均值&amp;方差</t>
  </si>
  <si>
    <t>活动 
标注</t>
  </si>
  <si>
    <t>行业
排名</t>
  </si>
  <si>
    <t>转人工率</t>
  </si>
  <si>
    <t>人工衔接后下单率</t>
  </si>
  <si>
    <t>卡片点击率</t>
  </si>
  <si>
    <t>转化率（每日）</t>
  </si>
  <si>
    <t>店小蜜使用情况</t>
  </si>
  <si>
    <t>月实际转化率=转化总人数/询单总人数</t>
  </si>
  <si>
    <t>差值=智能机器人带来的增益</t>
  </si>
  <si>
    <t>行业前三</t>
  </si>
  <si>
    <t>实际转人工人数&amp;率</t>
  </si>
  <si>
    <t>知识完善率</t>
  </si>
  <si>
    <t>纯店小蜜询单转化率</t>
  </si>
  <si>
    <t>小蜜参与询单转化率</t>
  </si>
  <si>
    <t>人工参与询单转化率</t>
  </si>
  <si>
    <t>差值</t>
  </si>
  <si>
    <t>接待占比</t>
  </si>
  <si>
    <t>小蜜参与询单人数</t>
  </si>
  <si>
    <t>接待人数</t>
  </si>
  <si>
    <t>人工询单人数（每日）</t>
  </si>
  <si>
    <t>人工转化人数（每日）</t>
  </si>
  <si>
    <t>店小蜜转化人数（每日）</t>
  </si>
  <si>
    <t>截至1号</t>
  </si>
  <si>
    <t>截至2号</t>
  </si>
  <si>
    <t>截至3号</t>
  </si>
  <si>
    <t>截至4号</t>
  </si>
  <si>
    <t>截至5号</t>
  </si>
  <si>
    <t>截至6号</t>
  </si>
  <si>
    <t>截至7号</t>
  </si>
  <si>
    <t>截至8号</t>
  </si>
  <si>
    <t>截至9号</t>
  </si>
  <si>
    <t>截至10号</t>
  </si>
  <si>
    <t>截至11号</t>
  </si>
  <si>
    <t>截至12号</t>
  </si>
  <si>
    <t>截至13号</t>
  </si>
  <si>
    <t>截至14号</t>
  </si>
  <si>
    <t>截至15号</t>
  </si>
  <si>
    <t>截至16号</t>
  </si>
  <si>
    <t>截至17号</t>
  </si>
  <si>
    <t>截至18号</t>
  </si>
  <si>
    <t>截至19号</t>
  </si>
  <si>
    <t>截至20号</t>
  </si>
  <si>
    <t>截至21号</t>
  </si>
  <si>
    <t>截至22号</t>
  </si>
  <si>
    <t>截至23号</t>
  </si>
  <si>
    <t>截至24号</t>
  </si>
  <si>
    <t>截至25号</t>
  </si>
  <si>
    <t>截至26号</t>
  </si>
  <si>
    <t>截至27号</t>
  </si>
  <si>
    <t>截至28号</t>
  </si>
  <si>
    <t>截至29号</t>
  </si>
  <si>
    <t>截至30号</t>
  </si>
  <si>
    <t>aaaaaaa</t>
  </si>
  <si>
    <t>人工</t>
  </si>
  <si>
    <t>店小蜜</t>
  </si>
  <si>
    <t>4月方差</t>
  </si>
  <si>
    <t>截至31号</t>
  </si>
  <si>
    <t>5月均值</t>
  </si>
  <si>
    <t>5月方差</t>
  </si>
  <si>
    <t>活动</t>
  </si>
  <si>
    <t>6月均值</t>
  </si>
  <si>
    <t>6月方差</t>
  </si>
  <si>
    <t>最高排名</t>
  </si>
  <si>
    <t>聚划算</t>
  </si>
  <si>
    <t>淘抢购</t>
  </si>
  <si>
    <t>七夕</t>
  </si>
  <si>
    <t>7月均值</t>
  </si>
  <si>
    <t>7月方差</t>
  </si>
  <si>
    <t>活动后</t>
  </si>
  <si>
    <t>预热</t>
  </si>
  <si>
    <t>中秋</t>
  </si>
  <si>
    <t>8月均值</t>
  </si>
  <si>
    <t>8月方差</t>
  </si>
  <si>
    <t>聚划算、预售开始</t>
  </si>
  <si>
    <t>99大促</t>
  </si>
  <si>
    <t>售后期</t>
  </si>
  <si>
    <t>15.77%</t>
  </si>
  <si>
    <t>会员日</t>
  </si>
  <si>
    <t>快手直播</t>
  </si>
  <si>
    <t>17.62%</t>
  </si>
  <si>
    <t>直播</t>
  </si>
  <si>
    <t>9月均值</t>
  </si>
  <si>
    <t>9月方差</t>
  </si>
  <si>
    <t>活动结束</t>
  </si>
  <si>
    <t>聚划算、淘抢购</t>
  </si>
  <si>
    <t>预售预热</t>
  </si>
  <si>
    <t>预售开始</t>
  </si>
  <si>
    <t>17.40%</t>
  </si>
  <si>
    <t>22.49%</t>
  </si>
  <si>
    <t>10月均值</t>
  </si>
  <si>
    <t>10月方差</t>
  </si>
  <si>
    <t>双11预热</t>
  </si>
  <si>
    <t>13.60%</t>
  </si>
  <si>
    <t>18.23%</t>
  </si>
  <si>
    <t>双11</t>
  </si>
  <si>
    <t>44.99%</t>
  </si>
  <si>
    <t>11月均值</t>
  </si>
  <si>
    <t>双十一</t>
  </si>
  <si>
    <t>11月方差</t>
  </si>
  <si>
    <t>双十二</t>
  </si>
  <si>
    <t>10.00%</t>
  </si>
  <si>
    <t>双旦节预热</t>
  </si>
  <si>
    <t>双旦节</t>
  </si>
  <si>
    <t>17.00%</t>
  </si>
  <si>
    <t>11.86%</t>
  </si>
  <si>
    <t>12月均值</t>
  </si>
  <si>
    <t>12月方差</t>
  </si>
  <si>
    <t>18.99%</t>
  </si>
  <si>
    <t>56.39%</t>
  </si>
  <si>
    <t>21.23%</t>
  </si>
  <si>
    <t>1月均值</t>
  </si>
  <si>
    <t>1月方差</t>
  </si>
  <si>
    <t>38.71%</t>
  </si>
  <si>
    <t>2月均值</t>
  </si>
  <si>
    <t>2月方差</t>
  </si>
  <si>
    <t>女王节</t>
  </si>
  <si>
    <t>21.10%</t>
  </si>
  <si>
    <t>春夏新风尚预热</t>
  </si>
  <si>
    <t>春夏新风尚正式</t>
  </si>
  <si>
    <t>3月均值</t>
  </si>
  <si>
    <t>3月方差</t>
  </si>
  <si>
    <t>日期</t>
  </si>
  <si>
    <t>全部接待人数</t>
  </si>
  <si>
    <t>淘客/广告/子账号/售后等可过滤类型</t>
  </si>
  <si>
    <t>属售前咨询人数</t>
  </si>
  <si>
    <t>成功转化人数</t>
  </si>
  <si>
    <t>真实转化率</t>
  </si>
  <si>
    <t>若无过滤的转化率</t>
  </si>
  <si>
    <t>合计</t>
  </si>
  <si>
    <t>白天</t>
  </si>
  <si>
    <t>夜间</t>
  </si>
  <si>
    <t>总计</t>
  </si>
  <si>
    <t>活动
标注</t>
  </si>
  <si>
    <t>4月均值</t>
  </si>
  <si>
    <t>狂暑季</t>
  </si>
  <si>
    <t>17.16%</t>
  </si>
  <si>
    <t>99.98%</t>
  </si>
  <si>
    <t>98大促</t>
  </si>
  <si>
    <t>男人节</t>
  </si>
  <si>
    <t>11.23%</t>
  </si>
  <si>
    <t>时装周</t>
  </si>
  <si>
    <t>16.56%</t>
  </si>
  <si>
    <t>22.54%</t>
  </si>
  <si>
    <t>14.29%</t>
  </si>
  <si>
    <t>24.22%</t>
  </si>
  <si>
    <t>37.74%</t>
  </si>
  <si>
    <t>29.58%</t>
  </si>
  <si>
    <t>29.35%</t>
  </si>
  <si>
    <t>31.77%</t>
  </si>
  <si>
    <t>自动登记数据需求概况▼</t>
  </si>
  <si>
    <t>前面两个工作簿是店小蜜数据表，里面记录一些使用店小蜜的关键数据，内容全部来自【店小蜜】-【数据看板】，每天都需要手动登记，单店铺耗时大概在5分钟左右。能否实现自动登记的程序</t>
  </si>
  <si>
    <t>店小蜜网页版登录：</t>
  </si>
  <si>
    <t>https://dianxiaomi.taobao.com</t>
  </si>
  <si>
    <t>账号密码：</t>
  </si>
  <si>
    <t>自然之名旗舰店:丫丫</t>
  </si>
  <si>
    <t>zrzm2015</t>
  </si>
  <si>
    <t>需求关键点</t>
  </si>
  <si>
    <t>1、实现自动登记数据、准确无误、格式统一</t>
  </si>
  <si>
    <t>2、尽可能减少手动操作，如打开店小蜜后台，打开浏览器，输入账号密码，保存表格等</t>
  </si>
  <si>
    <t>3、表格格式自动递延，每月结尾处生成下个月的表格格式</t>
  </si>
  <si>
    <t>附加点：</t>
  </si>
  <si>
    <t>4、后续生成新店铺的数据报表后，也可加入数据统计</t>
  </si>
  <si>
    <t>5、表格命名方式加上日期后缀</t>
  </si>
  <si>
    <t>6、需要登记一段时间内的数据的情形（非昨天一天）</t>
  </si>
  <si>
    <t>7、表格中有两项差值，字体正数为红色，负数为黑色、在一级目录里正数为黄色，这些需要凸显</t>
  </si>
  <si>
    <t>8、每个月数据结尾处都隐藏了方差一栏，点击取消隐藏可以看到</t>
  </si>
  <si>
    <t>9、数据表能否每年折叠一次，否则越来越多，年和年之间不好区分了</t>
  </si>
  <si>
    <t>每项数据的来源需要抽时间远程沟通一下
目前有哪些难以实现的点？是否有必要</t>
  </si>
</sst>
</file>

<file path=xl/styles.xml><?xml version="1.0" encoding="utf-8"?>
<styleSheet xmlns="http://schemas.openxmlformats.org/spreadsheetml/2006/main">
  <numFmts count="9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_ "/>
    <numFmt numFmtId="177" formatCode="0.00_ "/>
    <numFmt numFmtId="178" formatCode="m/d;@"/>
    <numFmt numFmtId="179" formatCode="m&quot;月&quot;d&quot;日&quot;;@"/>
    <numFmt numFmtId="180" formatCode="0.00_);[Red]\(0.00\)"/>
  </numFmts>
  <fonts count="49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新宋体"/>
      <charset val="134"/>
    </font>
    <font>
      <b/>
      <i/>
      <sz val="12"/>
      <name val="微软雅黑"/>
      <charset val="134"/>
    </font>
    <font>
      <sz val="12"/>
      <name val="新宋体"/>
      <charset val="134"/>
    </font>
    <font>
      <sz val="12"/>
      <color theme="0"/>
      <name val="宋体"/>
      <charset val="134"/>
    </font>
    <font>
      <sz val="11"/>
      <color theme="0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sz val="11"/>
      <color rgb="FFFF0000"/>
      <name val="新宋体"/>
      <charset val="134"/>
    </font>
    <font>
      <b/>
      <sz val="12"/>
      <color rgb="FFFF0000"/>
      <name val="新宋体"/>
      <charset val="134"/>
    </font>
    <font>
      <sz val="11"/>
      <name val="新宋体"/>
      <charset val="134"/>
    </font>
    <font>
      <sz val="11"/>
      <name val="宋体"/>
      <charset val="134"/>
      <scheme val="minor"/>
    </font>
    <font>
      <sz val="2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6"/>
      <color rgb="FFFF0000"/>
      <name val="宋体"/>
      <charset val="134"/>
      <scheme val="minor"/>
    </font>
    <font>
      <sz val="18"/>
      <color rgb="FFFF0000"/>
      <name val="宋体"/>
      <charset val="134"/>
      <scheme val="minor"/>
    </font>
    <font>
      <sz val="11"/>
      <color rgb="FFFFFF00"/>
      <name val="宋体"/>
      <charset val="134"/>
      <scheme val="minor"/>
    </font>
    <font>
      <sz val="12"/>
      <color rgb="FFFFFF00"/>
      <name val="宋体"/>
      <charset val="134"/>
    </font>
    <font>
      <sz val="12"/>
      <color rgb="FFFF0000"/>
      <name val="宋体"/>
      <charset val="134"/>
    </font>
    <font>
      <sz val="11"/>
      <color theme="0"/>
      <name val="宋体"/>
      <charset val="134"/>
    </font>
    <font>
      <sz val="12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宋体"/>
      <charset val="134"/>
    </font>
  </fonts>
  <fills count="45">
    <fill>
      <patternFill patternType="none"/>
    </fill>
    <fill>
      <patternFill patternType="gray125"/>
    </fill>
    <fill>
      <patternFill patternType="solid">
        <fgColor rgb="FFA9EA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1" tint="0.1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9ED56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/>
    <xf numFmtId="0" fontId="30" fillId="17" borderId="0"/>
    <xf numFmtId="0" fontId="36" fillId="20" borderId="26"/>
    <xf numFmtId="44" fontId="0" fillId="0" borderId="0"/>
    <xf numFmtId="41" fontId="0" fillId="0" borderId="0"/>
    <xf numFmtId="0" fontId="30" fillId="16" borderId="0"/>
    <xf numFmtId="0" fontId="34" fillId="18" borderId="0"/>
    <xf numFmtId="43" fontId="0" fillId="0" borderId="0"/>
    <xf numFmtId="0" fontId="32" fillId="22" borderId="0"/>
    <xf numFmtId="0" fontId="21" fillId="0" borderId="0"/>
    <xf numFmtId="0" fontId="0" fillId="0" borderId="0"/>
    <xf numFmtId="0" fontId="38" fillId="0" borderId="0"/>
    <xf numFmtId="0" fontId="0" fillId="26" borderId="28"/>
    <xf numFmtId="0" fontId="32" fillId="27" borderId="0"/>
    <xf numFmtId="0" fontId="37" fillId="0" borderId="0"/>
    <xf numFmtId="0" fontId="39" fillId="0" borderId="0"/>
    <xf numFmtId="0" fontId="40" fillId="0" borderId="0"/>
    <xf numFmtId="0" fontId="41" fillId="0" borderId="0"/>
    <xf numFmtId="0" fontId="31" fillId="0" borderId="25"/>
    <xf numFmtId="0" fontId="33" fillId="0" borderId="25"/>
    <xf numFmtId="0" fontId="32" fillId="21" borderId="0"/>
    <xf numFmtId="0" fontId="37" fillId="0" borderId="27"/>
    <xf numFmtId="0" fontId="32" fillId="29" borderId="0"/>
    <xf numFmtId="0" fontId="42" fillId="33" borderId="29"/>
    <xf numFmtId="0" fontId="43" fillId="33" borderId="26"/>
    <xf numFmtId="0" fontId="44" fillId="36" borderId="30"/>
    <xf numFmtId="0" fontId="30" fillId="24" borderId="0"/>
    <xf numFmtId="0" fontId="32" fillId="38" borderId="0"/>
    <xf numFmtId="0" fontId="45" fillId="0" borderId="31"/>
    <xf numFmtId="0" fontId="46" fillId="0" borderId="32"/>
    <xf numFmtId="0" fontId="47" fillId="39" borderId="0"/>
    <xf numFmtId="0" fontId="35" fillId="19" borderId="0"/>
    <xf numFmtId="0" fontId="30" fillId="31" borderId="0"/>
    <xf numFmtId="0" fontId="32" fillId="32" borderId="0"/>
    <xf numFmtId="0" fontId="30" fillId="34" borderId="0"/>
    <xf numFmtId="0" fontId="30" fillId="35" borderId="0"/>
    <xf numFmtId="0" fontId="30" fillId="41" borderId="0"/>
    <xf numFmtId="0" fontId="30" fillId="43" borderId="0"/>
    <xf numFmtId="0" fontId="32" fillId="44" borderId="0"/>
    <xf numFmtId="0" fontId="32" fillId="37" borderId="0"/>
    <xf numFmtId="0" fontId="30" fillId="40" borderId="0"/>
    <xf numFmtId="0" fontId="30" fillId="42" borderId="0"/>
    <xf numFmtId="0" fontId="32" fillId="30" borderId="0"/>
    <xf numFmtId="0" fontId="30" fillId="14" borderId="0"/>
    <xf numFmtId="0" fontId="32" fillId="15" borderId="0"/>
    <xf numFmtId="0" fontId="32" fillId="23" borderId="0"/>
    <xf numFmtId="0" fontId="30" fillId="25" borderId="0"/>
    <xf numFmtId="0" fontId="32" fillId="28" borderId="0"/>
  </cellStyleXfs>
  <cellXfs count="259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78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/>
    </xf>
    <xf numFmtId="0" fontId="4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177" fontId="0" fillId="4" borderId="3" xfId="0" applyNumberFormat="1" applyFill="1" applyBorder="1" applyAlignment="1">
      <alignment vertical="center"/>
    </xf>
    <xf numFmtId="10" fontId="5" fillId="4" borderId="3" xfId="0" applyNumberFormat="1" applyFont="1" applyFill="1" applyBorder="1" applyAlignment="1">
      <alignment horizontal="center" vertical="center" wrapText="1"/>
    </xf>
    <xf numFmtId="178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0" fontId="2" fillId="3" borderId="1" xfId="0" applyNumberFormat="1" applyFont="1" applyFill="1" applyBorder="1" applyAlignment="1">
      <alignment horizontal="center" vertical="center"/>
    </xf>
    <xf numFmtId="10" fontId="6" fillId="4" borderId="4" xfId="0" applyNumberFormat="1" applyFont="1" applyFill="1" applyBorder="1" applyAlignment="1">
      <alignment horizontal="center" vertical="center"/>
    </xf>
    <xf numFmtId="10" fontId="7" fillId="4" borderId="5" xfId="0" applyNumberFormat="1" applyFont="1" applyFill="1" applyBorder="1" applyAlignment="1">
      <alignment horizontal="center" vertical="center"/>
    </xf>
    <xf numFmtId="177" fontId="5" fillId="4" borderId="1" xfId="0" applyNumberFormat="1" applyFont="1" applyFill="1" applyBorder="1" applyAlignment="1">
      <alignment horizontal="center" vertical="center" wrapText="1"/>
    </xf>
    <xf numFmtId="10" fontId="0" fillId="4" borderId="3" xfId="0" applyNumberFormat="1" applyFill="1" applyBorder="1" applyAlignment="1">
      <alignment vertical="center"/>
    </xf>
    <xf numFmtId="176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0" fontId="2" fillId="4" borderId="4" xfId="0" applyNumberFormat="1" applyFont="1" applyFill="1" applyBorder="1" applyAlignment="1">
      <alignment horizontal="center" vertical="center"/>
    </xf>
    <xf numFmtId="10" fontId="2" fillId="4" borderId="5" xfId="0" applyNumberFormat="1" applyFont="1" applyFill="1" applyBorder="1" applyAlignment="1">
      <alignment horizontal="center" vertical="center"/>
    </xf>
    <xf numFmtId="177" fontId="2" fillId="4" borderId="1" xfId="0" applyNumberFormat="1" applyFont="1" applyFill="1" applyBorder="1" applyAlignment="1">
      <alignment horizontal="center" vertical="center"/>
    </xf>
    <xf numFmtId="10" fontId="2" fillId="4" borderId="1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10" fontId="2" fillId="4" borderId="7" xfId="0" applyNumberFormat="1" applyFont="1" applyFill="1" applyBorder="1" applyAlignment="1">
      <alignment horizontal="center" vertical="center"/>
    </xf>
    <xf numFmtId="10" fontId="2" fillId="4" borderId="8" xfId="0" applyNumberFormat="1" applyFont="1" applyFill="1" applyBorder="1" applyAlignment="1">
      <alignment horizontal="center" vertical="center"/>
    </xf>
    <xf numFmtId="177" fontId="2" fillId="4" borderId="6" xfId="0" applyNumberFormat="1" applyFont="1" applyFill="1" applyBorder="1" applyAlignment="1">
      <alignment horizontal="center" vertical="center"/>
    </xf>
    <xf numFmtId="10" fontId="2" fillId="4" borderId="6" xfId="0" applyNumberFormat="1" applyFont="1" applyFill="1" applyBorder="1" applyAlignment="1">
      <alignment horizontal="center" vertical="center"/>
    </xf>
    <xf numFmtId="176" fontId="8" fillId="5" borderId="1" xfId="0" applyNumberFormat="1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vertical="center"/>
    </xf>
    <xf numFmtId="10" fontId="8" fillId="5" borderId="1" xfId="0" applyNumberFormat="1" applyFont="1" applyFill="1" applyBorder="1" applyAlignment="1">
      <alignment horizontal="center" vertical="center"/>
    </xf>
    <xf numFmtId="176" fontId="10" fillId="6" borderId="1" xfId="0" applyNumberFormat="1" applyFont="1" applyFill="1" applyBorder="1" applyAlignment="1">
      <alignment horizontal="left" vertical="center"/>
    </xf>
    <xf numFmtId="0" fontId="11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10" fontId="11" fillId="6" borderId="1" xfId="0" applyNumberFormat="1" applyFont="1" applyFill="1" applyBorder="1" applyAlignment="1">
      <alignment horizontal="center" vertical="center"/>
    </xf>
    <xf numFmtId="177" fontId="11" fillId="6" borderId="1" xfId="0" applyNumberFormat="1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vertical="center"/>
    </xf>
    <xf numFmtId="0" fontId="4" fillId="8" borderId="0" xfId="0" applyFont="1" applyFill="1" applyAlignment="1">
      <alignment horizontal="center" vertical="center"/>
    </xf>
    <xf numFmtId="0" fontId="0" fillId="8" borderId="0" xfId="0" applyFill="1" applyAlignment="1">
      <alignment vertical="center"/>
    </xf>
    <xf numFmtId="10" fontId="12" fillId="7" borderId="1" xfId="0" applyNumberFormat="1" applyFont="1" applyFill="1" applyBorder="1" applyAlignment="1">
      <alignment horizontal="left" vertical="center"/>
    </xf>
    <xf numFmtId="10" fontId="2" fillId="7" borderId="1" xfId="0" applyNumberFormat="1" applyFont="1" applyFill="1" applyBorder="1" applyAlignment="1">
      <alignment horizontal="center" vertical="center"/>
    </xf>
    <xf numFmtId="10" fontId="12" fillId="7" borderId="1" xfId="11" applyNumberFormat="1" applyFont="1" applyFill="1" applyBorder="1" applyAlignment="1">
      <alignment horizontal="center" vertical="center"/>
    </xf>
    <xf numFmtId="10" fontId="2" fillId="7" borderId="5" xfId="11" applyNumberFormat="1" applyFont="1" applyFill="1" applyBorder="1" applyAlignment="1">
      <alignment horizontal="center" vertical="center"/>
    </xf>
    <xf numFmtId="10" fontId="13" fillId="8" borderId="4" xfId="0" applyNumberFormat="1" applyFont="1" applyFill="1" applyBorder="1" applyAlignment="1">
      <alignment horizontal="center" vertical="center" wrapText="1"/>
    </xf>
    <xf numFmtId="10" fontId="2" fillId="8" borderId="1" xfId="0" applyNumberFormat="1" applyFont="1" applyFill="1" applyBorder="1" applyAlignment="1">
      <alignment horizontal="center" vertical="center"/>
    </xf>
    <xf numFmtId="10" fontId="2" fillId="7" borderId="6" xfId="0" applyNumberFormat="1" applyFont="1" applyFill="1" applyBorder="1" applyAlignment="1">
      <alignment horizontal="center" vertical="center"/>
    </xf>
    <xf numFmtId="10" fontId="2" fillId="8" borderId="6" xfId="0" applyNumberFormat="1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0" fillId="9" borderId="0" xfId="0" applyFill="1" applyAlignment="1">
      <alignment vertical="center"/>
    </xf>
    <xf numFmtId="176" fontId="0" fillId="9" borderId="3" xfId="0" applyNumberFormat="1" applyFill="1" applyBorder="1" applyAlignment="1">
      <alignment vertical="center"/>
    </xf>
    <xf numFmtId="10" fontId="13" fillId="8" borderId="1" xfId="0" applyNumberFormat="1" applyFont="1" applyFill="1" applyBorder="1" applyAlignment="1">
      <alignment horizontal="center" vertical="center" wrapText="1"/>
    </xf>
    <xf numFmtId="10" fontId="0" fillId="8" borderId="1" xfId="0" applyNumberFormat="1" applyFill="1" applyBorder="1" applyAlignment="1">
      <alignment horizontal="center" vertical="center"/>
    </xf>
    <xf numFmtId="10" fontId="2" fillId="8" borderId="5" xfId="0" applyNumberFormat="1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76" fontId="14" fillId="9" borderId="1" xfId="0" applyNumberFormat="1" applyFont="1" applyFill="1" applyBorder="1" applyAlignment="1">
      <alignment horizontal="center" vertical="center" wrapText="1"/>
    </xf>
    <xf numFmtId="176" fontId="15" fillId="9" borderId="1" xfId="0" applyNumberFormat="1" applyFont="1" applyFill="1" applyBorder="1" applyAlignment="1">
      <alignment horizontal="center" vertical="center"/>
    </xf>
    <xf numFmtId="10" fontId="0" fillId="9" borderId="1" xfId="0" applyNumberFormat="1" applyFill="1" applyBorder="1" applyAlignment="1">
      <alignment horizontal="center" vertical="center"/>
    </xf>
    <xf numFmtId="176" fontId="0" fillId="9" borderId="1" xfId="0" applyNumberFormat="1" applyFill="1" applyBorder="1" applyAlignment="1">
      <alignment horizontal="center" vertical="center"/>
    </xf>
    <xf numFmtId="10" fontId="0" fillId="8" borderId="6" xfId="0" applyNumberFormat="1" applyFill="1" applyBorder="1" applyAlignment="1">
      <alignment horizontal="center" vertical="center"/>
    </xf>
    <xf numFmtId="10" fontId="0" fillId="9" borderId="6" xfId="0" applyNumberFormat="1" applyFill="1" applyBorder="1" applyAlignment="1">
      <alignment horizontal="center" vertical="center"/>
    </xf>
    <xf numFmtId="176" fontId="0" fillId="9" borderId="6" xfId="0" applyNumberFormat="1" applyFill="1" applyBorder="1" applyAlignment="1">
      <alignment horizontal="center" vertical="center"/>
    </xf>
    <xf numFmtId="10" fontId="9" fillId="5" borderId="1" xfId="0" applyNumberFormat="1" applyFont="1" applyFill="1" applyBorder="1" applyAlignment="1">
      <alignment horizontal="center" vertical="center"/>
    </xf>
    <xf numFmtId="176" fontId="9" fillId="5" borderId="1" xfId="0" applyNumberFormat="1" applyFont="1" applyFill="1" applyBorder="1" applyAlignment="1">
      <alignment horizontal="center" vertical="center"/>
    </xf>
    <xf numFmtId="176" fontId="11" fillId="6" borderId="1" xfId="0" applyNumberFormat="1" applyFont="1" applyFill="1" applyBorder="1" applyAlignment="1">
      <alignment horizontal="center" vertical="center"/>
    </xf>
    <xf numFmtId="177" fontId="16" fillId="10" borderId="1" xfId="0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17" fillId="10" borderId="1" xfId="0" applyNumberFormat="1" applyFont="1" applyFill="1" applyBorder="1" applyAlignment="1">
      <alignment horizontal="center" vertical="center" wrapText="1"/>
    </xf>
    <xf numFmtId="10" fontId="0" fillId="0" borderId="3" xfId="0" applyNumberFormat="1" applyBorder="1" applyAlignment="1">
      <alignment horizontal="center" vertical="center"/>
    </xf>
    <xf numFmtId="177" fontId="5" fillId="10" borderId="6" xfId="0" applyNumberFormat="1" applyFont="1" applyFill="1" applyBorder="1" applyAlignment="1">
      <alignment vertical="center" wrapText="1"/>
    </xf>
    <xf numFmtId="10" fontId="18" fillId="10" borderId="6" xfId="0" applyNumberFormat="1" applyFont="1" applyFill="1" applyBorder="1" applyAlignment="1">
      <alignment vertical="center"/>
    </xf>
    <xf numFmtId="177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left" vertical="center"/>
    </xf>
    <xf numFmtId="10" fontId="19" fillId="0" borderId="1" xfId="0" applyNumberFormat="1" applyFon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10" fontId="0" fillId="0" borderId="6" xfId="0" applyNumberFormat="1" applyBorder="1" applyAlignment="1">
      <alignment horizontal="left" vertical="center"/>
    </xf>
    <xf numFmtId="10" fontId="19" fillId="0" borderId="6" xfId="0" applyNumberFormat="1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176" fontId="2" fillId="0" borderId="6" xfId="0" applyNumberFormat="1" applyFont="1" applyBorder="1" applyAlignment="1">
      <alignment horizontal="left" vertical="center"/>
    </xf>
    <xf numFmtId="0" fontId="0" fillId="0" borderId="0" xfId="0"/>
    <xf numFmtId="0" fontId="20" fillId="0" borderId="0" xfId="0" applyFont="1" applyAlignment="1">
      <alignment vertical="center"/>
    </xf>
    <xf numFmtId="0" fontId="21" fillId="0" borderId="0" xfId="10" applyAlignment="1">
      <alignment horizontal="left" vertical="center"/>
    </xf>
    <xf numFmtId="0" fontId="22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2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16" xfId="0" applyBorder="1" applyAlignment="1">
      <alignment vertical="center"/>
    </xf>
    <xf numFmtId="0" fontId="0" fillId="6" borderId="0" xfId="0" applyFill="1" applyAlignment="1">
      <alignment vertical="center"/>
    </xf>
    <xf numFmtId="0" fontId="19" fillId="6" borderId="0" xfId="0" applyFont="1" applyFill="1" applyAlignment="1">
      <alignment vertical="center"/>
    </xf>
    <xf numFmtId="0" fontId="19" fillId="11" borderId="0" xfId="0" applyFont="1" applyFill="1" applyAlignment="1">
      <alignment vertical="center"/>
    </xf>
    <xf numFmtId="178" fontId="0" fillId="0" borderId="0" xfId="0" applyNumberFormat="1" applyAlignment="1">
      <alignment vertical="center"/>
    </xf>
    <xf numFmtId="0" fontId="0" fillId="0" borderId="3" xfId="0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9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7" borderId="9" xfId="0" applyFill="1" applyBorder="1" applyAlignment="1">
      <alignment vertical="center"/>
    </xf>
    <xf numFmtId="177" fontId="0" fillId="0" borderId="9" xfId="0" applyNumberFormat="1" applyBorder="1" applyAlignment="1">
      <alignment horizontal="center" vertical="center"/>
    </xf>
    <xf numFmtId="178" fontId="1" fillId="0" borderId="0" xfId="0" applyNumberFormat="1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/>
    </xf>
    <xf numFmtId="10" fontId="6" fillId="4" borderId="1" xfId="0" applyNumberFormat="1" applyFont="1" applyFill="1" applyBorder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 wrapText="1"/>
    </xf>
    <xf numFmtId="10" fontId="2" fillId="4" borderId="20" xfId="0" applyNumberFormat="1" applyFont="1" applyFill="1" applyBorder="1" applyAlignment="1">
      <alignment horizontal="center" vertical="center"/>
    </xf>
    <xf numFmtId="10" fontId="2" fillId="4" borderId="21" xfId="0" applyNumberFormat="1" applyFont="1" applyFill="1" applyBorder="1" applyAlignment="1">
      <alignment horizontal="center" vertical="center"/>
    </xf>
    <xf numFmtId="177" fontId="2" fillId="4" borderId="20" xfId="0" applyNumberFormat="1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/>
    </xf>
    <xf numFmtId="180" fontId="2" fillId="0" borderId="3" xfId="0" applyNumberFormat="1" applyFont="1" applyBorder="1" applyAlignment="1">
      <alignment horizontal="center" vertical="center"/>
    </xf>
    <xf numFmtId="179" fontId="8" fillId="5" borderId="0" xfId="0" applyNumberFormat="1" applyFont="1" applyFill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10" fontId="8" fillId="5" borderId="5" xfId="0" applyNumberFormat="1" applyFont="1" applyFill="1" applyBorder="1" applyAlignment="1">
      <alignment horizontal="center" vertical="center"/>
    </xf>
    <xf numFmtId="179" fontId="11" fillId="6" borderId="0" xfId="0" applyNumberFormat="1" applyFont="1" applyFill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0" fillId="6" borderId="17" xfId="0" applyFont="1" applyFill="1" applyBorder="1" applyAlignment="1">
      <alignment horizontal="center" vertical="center"/>
    </xf>
    <xf numFmtId="10" fontId="11" fillId="6" borderId="9" xfId="0" applyNumberFormat="1" applyFont="1" applyFill="1" applyBorder="1" applyAlignment="1">
      <alignment horizontal="center" vertical="center"/>
    </xf>
    <xf numFmtId="177" fontId="11" fillId="6" borderId="9" xfId="0" applyNumberFormat="1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180" fontId="2" fillId="2" borderId="18" xfId="0" applyNumberFormat="1" applyFont="1" applyFill="1" applyBorder="1" applyAlignment="1">
      <alignment horizontal="center" vertical="center"/>
    </xf>
    <xf numFmtId="10" fontId="0" fillId="4" borderId="1" xfId="0" applyNumberFormat="1" applyFill="1" applyBorder="1" applyAlignment="1">
      <alignment horizontal="center" vertical="center"/>
    </xf>
    <xf numFmtId="10" fontId="0" fillId="4" borderId="5" xfId="0" applyNumberFormat="1" applyFill="1" applyBorder="1" applyAlignment="1">
      <alignment horizontal="center" vertical="center"/>
    </xf>
    <xf numFmtId="0" fontId="0" fillId="3" borderId="16" xfId="0" applyFill="1" applyBorder="1" applyAlignment="1">
      <alignment vertical="center"/>
    </xf>
    <xf numFmtId="10" fontId="2" fillId="3" borderId="1" xfId="11" applyNumberFormat="1" applyFont="1" applyFill="1" applyBorder="1" applyAlignment="1">
      <alignment horizontal="center" vertical="center"/>
    </xf>
    <xf numFmtId="10" fontId="2" fillId="7" borderId="20" xfId="0" applyNumberFormat="1" applyFont="1" applyFill="1" applyBorder="1" applyAlignment="1">
      <alignment horizontal="center" vertical="center"/>
    </xf>
    <xf numFmtId="10" fontId="2" fillId="8" borderId="20" xfId="0" applyNumberFormat="1" applyFont="1" applyFill="1" applyBorder="1" applyAlignment="1">
      <alignment horizontal="center" vertical="center"/>
    </xf>
    <xf numFmtId="0" fontId="9" fillId="5" borderId="0" xfId="0" applyFont="1" applyFill="1" applyAlignment="1">
      <alignment vertical="center"/>
    </xf>
    <xf numFmtId="0" fontId="9" fillId="5" borderId="2" xfId="0" applyFont="1" applyFill="1" applyBorder="1" applyAlignment="1">
      <alignment vertical="center"/>
    </xf>
    <xf numFmtId="10" fontId="0" fillId="7" borderId="1" xfId="0" applyNumberFormat="1" applyFill="1" applyBorder="1" applyAlignment="1">
      <alignment horizontal="center" vertical="center"/>
    </xf>
    <xf numFmtId="176" fontId="4" fillId="9" borderId="3" xfId="0" applyNumberFormat="1" applyFont="1" applyFill="1" applyBorder="1" applyAlignment="1">
      <alignment horizontal="center" vertical="center"/>
    </xf>
    <xf numFmtId="10" fontId="0" fillId="8" borderId="20" xfId="0" applyNumberFormat="1" applyFill="1" applyBorder="1" applyAlignment="1">
      <alignment horizontal="center" vertical="center"/>
    </xf>
    <xf numFmtId="10" fontId="0" fillId="9" borderId="20" xfId="0" applyNumberFormat="1" applyFill="1" applyBorder="1" applyAlignment="1">
      <alignment horizontal="center" vertical="center"/>
    </xf>
    <xf numFmtId="176" fontId="0" fillId="9" borderId="20" xfId="0" applyNumberFormat="1" applyFill="1" applyBorder="1" applyAlignment="1">
      <alignment horizontal="center" vertical="center"/>
    </xf>
    <xf numFmtId="176" fontId="11" fillId="6" borderId="9" xfId="0" applyNumberFormat="1" applyFont="1" applyFill="1" applyBorder="1" applyAlignment="1">
      <alignment horizontal="center" vertical="center"/>
    </xf>
    <xf numFmtId="0" fontId="0" fillId="3" borderId="20" xfId="0" applyFill="1" applyBorder="1" applyAlignment="1">
      <alignment vertical="center"/>
    </xf>
    <xf numFmtId="177" fontId="5" fillId="10" borderId="1" xfId="0" applyNumberFormat="1" applyFont="1" applyFill="1" applyBorder="1" applyAlignment="1">
      <alignment vertical="center" wrapText="1"/>
    </xf>
    <xf numFmtId="10" fontId="18" fillId="10" borderId="1" xfId="0" applyNumberFormat="1" applyFont="1" applyFill="1" applyBorder="1" applyAlignment="1">
      <alignment vertical="center"/>
    </xf>
    <xf numFmtId="10" fontId="0" fillId="0" borderId="0" xfId="0" applyNumberFormat="1" applyAlignment="1">
      <alignment horizontal="left" vertical="center"/>
    </xf>
    <xf numFmtId="10" fontId="19" fillId="0" borderId="3" xfId="0" applyNumberFormat="1" applyFont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176" fontId="12" fillId="3" borderId="21" xfId="0" applyNumberFormat="1" applyFont="1" applyFill="1" applyBorder="1" applyAlignment="1">
      <alignment horizontal="center" vertical="center"/>
    </xf>
    <xf numFmtId="176" fontId="12" fillId="3" borderId="20" xfId="0" applyNumberFormat="1" applyFont="1" applyFill="1" applyBorder="1" applyAlignment="1">
      <alignment horizontal="center" vertical="center"/>
    </xf>
    <xf numFmtId="10" fontId="11" fillId="3" borderId="16" xfId="0" applyNumberFormat="1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10" fontId="0" fillId="3" borderId="22" xfId="0" applyNumberFormat="1" applyFill="1" applyBorder="1" applyAlignment="1">
      <alignment horizontal="center" vertical="center"/>
    </xf>
    <xf numFmtId="179" fontId="12" fillId="6" borderId="0" xfId="0" applyNumberFormat="1" applyFont="1" applyFill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10" fontId="12" fillId="6" borderId="1" xfId="0" applyNumberFormat="1" applyFont="1" applyFill="1" applyBorder="1" applyAlignment="1">
      <alignment horizontal="center" vertical="center"/>
    </xf>
    <xf numFmtId="177" fontId="12" fillId="6" borderId="1" xfId="0" applyNumberFormat="1" applyFont="1" applyFill="1" applyBorder="1" applyAlignment="1">
      <alignment horizontal="center" vertical="center"/>
    </xf>
    <xf numFmtId="177" fontId="0" fillId="4" borderId="1" xfId="0" applyNumberFormat="1" applyFill="1" applyBorder="1" applyAlignment="1">
      <alignment horizontal="center" vertical="center"/>
    </xf>
    <xf numFmtId="176" fontId="8" fillId="5" borderId="17" xfId="0" applyNumberFormat="1" applyFont="1" applyFill="1" applyBorder="1" applyAlignment="1">
      <alignment horizontal="center" vertical="center"/>
    </xf>
    <xf numFmtId="10" fontId="0" fillId="4" borderId="1" xfId="0" applyNumberFormat="1" applyFill="1" applyBorder="1" applyAlignment="1">
      <alignment horizontal="center" vertical="center" wrapText="1"/>
    </xf>
    <xf numFmtId="10" fontId="12" fillId="6" borderId="0" xfId="0" applyNumberFormat="1" applyFont="1" applyFill="1" applyAlignment="1">
      <alignment horizontal="center" vertical="center"/>
    </xf>
    <xf numFmtId="10" fontId="12" fillId="6" borderId="9" xfId="0" applyNumberFormat="1" applyFont="1" applyFill="1" applyBorder="1" applyAlignment="1">
      <alignment horizontal="center" vertical="center"/>
    </xf>
    <xf numFmtId="10" fontId="0" fillId="7" borderId="1" xfId="0" applyNumberFormat="1" applyFill="1" applyBorder="1" applyAlignment="1">
      <alignment horizontal="center" vertical="center" wrapText="1"/>
    </xf>
    <xf numFmtId="176" fontId="12" fillId="6" borderId="9" xfId="0" applyNumberFormat="1" applyFont="1" applyFill="1" applyBorder="1" applyAlignment="1">
      <alignment horizontal="center" vertical="center"/>
    </xf>
    <xf numFmtId="10" fontId="24" fillId="5" borderId="1" xfId="0" applyNumberFormat="1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vertical="center"/>
    </xf>
    <xf numFmtId="10" fontId="12" fillId="3" borderId="0" xfId="0" applyNumberFormat="1" applyFont="1" applyFill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10" fontId="19" fillId="3" borderId="3" xfId="0" applyNumberFormat="1" applyFont="1" applyFill="1" applyBorder="1" applyAlignment="1">
      <alignment horizontal="center" vertical="center"/>
    </xf>
    <xf numFmtId="10" fontId="4" fillId="0" borderId="3" xfId="0" applyNumberFormat="1" applyFont="1" applyBorder="1" applyAlignment="1">
      <alignment horizontal="center" vertical="center"/>
    </xf>
    <xf numFmtId="10" fontId="25" fillId="5" borderId="1" xfId="0" applyNumberFormat="1" applyFont="1" applyFill="1" applyBorder="1" applyAlignment="1">
      <alignment horizontal="center" vertical="center"/>
    </xf>
    <xf numFmtId="177" fontId="12" fillId="6" borderId="9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8" fillId="5" borderId="0" xfId="0" applyNumberFormat="1" applyFont="1" applyFill="1" applyAlignment="1">
      <alignment horizontal="center" vertical="center"/>
    </xf>
    <xf numFmtId="10" fontId="8" fillId="5" borderId="9" xfId="0" applyNumberFormat="1" applyFont="1" applyFill="1" applyBorder="1" applyAlignment="1">
      <alignment horizontal="center" vertical="center"/>
    </xf>
    <xf numFmtId="10" fontId="4" fillId="8" borderId="1" xfId="0" applyNumberFormat="1" applyFont="1" applyFill="1" applyBorder="1" applyAlignment="1">
      <alignment horizontal="center" vertical="center"/>
    </xf>
    <xf numFmtId="10" fontId="19" fillId="8" borderId="1" xfId="0" applyNumberFormat="1" applyFont="1" applyFill="1" applyBorder="1" applyAlignment="1">
      <alignment horizontal="center" vertical="center"/>
    </xf>
    <xf numFmtId="176" fontId="8" fillId="5" borderId="9" xfId="0" applyNumberFormat="1" applyFont="1" applyFill="1" applyBorder="1" applyAlignment="1">
      <alignment horizontal="center" vertical="center"/>
    </xf>
    <xf numFmtId="10" fontId="0" fillId="9" borderId="1" xfId="0" applyNumberFormat="1" applyFill="1" applyBorder="1" applyAlignment="1">
      <alignment horizontal="center" vertical="center" wrapText="1"/>
    </xf>
    <xf numFmtId="176" fontId="4" fillId="9" borderId="1" xfId="0" applyNumberFormat="1" applyFont="1" applyFill="1" applyBorder="1" applyAlignment="1">
      <alignment horizontal="center" vertical="center"/>
    </xf>
    <xf numFmtId="177" fontId="0" fillId="3" borderId="2" xfId="0" applyNumberFormat="1" applyFill="1" applyBorder="1" applyAlignment="1">
      <alignment vertical="center"/>
    </xf>
    <xf numFmtId="0" fontId="19" fillId="3" borderId="0" xfId="0" applyFont="1" applyFill="1" applyAlignment="1">
      <alignment vertical="center"/>
    </xf>
    <xf numFmtId="10" fontId="4" fillId="4" borderId="1" xfId="0" applyNumberFormat="1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179" fontId="12" fillId="6" borderId="1" xfId="0" applyNumberFormat="1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9" fontId="2" fillId="11" borderId="0" xfId="0" applyNumberFormat="1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3" fillId="11" borderId="18" xfId="0" applyFont="1" applyFill="1" applyBorder="1" applyAlignment="1">
      <alignment horizontal="center" vertical="center"/>
    </xf>
    <xf numFmtId="10" fontId="19" fillId="11" borderId="1" xfId="0" applyNumberFormat="1" applyFont="1" applyFill="1" applyBorder="1" applyAlignment="1">
      <alignment horizontal="center" vertical="center"/>
    </xf>
    <xf numFmtId="177" fontId="19" fillId="11" borderId="1" xfId="0" applyNumberFormat="1" applyFont="1" applyFill="1" applyBorder="1" applyAlignment="1">
      <alignment horizontal="center" vertical="center"/>
    </xf>
    <xf numFmtId="10" fontId="19" fillId="7" borderId="1" xfId="0" applyNumberFormat="1" applyFont="1" applyFill="1" applyBorder="1" applyAlignment="1">
      <alignment horizontal="center" vertical="center" wrapText="1"/>
    </xf>
    <xf numFmtId="10" fontId="19" fillId="8" borderId="1" xfId="0" applyNumberFormat="1" applyFont="1" applyFill="1" applyBorder="1" applyAlignment="1">
      <alignment horizontal="center" vertical="center" wrapText="1"/>
    </xf>
    <xf numFmtId="0" fontId="19" fillId="11" borderId="2" xfId="0" applyFont="1" applyFill="1" applyBorder="1" applyAlignment="1">
      <alignment vertical="center"/>
    </xf>
    <xf numFmtId="10" fontId="0" fillId="8" borderId="1" xfId="0" applyNumberFormat="1" applyFill="1" applyBorder="1" applyAlignment="1">
      <alignment horizontal="center" vertical="center" wrapText="1"/>
    </xf>
    <xf numFmtId="10" fontId="25" fillId="5" borderId="9" xfId="0" applyNumberFormat="1" applyFont="1" applyFill="1" applyBorder="1" applyAlignment="1">
      <alignment horizontal="center" vertical="center"/>
    </xf>
    <xf numFmtId="176" fontId="12" fillId="6" borderId="1" xfId="0" applyNumberFormat="1" applyFont="1" applyFill="1" applyBorder="1" applyAlignment="1">
      <alignment horizontal="center" vertical="center"/>
    </xf>
    <xf numFmtId="10" fontId="19" fillId="9" borderId="1" xfId="0" applyNumberFormat="1" applyFont="1" applyFill="1" applyBorder="1" applyAlignment="1">
      <alignment horizontal="center" vertical="center"/>
    </xf>
    <xf numFmtId="176" fontId="19" fillId="11" borderId="1" xfId="0" applyNumberFormat="1" applyFont="1" applyFill="1" applyBorder="1" applyAlignment="1">
      <alignment horizontal="center" vertical="center"/>
    </xf>
    <xf numFmtId="176" fontId="19" fillId="9" borderId="1" xfId="0" applyNumberFormat="1" applyFont="1" applyFill="1" applyBorder="1" applyAlignment="1">
      <alignment horizontal="center" vertical="center"/>
    </xf>
    <xf numFmtId="177" fontId="19" fillId="11" borderId="9" xfId="0" applyNumberFormat="1" applyFont="1" applyFill="1" applyBorder="1" applyAlignment="1">
      <alignment horizontal="center" vertical="center"/>
    </xf>
    <xf numFmtId="177" fontId="19" fillId="11" borderId="0" xfId="0" applyNumberFormat="1" applyFont="1" applyFill="1" applyAlignment="1">
      <alignment horizontal="center" vertical="center"/>
    </xf>
    <xf numFmtId="10" fontId="19" fillId="11" borderId="0" xfId="0" applyNumberFormat="1" applyFont="1" applyFill="1" applyAlignment="1">
      <alignment horizontal="center" vertical="center"/>
    </xf>
    <xf numFmtId="10" fontId="19" fillId="11" borderId="0" xfId="0" applyNumberFormat="1" applyFont="1" applyFill="1" applyAlignment="1">
      <alignment horizontal="left" vertical="center"/>
    </xf>
    <xf numFmtId="10" fontId="19" fillId="11" borderId="3" xfId="0" applyNumberFormat="1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10" fontId="19" fillId="7" borderId="1" xfId="0" applyNumberFormat="1" applyFont="1" applyFill="1" applyBorder="1" applyAlignment="1">
      <alignment horizontal="center" vertical="center"/>
    </xf>
    <xf numFmtId="176" fontId="8" fillId="5" borderId="1" xfId="0" applyNumberFormat="1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vertical="center"/>
    </xf>
    <xf numFmtId="10" fontId="12" fillId="3" borderId="16" xfId="0" applyNumberFormat="1" applyFont="1" applyFill="1" applyBorder="1" applyAlignment="1">
      <alignment horizontal="center" vertical="center"/>
    </xf>
    <xf numFmtId="0" fontId="19" fillId="3" borderId="16" xfId="0" applyFont="1" applyFill="1" applyBorder="1" applyAlignment="1">
      <alignment horizontal="center" vertical="center"/>
    </xf>
    <xf numFmtId="10" fontId="19" fillId="3" borderId="22" xfId="0" applyNumberFormat="1" applyFont="1" applyFill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0" fontId="0" fillId="0" borderId="9" xfId="0" applyNumberFormat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10" fontId="0" fillId="8" borderId="0" xfId="0" applyNumberFormat="1" applyFill="1" applyAlignment="1">
      <alignment horizontal="center" vertical="center"/>
    </xf>
    <xf numFmtId="10" fontId="0" fillId="12" borderId="3" xfId="0" applyNumberFormat="1" applyFill="1" applyBorder="1" applyAlignment="1">
      <alignment horizontal="center" vertical="center"/>
    </xf>
    <xf numFmtId="10" fontId="0" fillId="12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80" fontId="2" fillId="0" borderId="0" xfId="0" applyNumberFormat="1" applyFont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10" fontId="26" fillId="7" borderId="1" xfId="0" applyNumberFormat="1" applyFont="1" applyFill="1" applyBorder="1" applyAlignment="1">
      <alignment horizontal="center" vertical="center"/>
    </xf>
    <xf numFmtId="10" fontId="26" fillId="8" borderId="1" xfId="0" applyNumberFormat="1" applyFont="1" applyFill="1" applyBorder="1" applyAlignment="1">
      <alignment horizontal="center" vertical="center"/>
    </xf>
    <xf numFmtId="10" fontId="11" fillId="3" borderId="0" xfId="0" applyNumberFormat="1" applyFont="1" applyFill="1" applyAlignment="1">
      <alignment horizontal="center" vertical="center"/>
    </xf>
    <xf numFmtId="10" fontId="0" fillId="3" borderId="3" xfId="0" applyNumberForma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0" fontId="27" fillId="6" borderId="9" xfId="0" applyNumberFormat="1" applyFont="1" applyFill="1" applyBorder="1" applyAlignment="1">
      <alignment horizontal="center" vertical="center"/>
    </xf>
    <xf numFmtId="10" fontId="4" fillId="9" borderId="1" xfId="0" applyNumberFormat="1" applyFont="1" applyFill="1" applyBorder="1" applyAlignment="1">
      <alignment horizontal="center" vertical="center"/>
    </xf>
    <xf numFmtId="10" fontId="27" fillId="6" borderId="1" xfId="0" applyNumberFormat="1" applyFont="1" applyFill="1" applyBorder="1" applyAlignment="1">
      <alignment horizontal="center" vertical="center"/>
    </xf>
    <xf numFmtId="0" fontId="28" fillId="2" borderId="18" xfId="0" applyFont="1" applyFill="1" applyBorder="1" applyAlignment="1">
      <alignment horizontal="center" vertical="center"/>
    </xf>
    <xf numFmtId="10" fontId="12" fillId="6" borderId="4" xfId="0" applyNumberFormat="1" applyFont="1" applyFill="1" applyBorder="1" applyAlignment="1">
      <alignment horizontal="center" vertical="center"/>
    </xf>
    <xf numFmtId="179" fontId="2" fillId="13" borderId="0" xfId="0" applyNumberFormat="1" applyFont="1" applyFill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29" fillId="11" borderId="0" xfId="0" applyFont="1" applyFill="1" applyAlignment="1">
      <alignment horizontal="center" vertical="center"/>
    </xf>
    <xf numFmtId="0" fontId="28" fillId="2" borderId="17" xfId="0" applyFont="1" applyFill="1" applyBorder="1" applyAlignment="1">
      <alignment horizontal="center" vertical="center"/>
    </xf>
    <xf numFmtId="10" fontId="12" fillId="6" borderId="23" xfId="0" applyNumberFormat="1" applyFont="1" applyFill="1" applyBorder="1" applyAlignment="1">
      <alignment horizontal="center" vertical="center"/>
    </xf>
    <xf numFmtId="10" fontId="4" fillId="7" borderId="1" xfId="0" applyNumberFormat="1" applyFont="1" applyFill="1" applyBorder="1" applyAlignment="1">
      <alignment horizontal="center" vertical="center"/>
    </xf>
    <xf numFmtId="10" fontId="4" fillId="11" borderId="1" xfId="0" applyNumberFormat="1" applyFont="1" applyFill="1" applyBorder="1" applyAlignment="1">
      <alignment horizontal="center" vertical="center"/>
    </xf>
    <xf numFmtId="177" fontId="19" fillId="0" borderId="9" xfId="0" applyNumberFormat="1" applyFont="1" applyBorder="1" applyAlignment="1">
      <alignment horizontal="center" vertical="center"/>
    </xf>
    <xf numFmtId="177" fontId="19" fillId="0" borderId="0" xfId="0" applyNumberFormat="1" applyFont="1" applyAlignment="1">
      <alignment horizontal="center" vertical="center"/>
    </xf>
    <xf numFmtId="10" fontId="19" fillId="0" borderId="0" xfId="0" applyNumberFormat="1" applyFont="1" applyAlignment="1">
      <alignment horizontal="center" vertical="center"/>
    </xf>
    <xf numFmtId="10" fontId="19" fillId="0" borderId="0" xfId="0" applyNumberFormat="1" applyFont="1" applyAlignment="1">
      <alignment horizontal="left" vertical="center"/>
    </xf>
    <xf numFmtId="0" fontId="3" fillId="2" borderId="2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ianxiaomi.taobao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94"/>
  <sheetViews>
    <sheetView tabSelected="1" workbookViewId="0">
      <pane xSplit="1" ySplit="2" topLeftCell="B374" activePane="bottomRight" state="frozen"/>
      <selection/>
      <selection pane="topRight"/>
      <selection pane="bottomLeft"/>
      <selection pane="bottomRight" activeCell="A3" sqref="A3:C394"/>
    </sheetView>
  </sheetViews>
  <sheetFormatPr defaultColWidth="9" defaultRowHeight="14.25"/>
  <cols>
    <col min="1" max="1" width="9.38333333333333" style="103" customWidth="1"/>
    <col min="2" max="2" width="7.13333333333333" style="181" customWidth="1"/>
    <col min="3" max="3" width="6.5" style="105" customWidth="1"/>
    <col min="4" max="4" width="2" style="181" customWidth="1"/>
    <col min="5" max="5" width="8.75" style="107" customWidth="1"/>
    <col min="6" max="6" width="8.75" style="7" customWidth="1"/>
    <col min="7" max="7" width="8.75" style="8" customWidth="1"/>
    <col min="8" max="8" width="8.75" style="17" customWidth="1"/>
    <col min="9" max="9" width="1.88333333333333" style="108" customWidth="1"/>
    <col min="10" max="10" width="9.75" style="109" customWidth="1"/>
    <col min="11" max="11" width="9.75" style="41" customWidth="1"/>
    <col min="12" max="13" width="9.75" style="42" hidden="1" customWidth="1"/>
    <col min="14" max="14" width="1.75" style="5" customWidth="1"/>
    <col min="15" max="19" width="9.25" style="44" customWidth="1"/>
    <col min="20" max="20" width="1.88333333333333" style="5" customWidth="1"/>
    <col min="21" max="22" width="8.5" style="54" customWidth="1"/>
    <col min="23" max="24" width="8.5" style="55" customWidth="1"/>
    <col min="25" max="25" width="1.63333333333333" style="5" customWidth="1"/>
    <col min="26" max="26" width="9.38333333333333" style="110" customWidth="1"/>
    <col min="27" max="28" width="9.38333333333333" style="72" customWidth="1"/>
    <col min="29" max="29" width="9.38333333333333" style="73" customWidth="1"/>
    <col min="30" max="30" width="8.5" style="73" customWidth="1"/>
    <col min="31" max="31" width="8.88333333333333" style="75" customWidth="1"/>
  </cols>
  <sheetData>
    <row r="1" ht="20" customHeight="1" spans="1:30">
      <c r="A1" s="111" t="s">
        <v>0</v>
      </c>
      <c r="B1" s="233" t="s">
        <v>1</v>
      </c>
      <c r="C1" s="113" t="s">
        <v>2</v>
      </c>
      <c r="E1" s="114" t="s">
        <v>3</v>
      </c>
      <c r="H1" s="9" t="s">
        <v>4</v>
      </c>
      <c r="J1" s="40" t="s">
        <v>5</v>
      </c>
      <c r="O1" s="43" t="s">
        <v>6</v>
      </c>
      <c r="U1" s="53" t="s">
        <v>7</v>
      </c>
      <c r="Z1" s="71" t="s">
        <v>8</v>
      </c>
      <c r="AD1" s="74" t="s">
        <v>9</v>
      </c>
    </row>
    <row r="2" ht="27" customHeight="1" spans="5:29">
      <c r="E2" s="115" t="s">
        <v>3</v>
      </c>
      <c r="F2" s="15" t="s">
        <v>10</v>
      </c>
      <c r="G2" s="16" t="s">
        <v>11</v>
      </c>
      <c r="J2" s="45" t="s">
        <v>5</v>
      </c>
      <c r="K2" s="46" t="s">
        <v>10</v>
      </c>
      <c r="L2" s="47" t="s">
        <v>12</v>
      </c>
      <c r="M2" s="48" t="s">
        <v>10</v>
      </c>
      <c r="N2" s="139"/>
      <c r="O2" s="49" t="s">
        <v>13</v>
      </c>
      <c r="P2" s="49" t="s">
        <v>14</v>
      </c>
      <c r="Q2" s="56" t="s">
        <v>15</v>
      </c>
      <c r="R2" s="57" t="s">
        <v>16</v>
      </c>
      <c r="S2" s="58" t="s">
        <v>10</v>
      </c>
      <c r="T2" s="13"/>
      <c r="U2" s="59" t="s">
        <v>17</v>
      </c>
      <c r="V2" s="60" t="s">
        <v>10</v>
      </c>
      <c r="W2" s="61" t="s">
        <v>18</v>
      </c>
      <c r="X2" s="62" t="s">
        <v>19</v>
      </c>
      <c r="Z2" s="151" t="s">
        <v>20</v>
      </c>
      <c r="AA2" s="151" t="s">
        <v>21</v>
      </c>
      <c r="AB2" s="151" t="s">
        <v>22</v>
      </c>
      <c r="AC2" s="152"/>
    </row>
    <row r="3" ht="15" customHeight="1" outlineLevel="1" spans="1:31">
      <c r="A3" s="116">
        <v>43556.1</v>
      </c>
      <c r="B3" s="180"/>
      <c r="C3" s="122"/>
      <c r="E3" s="24">
        <v>0.2811</v>
      </c>
      <c r="F3" s="22">
        <v>0.1836</v>
      </c>
      <c r="G3" s="23">
        <f t="shared" ref="G3:G32" si="0">X3*E3</f>
        <v>34.8564</v>
      </c>
      <c r="H3" s="24"/>
      <c r="J3" s="46">
        <v>0.25</v>
      </c>
      <c r="K3" s="46">
        <v>0.1869</v>
      </c>
      <c r="L3" s="46">
        <v>0.9614</v>
      </c>
      <c r="M3" s="46">
        <v>0.9845</v>
      </c>
      <c r="O3" s="50">
        <v>0.9063</v>
      </c>
      <c r="P3" s="50">
        <v>0.5</v>
      </c>
      <c r="Q3" s="50">
        <v>0.428</v>
      </c>
      <c r="R3" s="57">
        <v>0.072</v>
      </c>
      <c r="S3" s="50">
        <v>0.4637</v>
      </c>
      <c r="U3" s="63">
        <v>0.1892</v>
      </c>
      <c r="V3" s="63">
        <v>0.9124</v>
      </c>
      <c r="W3" s="64">
        <v>102</v>
      </c>
      <c r="X3" s="64">
        <v>124</v>
      </c>
      <c r="Z3" s="110">
        <f t="shared" ref="Z3:Z22" si="1">W3/U3-W3</f>
        <v>437.112050739958</v>
      </c>
      <c r="AA3" s="72">
        <f t="shared" ref="AA3:AA22" si="2">(W3/U3-W3)*Q3</f>
        <v>187.083957716702</v>
      </c>
      <c r="AB3" s="72">
        <f t="shared" ref="AB3:AB22" si="3">W3*P3</f>
        <v>51</v>
      </c>
      <c r="AD3" s="153" t="s">
        <v>23</v>
      </c>
      <c r="AE3" s="154">
        <f>(AB3/W3)-(AA3/Z3)</f>
        <v>0.072</v>
      </c>
    </row>
    <row r="4" ht="15" customHeight="1" outlineLevel="1" spans="1:31">
      <c r="A4" s="116">
        <v>43557.1</v>
      </c>
      <c r="B4" s="180"/>
      <c r="C4" s="122"/>
      <c r="E4" s="24">
        <v>0.4039</v>
      </c>
      <c r="F4" s="22">
        <v>0.2004</v>
      </c>
      <c r="G4" s="23">
        <f t="shared" si="0"/>
        <v>81.9917</v>
      </c>
      <c r="H4" s="24"/>
      <c r="J4" s="46">
        <v>0.2034</v>
      </c>
      <c r="K4" s="46">
        <v>0.1464</v>
      </c>
      <c r="L4" s="46">
        <v>0.9622</v>
      </c>
      <c r="M4" s="46">
        <v>0.9873</v>
      </c>
      <c r="O4" s="50">
        <v>0.3906</v>
      </c>
      <c r="P4" s="50">
        <v>0.3804</v>
      </c>
      <c r="Q4" s="50">
        <v>0.4549</v>
      </c>
      <c r="R4" s="57">
        <v>-0.0745</v>
      </c>
      <c r="S4" s="50">
        <v>0.4463</v>
      </c>
      <c r="U4" s="63">
        <v>0.264</v>
      </c>
      <c r="V4" s="63">
        <v>0.8618</v>
      </c>
      <c r="W4" s="64">
        <v>163</v>
      </c>
      <c r="X4" s="64">
        <v>203</v>
      </c>
      <c r="Z4" s="110">
        <f t="shared" si="1"/>
        <v>454.424242424242</v>
      </c>
      <c r="AA4" s="72">
        <f t="shared" si="2"/>
        <v>206.717587878788</v>
      </c>
      <c r="AB4" s="72">
        <f t="shared" si="3"/>
        <v>62.0052</v>
      </c>
      <c r="AD4" s="153" t="s">
        <v>24</v>
      </c>
      <c r="AE4" s="154">
        <f>SUM(AB3:AB4)/SUM(W3:W4)-SUM(AA3:AA4)/SUM(Z3:Z4)</f>
        <v>-0.0152764602473655</v>
      </c>
    </row>
    <row r="5" ht="15" customHeight="1" outlineLevel="1" spans="1:31">
      <c r="A5" s="116">
        <v>43558.1</v>
      </c>
      <c r="B5" s="180"/>
      <c r="C5" s="122"/>
      <c r="E5" s="24">
        <v>0.3805</v>
      </c>
      <c r="F5" s="22">
        <v>0.1949</v>
      </c>
      <c r="G5" s="23">
        <f t="shared" si="0"/>
        <v>85.993</v>
      </c>
      <c r="H5" s="24"/>
      <c r="J5" s="46">
        <v>0.2108</v>
      </c>
      <c r="K5" s="46">
        <v>0.1835</v>
      </c>
      <c r="L5" s="46">
        <v>0.9626</v>
      </c>
      <c r="M5" s="46">
        <v>0.9847</v>
      </c>
      <c r="O5" s="50">
        <v>0.2045</v>
      </c>
      <c r="P5" s="50">
        <v>0.3125</v>
      </c>
      <c r="Q5" s="50">
        <v>0.4498</v>
      </c>
      <c r="R5" s="57">
        <v>-0.1373</v>
      </c>
      <c r="S5" s="50">
        <v>0.5167</v>
      </c>
      <c r="U5" s="63">
        <v>0.2467</v>
      </c>
      <c r="V5" s="63">
        <v>0.9155</v>
      </c>
      <c r="W5" s="64">
        <v>176</v>
      </c>
      <c r="X5" s="64">
        <v>226</v>
      </c>
      <c r="Z5" s="110">
        <f t="shared" si="1"/>
        <v>537.417105796514</v>
      </c>
      <c r="AA5" s="72">
        <f t="shared" si="2"/>
        <v>241.730214187272</v>
      </c>
      <c r="AB5" s="72">
        <f t="shared" si="3"/>
        <v>55</v>
      </c>
      <c r="AD5" s="153" t="s">
        <v>25</v>
      </c>
      <c r="AE5" s="154">
        <f>SUM(AB3:AB5)/SUM(W3:W5)-SUM(AA3:AA5)/SUM(Z3:Z5)</f>
        <v>-0.0637891416947849</v>
      </c>
    </row>
    <row r="6" ht="15" customHeight="1" outlineLevel="1" spans="1:31">
      <c r="A6" s="116">
        <v>43559.1</v>
      </c>
      <c r="B6" s="180"/>
      <c r="C6" s="122"/>
      <c r="E6" s="24">
        <v>0.3526</v>
      </c>
      <c r="F6" s="22">
        <v>0.216</v>
      </c>
      <c r="G6" s="23">
        <f t="shared" si="0"/>
        <v>55.0056</v>
      </c>
      <c r="H6" s="24"/>
      <c r="J6" s="46">
        <v>0.2571</v>
      </c>
      <c r="K6" s="46">
        <v>0.2279</v>
      </c>
      <c r="L6" s="46">
        <v>0.9634</v>
      </c>
      <c r="M6" s="46">
        <v>0.9886</v>
      </c>
      <c r="O6" s="50">
        <v>0.3654</v>
      </c>
      <c r="P6" s="50">
        <v>0.3197</v>
      </c>
      <c r="Q6" s="50">
        <v>0.4142</v>
      </c>
      <c r="R6" s="57">
        <v>-0.0945</v>
      </c>
      <c r="S6" s="50">
        <v>0.3931</v>
      </c>
      <c r="U6" s="63">
        <v>0.1795</v>
      </c>
      <c r="V6" s="63">
        <v>0.9202</v>
      </c>
      <c r="W6" s="64">
        <v>122</v>
      </c>
      <c r="X6" s="64">
        <v>156</v>
      </c>
      <c r="Z6" s="110">
        <f t="shared" si="1"/>
        <v>557.66573816156</v>
      </c>
      <c r="AA6" s="72">
        <f t="shared" si="2"/>
        <v>230.985148746518</v>
      </c>
      <c r="AB6" s="72">
        <f t="shared" si="3"/>
        <v>39.0034</v>
      </c>
      <c r="AD6" s="153" t="s">
        <v>26</v>
      </c>
      <c r="AE6" s="154">
        <f>SUM(AB3:AB6)/SUM(W3:W6)-SUM(AA3:AA6)/SUM(Z3:Z6)</f>
        <v>-0.0684882096256619</v>
      </c>
    </row>
    <row r="7" ht="15" customHeight="1" outlineLevel="1" spans="1:31">
      <c r="A7" s="116">
        <v>43560.1</v>
      </c>
      <c r="B7" s="180"/>
      <c r="C7" s="122"/>
      <c r="E7" s="24">
        <v>0.2262</v>
      </c>
      <c r="F7" s="22">
        <v>0.1839</v>
      </c>
      <c r="G7" s="23">
        <f t="shared" si="0"/>
        <v>19.0008</v>
      </c>
      <c r="H7" s="24"/>
      <c r="J7" s="46">
        <v>0.2</v>
      </c>
      <c r="K7" s="46">
        <v>0.2367</v>
      </c>
      <c r="L7" s="46">
        <v>0.9629</v>
      </c>
      <c r="M7" s="46">
        <v>0.9899</v>
      </c>
      <c r="O7" s="50">
        <v>0.5385</v>
      </c>
      <c r="P7" s="50">
        <v>0.3056</v>
      </c>
      <c r="Q7" s="50">
        <v>0.4837</v>
      </c>
      <c r="R7" s="57">
        <v>-0.1781</v>
      </c>
      <c r="S7" s="50">
        <v>0.3734</v>
      </c>
      <c r="U7" s="63">
        <v>0.0971</v>
      </c>
      <c r="V7" s="63">
        <v>0.9116</v>
      </c>
      <c r="W7" s="64">
        <v>72</v>
      </c>
      <c r="X7" s="64">
        <v>84</v>
      </c>
      <c r="Z7" s="110">
        <f t="shared" si="1"/>
        <v>669.503604531411</v>
      </c>
      <c r="AA7" s="72">
        <f t="shared" si="2"/>
        <v>323.838893511843</v>
      </c>
      <c r="AB7" s="72">
        <f t="shared" si="3"/>
        <v>22.0032</v>
      </c>
      <c r="AD7" s="153" t="s">
        <v>27</v>
      </c>
      <c r="AE7" s="154">
        <f>SUM(AB3:AB7)/SUM(W3:W7)-SUM(AA3:AA7)/SUM(Z3:Z7)</f>
        <v>-0.0875069157556888</v>
      </c>
    </row>
    <row r="8" ht="15" customHeight="1" outlineLevel="1" spans="1:31">
      <c r="A8" s="116">
        <v>43561.1</v>
      </c>
      <c r="B8" s="180"/>
      <c r="C8" s="122"/>
      <c r="E8" s="24">
        <v>0.2475</v>
      </c>
      <c r="F8" s="22">
        <v>0.1714</v>
      </c>
      <c r="G8" s="23">
        <f t="shared" si="0"/>
        <v>24.9975</v>
      </c>
      <c r="H8" s="24"/>
      <c r="J8" s="46">
        <v>0.314</v>
      </c>
      <c r="K8" s="46">
        <v>0.2437</v>
      </c>
      <c r="L8" s="46">
        <v>0.9637</v>
      </c>
      <c r="M8" s="46">
        <v>0.99</v>
      </c>
      <c r="O8" s="50">
        <v>0.8214</v>
      </c>
      <c r="P8" s="50">
        <v>0.4342</v>
      </c>
      <c r="Q8" s="50">
        <v>0.5127</v>
      </c>
      <c r="R8" s="57">
        <v>-0.0785000000000001</v>
      </c>
      <c r="S8" s="50">
        <v>0.4427</v>
      </c>
      <c r="U8" s="63">
        <v>0.1164</v>
      </c>
      <c r="V8" s="63">
        <v>0.9273</v>
      </c>
      <c r="W8" s="64">
        <v>76</v>
      </c>
      <c r="X8" s="64">
        <v>101</v>
      </c>
      <c r="Z8" s="110">
        <f t="shared" si="1"/>
        <v>576.920962199313</v>
      </c>
      <c r="AA8" s="72">
        <f t="shared" si="2"/>
        <v>295.787377319588</v>
      </c>
      <c r="AB8" s="72">
        <f t="shared" si="3"/>
        <v>32.9992</v>
      </c>
      <c r="AD8" s="153" t="s">
        <v>28</v>
      </c>
      <c r="AE8" s="154">
        <f>SUM(AB3:AB8)/SUM(W3:W8)-SUM(AA3:AA8)/SUM(Z3:Z8)</f>
        <v>-0.0911625383545215</v>
      </c>
    </row>
    <row r="9" ht="15" customHeight="1" outlineLevel="1" spans="1:31">
      <c r="A9" s="116">
        <v>43562.1</v>
      </c>
      <c r="B9" s="180"/>
      <c r="C9" s="122"/>
      <c r="E9" s="24">
        <v>0.1524</v>
      </c>
      <c r="F9" s="22">
        <v>0.1815</v>
      </c>
      <c r="G9" s="23">
        <f t="shared" si="0"/>
        <v>16.002</v>
      </c>
      <c r="H9" s="24"/>
      <c r="J9" s="46">
        <v>0.25</v>
      </c>
      <c r="K9" s="46">
        <v>0.1779</v>
      </c>
      <c r="L9" s="46">
        <v>0.9628</v>
      </c>
      <c r="M9" s="46">
        <v>0.9817</v>
      </c>
      <c r="O9" s="50">
        <v>0.8462</v>
      </c>
      <c r="P9" s="50">
        <v>0.3846</v>
      </c>
      <c r="Q9" s="50">
        <v>0.2916</v>
      </c>
      <c r="R9" s="57">
        <v>0.093</v>
      </c>
      <c r="S9" s="50">
        <v>0.452</v>
      </c>
      <c r="U9" s="63">
        <v>0.1146</v>
      </c>
      <c r="V9" s="63">
        <v>0.8999</v>
      </c>
      <c r="W9" s="64">
        <v>91</v>
      </c>
      <c r="X9" s="64">
        <v>105</v>
      </c>
      <c r="Z9" s="110">
        <f t="shared" si="1"/>
        <v>703.066317626527</v>
      </c>
      <c r="AA9" s="72">
        <f t="shared" si="2"/>
        <v>205.014138219895</v>
      </c>
      <c r="AB9" s="72">
        <f t="shared" si="3"/>
        <v>34.9986</v>
      </c>
      <c r="AD9" s="153" t="s">
        <v>29</v>
      </c>
      <c r="AE9" s="154">
        <f>SUM(AB3:AB9)/SUM(W3:W9)-SUM(AA3:AA9)/SUM(Z3:Z9)</f>
        <v>-0.0593157831424438</v>
      </c>
    </row>
    <row r="10" ht="15" customHeight="1" outlineLevel="1" spans="1:31">
      <c r="A10" s="116">
        <v>43563.1</v>
      </c>
      <c r="B10" s="180"/>
      <c r="C10" s="122"/>
      <c r="E10" s="24">
        <v>0.2031</v>
      </c>
      <c r="F10" s="22">
        <v>0.2164</v>
      </c>
      <c r="G10" s="23">
        <f t="shared" si="0"/>
        <v>12.9984</v>
      </c>
      <c r="H10" s="24"/>
      <c r="J10" s="46">
        <v>0.125</v>
      </c>
      <c r="K10" s="46">
        <v>0.2531</v>
      </c>
      <c r="L10" s="46">
        <v>0.961</v>
      </c>
      <c r="M10" s="46">
        <v>0.993</v>
      </c>
      <c r="O10" s="50">
        <v>0.2857</v>
      </c>
      <c r="P10" s="50">
        <v>0.4118</v>
      </c>
      <c r="Q10" s="50">
        <v>0.5489</v>
      </c>
      <c r="R10" s="57">
        <v>-0.1371</v>
      </c>
      <c r="S10" s="50">
        <v>0.3946</v>
      </c>
      <c r="U10" s="63">
        <v>0.0525</v>
      </c>
      <c r="V10" s="63">
        <v>0.9219</v>
      </c>
      <c r="W10" s="64">
        <v>51</v>
      </c>
      <c r="X10" s="64">
        <v>64</v>
      </c>
      <c r="Z10" s="110">
        <f t="shared" si="1"/>
        <v>920.428571428571</v>
      </c>
      <c r="AA10" s="72">
        <f t="shared" si="2"/>
        <v>505.223242857143</v>
      </c>
      <c r="AB10" s="72">
        <f t="shared" si="3"/>
        <v>21.0018</v>
      </c>
      <c r="AD10" s="153" t="s">
        <v>30</v>
      </c>
      <c r="AE10" s="154">
        <f>SUM(AB3:AB10)/SUM(W3:W10)-SUM(AA3:AA10)/SUM(Z3:Z10)</f>
        <v>-0.0794370209108687</v>
      </c>
    </row>
    <row r="11" outlineLevel="1" spans="1:31">
      <c r="A11" s="116">
        <v>43564.1</v>
      </c>
      <c r="B11" s="180"/>
      <c r="C11" s="123"/>
      <c r="E11" s="24">
        <v>0.2809</v>
      </c>
      <c r="F11" s="22">
        <v>0.211</v>
      </c>
      <c r="G11" s="23">
        <f t="shared" si="0"/>
        <v>25.0001</v>
      </c>
      <c r="H11" s="24"/>
      <c r="J11" s="46">
        <v>0.2346</v>
      </c>
      <c r="K11" s="46">
        <v>0.2196</v>
      </c>
      <c r="L11" s="46">
        <v>0.9622</v>
      </c>
      <c r="M11" s="46">
        <v>0.9897</v>
      </c>
      <c r="O11" s="50">
        <v>0.7586</v>
      </c>
      <c r="P11" s="50">
        <v>0.5606</v>
      </c>
      <c r="Q11" s="50">
        <v>0.5158</v>
      </c>
      <c r="R11" s="57">
        <v>0.0448</v>
      </c>
      <c r="S11" s="50">
        <v>0.4741</v>
      </c>
      <c r="U11" s="63">
        <v>0.0753</v>
      </c>
      <c r="V11" s="63">
        <v>0.8708</v>
      </c>
      <c r="W11" s="64">
        <v>66</v>
      </c>
      <c r="X11" s="64">
        <v>89</v>
      </c>
      <c r="Z11" s="110">
        <f t="shared" si="1"/>
        <v>810.494023904382</v>
      </c>
      <c r="AA11" s="72">
        <f t="shared" si="2"/>
        <v>418.05281752988</v>
      </c>
      <c r="AB11" s="72">
        <f t="shared" si="3"/>
        <v>36.9996</v>
      </c>
      <c r="AD11" s="153" t="s">
        <v>31</v>
      </c>
      <c r="AE11" s="154">
        <f>SUM(AB3:AB11)/SUM(W3:W11)-SUM(AA3:AA11)/SUM(Z3:Z11)</f>
        <v>-0.0750393884013177</v>
      </c>
    </row>
    <row r="12" outlineLevel="1" spans="1:31">
      <c r="A12" s="116">
        <v>43565.1</v>
      </c>
      <c r="B12" s="180"/>
      <c r="C12" s="123"/>
      <c r="E12" s="24">
        <v>0.1905</v>
      </c>
      <c r="F12" s="22">
        <v>0.2246</v>
      </c>
      <c r="G12" s="23">
        <f t="shared" si="0"/>
        <v>16.002</v>
      </c>
      <c r="H12" s="24"/>
      <c r="J12" s="46">
        <v>0.2436</v>
      </c>
      <c r="K12" s="46">
        <v>0.1614</v>
      </c>
      <c r="L12" s="46">
        <v>0.9629</v>
      </c>
      <c r="M12" s="46">
        <v>0.9883</v>
      </c>
      <c r="O12" s="50">
        <v>0.6571</v>
      </c>
      <c r="P12" s="50">
        <v>0.5172</v>
      </c>
      <c r="Q12" s="50">
        <v>0.4158</v>
      </c>
      <c r="R12" s="57">
        <v>0.1014</v>
      </c>
      <c r="S12" s="50">
        <v>0.5055</v>
      </c>
      <c r="U12" s="63">
        <v>0.0691</v>
      </c>
      <c r="V12" s="63">
        <v>0.8579</v>
      </c>
      <c r="W12" s="64">
        <v>58</v>
      </c>
      <c r="X12" s="64">
        <v>84</v>
      </c>
      <c r="Z12" s="110">
        <f t="shared" si="1"/>
        <v>781.363241678727</v>
      </c>
      <c r="AA12" s="72">
        <f t="shared" si="2"/>
        <v>324.890835890015</v>
      </c>
      <c r="AB12" s="72">
        <f t="shared" si="3"/>
        <v>29.9976</v>
      </c>
      <c r="AD12" s="153" t="s">
        <v>32</v>
      </c>
      <c r="AE12" s="154">
        <f>SUM(AB3:AB12)/SUM(W3:W12)-SUM(AA3:AA12)/SUM(Z3:Z12)</f>
        <v>-0.0617502833568513</v>
      </c>
    </row>
    <row r="13" outlineLevel="1" spans="1:31">
      <c r="A13" s="116">
        <v>43566.1</v>
      </c>
      <c r="B13" s="180"/>
      <c r="C13" s="123"/>
      <c r="E13" s="24">
        <v>0.25</v>
      </c>
      <c r="F13" s="22">
        <v>0.2262</v>
      </c>
      <c r="G13" s="23">
        <f t="shared" si="0"/>
        <v>29</v>
      </c>
      <c r="H13" s="24"/>
      <c r="J13" s="46">
        <v>0.233</v>
      </c>
      <c r="K13" s="46">
        <v>0.2412</v>
      </c>
      <c r="L13" s="46">
        <v>0.9621</v>
      </c>
      <c r="M13" s="46">
        <v>0.9937</v>
      </c>
      <c r="O13" s="50">
        <v>0.2576</v>
      </c>
      <c r="P13" s="50">
        <v>0.2424</v>
      </c>
      <c r="Q13" s="50">
        <v>0.4503</v>
      </c>
      <c r="R13" s="57">
        <v>-0.2079</v>
      </c>
      <c r="S13" s="50">
        <v>0.5929</v>
      </c>
      <c r="U13" s="63">
        <v>0.1047</v>
      </c>
      <c r="V13" s="63">
        <v>0.8882</v>
      </c>
      <c r="W13" s="64">
        <v>99</v>
      </c>
      <c r="X13" s="64">
        <v>116</v>
      </c>
      <c r="Z13" s="110">
        <f t="shared" si="1"/>
        <v>846.558739255014</v>
      </c>
      <c r="AA13" s="72">
        <f t="shared" si="2"/>
        <v>381.205400286533</v>
      </c>
      <c r="AB13" s="72">
        <f t="shared" si="3"/>
        <v>23.9976</v>
      </c>
      <c r="AD13" s="153" t="s">
        <v>33</v>
      </c>
      <c r="AE13" s="154">
        <f>SUM(AB3:AB13)/SUM(W3:W13)-SUM(AA3:AA13)/SUM(Z3:Z13)</f>
        <v>-0.0750643834486649</v>
      </c>
    </row>
    <row r="14" outlineLevel="1" spans="1:31">
      <c r="A14" s="116">
        <v>43567.1</v>
      </c>
      <c r="B14" s="180"/>
      <c r="C14" s="123"/>
      <c r="E14" s="24">
        <v>0.2692</v>
      </c>
      <c r="F14" s="22">
        <v>0.2159</v>
      </c>
      <c r="G14" s="23">
        <f t="shared" si="0"/>
        <v>83.9904</v>
      </c>
      <c r="H14" s="24"/>
      <c r="J14" s="46">
        <v>0.2456</v>
      </c>
      <c r="K14" s="46">
        <v>0.1916</v>
      </c>
      <c r="L14" s="46">
        <v>0.9596</v>
      </c>
      <c r="M14" s="46">
        <v>0.9829</v>
      </c>
      <c r="O14" s="50">
        <v>0.3061</v>
      </c>
      <c r="P14" s="50">
        <v>0.2717</v>
      </c>
      <c r="Q14" s="50">
        <v>0.3993</v>
      </c>
      <c r="R14" s="57">
        <v>-0.1276</v>
      </c>
      <c r="S14" s="50">
        <v>0.4793</v>
      </c>
      <c r="U14" s="63">
        <v>0.3017</v>
      </c>
      <c r="V14" s="63">
        <v>0.9144</v>
      </c>
      <c r="W14" s="64">
        <v>254</v>
      </c>
      <c r="X14" s="64">
        <v>312</v>
      </c>
      <c r="Z14" s="110">
        <f t="shared" si="1"/>
        <v>587.89592310242</v>
      </c>
      <c r="AA14" s="72">
        <f t="shared" si="2"/>
        <v>234.746842094796</v>
      </c>
      <c r="AB14" s="72">
        <f t="shared" si="3"/>
        <v>69.0118</v>
      </c>
      <c r="AD14" s="153" t="s">
        <v>34</v>
      </c>
      <c r="AE14" s="154">
        <f>SUM(AB3:AB14)/SUM(W3:W14)-SUM(AA3:AA14)/SUM(Z3:Z14)</f>
        <v>-0.0916020348034933</v>
      </c>
    </row>
    <row r="15" outlineLevel="1" spans="1:31">
      <c r="A15" s="116">
        <v>43568.1</v>
      </c>
      <c r="B15" s="180"/>
      <c r="C15" s="123"/>
      <c r="E15" s="24">
        <v>0.2642</v>
      </c>
      <c r="F15" s="22">
        <v>0.1926</v>
      </c>
      <c r="G15" s="23">
        <f t="shared" si="0"/>
        <v>50.9906</v>
      </c>
      <c r="H15" s="24"/>
      <c r="J15" s="46">
        <v>0.2299</v>
      </c>
      <c r="K15" s="46">
        <v>0.1325</v>
      </c>
      <c r="L15" s="46">
        <v>0.9622</v>
      </c>
      <c r="M15" s="46">
        <v>0.9825</v>
      </c>
      <c r="O15" s="50">
        <v>0.3784</v>
      </c>
      <c r="P15" s="50">
        <v>0.3742</v>
      </c>
      <c r="Q15" s="50">
        <v>0.467</v>
      </c>
      <c r="R15" s="57">
        <v>-0.0928</v>
      </c>
      <c r="S15" s="50">
        <v>0.4052</v>
      </c>
      <c r="U15" s="63">
        <v>0.174</v>
      </c>
      <c r="V15" s="63">
        <v>0.901</v>
      </c>
      <c r="W15" s="64">
        <v>163</v>
      </c>
      <c r="X15" s="64">
        <v>193</v>
      </c>
      <c r="Z15" s="110">
        <f t="shared" si="1"/>
        <v>773.781609195402</v>
      </c>
      <c r="AA15" s="72">
        <f t="shared" si="2"/>
        <v>361.356011494253</v>
      </c>
      <c r="AB15" s="72">
        <f t="shared" si="3"/>
        <v>60.9946</v>
      </c>
      <c r="AD15" s="153" t="s">
        <v>35</v>
      </c>
      <c r="AE15" s="154">
        <f>SUM(AB3:AB15)/SUM(W3:W15)-SUM(AA3:AA15)/SUM(Z3:Z15)</f>
        <v>-0.0914164596939698</v>
      </c>
    </row>
    <row r="16" outlineLevel="1" spans="1:31">
      <c r="A16" s="116">
        <v>43569.1</v>
      </c>
      <c r="B16" s="180"/>
      <c r="C16" s="123"/>
      <c r="E16" s="24">
        <v>0.2985</v>
      </c>
      <c r="F16" s="22">
        <v>0.236</v>
      </c>
      <c r="G16" s="23">
        <f t="shared" si="0"/>
        <v>59.9985</v>
      </c>
      <c r="H16" s="24"/>
      <c r="J16" s="46">
        <v>0.1978</v>
      </c>
      <c r="K16" s="46">
        <v>0.1977</v>
      </c>
      <c r="L16" s="46">
        <v>0.961</v>
      </c>
      <c r="M16" s="46">
        <v>0.9834</v>
      </c>
      <c r="O16" s="50">
        <v>0.5085</v>
      </c>
      <c r="P16" s="50">
        <v>0.4727</v>
      </c>
      <c r="Q16" s="50">
        <v>0.5114</v>
      </c>
      <c r="R16" s="57">
        <v>-0.0387</v>
      </c>
      <c r="S16" s="50">
        <v>0.5021</v>
      </c>
      <c r="U16" s="63">
        <v>0.179</v>
      </c>
      <c r="V16" s="63">
        <v>0.929</v>
      </c>
      <c r="W16" s="64">
        <v>165</v>
      </c>
      <c r="X16" s="64">
        <v>201</v>
      </c>
      <c r="Z16" s="110">
        <f t="shared" si="1"/>
        <v>756.787709497207</v>
      </c>
      <c r="AA16" s="72">
        <f t="shared" si="2"/>
        <v>387.021234636871</v>
      </c>
      <c r="AB16" s="72">
        <f t="shared" si="3"/>
        <v>77.9955</v>
      </c>
      <c r="AD16" s="153" t="s">
        <v>36</v>
      </c>
      <c r="AE16" s="154">
        <f>SUM(AB3:AB16)/SUM(W3:W16)-SUM(AA3:AA16)/SUM(Z3:Z16)</f>
        <v>-0.0850428187078223</v>
      </c>
    </row>
    <row r="17" outlineLevel="1" spans="1:31">
      <c r="A17" s="116">
        <v>43570.1</v>
      </c>
      <c r="B17" s="180"/>
      <c r="C17" s="123"/>
      <c r="E17" s="24">
        <v>0.2302</v>
      </c>
      <c r="F17" s="22">
        <v>0.232</v>
      </c>
      <c r="G17" s="23">
        <f t="shared" si="0"/>
        <v>29.0052</v>
      </c>
      <c r="H17" s="24"/>
      <c r="J17" s="46">
        <v>0.25</v>
      </c>
      <c r="K17" s="46">
        <v>0.2085</v>
      </c>
      <c r="L17" s="46">
        <v>0.963</v>
      </c>
      <c r="M17" s="46">
        <v>0.9815</v>
      </c>
      <c r="O17" s="50">
        <v>0.8333</v>
      </c>
      <c r="P17" s="50">
        <v>0.3241</v>
      </c>
      <c r="Q17" s="50">
        <v>0.2546</v>
      </c>
      <c r="R17" s="57">
        <v>0.0695</v>
      </c>
      <c r="S17" s="50">
        <v>0.4976</v>
      </c>
      <c r="U17" s="63">
        <v>0.1205</v>
      </c>
      <c r="V17" s="63">
        <v>0.9252</v>
      </c>
      <c r="W17" s="64">
        <v>108</v>
      </c>
      <c r="X17" s="64">
        <v>126</v>
      </c>
      <c r="Z17" s="110">
        <f t="shared" si="1"/>
        <v>788.265560165975</v>
      </c>
      <c r="AA17" s="72">
        <f t="shared" si="2"/>
        <v>200.692411618257</v>
      </c>
      <c r="AB17" s="72">
        <f t="shared" si="3"/>
        <v>35.0028</v>
      </c>
      <c r="AD17" s="153" t="s">
        <v>37</v>
      </c>
      <c r="AE17" s="154">
        <f>SUM(AB3:AB17)/SUM(W3:W17)-SUM(AA3:AA17)/SUM(Z3:Z17)</f>
        <v>-0.0723275088034048</v>
      </c>
    </row>
    <row r="18" outlineLevel="1" spans="1:31">
      <c r="A18" s="116">
        <v>43571.1</v>
      </c>
      <c r="B18" s="180"/>
      <c r="C18" s="123"/>
      <c r="E18" s="24">
        <v>0.3176</v>
      </c>
      <c r="F18" s="22">
        <v>0.2273</v>
      </c>
      <c r="G18" s="23">
        <f t="shared" si="0"/>
        <v>53.992</v>
      </c>
      <c r="H18" s="24"/>
      <c r="J18" s="46">
        <v>0.1579</v>
      </c>
      <c r="K18" s="46">
        <v>0.2142</v>
      </c>
      <c r="L18" s="46">
        <v>0.9623</v>
      </c>
      <c r="M18" s="46">
        <v>0.9936</v>
      </c>
      <c r="O18" s="50">
        <v>0.2424</v>
      </c>
      <c r="P18" s="50">
        <v>0.313</v>
      </c>
      <c r="Q18" s="50">
        <v>0.5533</v>
      </c>
      <c r="R18" s="57">
        <v>-0.2403</v>
      </c>
      <c r="S18" s="50">
        <v>0.4523</v>
      </c>
      <c r="U18" s="63">
        <v>0.1401</v>
      </c>
      <c r="V18" s="63">
        <v>0.8737</v>
      </c>
      <c r="W18" s="64">
        <v>115</v>
      </c>
      <c r="X18" s="64">
        <v>170</v>
      </c>
      <c r="Z18" s="110">
        <f t="shared" si="1"/>
        <v>705.842255531763</v>
      </c>
      <c r="AA18" s="72">
        <f t="shared" si="2"/>
        <v>390.542519985724</v>
      </c>
      <c r="AB18" s="72">
        <f t="shared" si="3"/>
        <v>35.995</v>
      </c>
      <c r="AD18" s="153" t="s">
        <v>38</v>
      </c>
      <c r="AE18" s="154">
        <f>SUM(AB3:AB18)/SUM(W3:W18)-SUM(AA3:AA18)/SUM(Z3:Z18)</f>
        <v>-0.0829964029528135</v>
      </c>
    </row>
    <row r="19" outlineLevel="1" spans="1:31">
      <c r="A19" s="116">
        <v>43572.1</v>
      </c>
      <c r="B19" s="180"/>
      <c r="C19" s="123"/>
      <c r="E19" s="24">
        <v>0.345</v>
      </c>
      <c r="F19" s="22">
        <v>0.211</v>
      </c>
      <c r="G19" s="23">
        <f t="shared" si="0"/>
        <v>69</v>
      </c>
      <c r="H19" s="24"/>
      <c r="J19" s="46">
        <v>0.2356</v>
      </c>
      <c r="K19" s="46">
        <v>0.2421</v>
      </c>
      <c r="L19" s="46">
        <v>0.9597</v>
      </c>
      <c r="M19" s="46">
        <v>0.9882</v>
      </c>
      <c r="O19" s="50">
        <v>0.6818</v>
      </c>
      <c r="P19" s="50">
        <v>0.3588</v>
      </c>
      <c r="Q19" s="50">
        <v>0.4284</v>
      </c>
      <c r="R19" s="57">
        <v>-0.0696</v>
      </c>
      <c r="S19" s="50">
        <v>0.4684</v>
      </c>
      <c r="U19" s="63">
        <v>0.1508</v>
      </c>
      <c r="V19" s="63">
        <v>0.8865</v>
      </c>
      <c r="W19" s="64">
        <v>131</v>
      </c>
      <c r="X19" s="64">
        <v>200</v>
      </c>
      <c r="Z19" s="110">
        <f t="shared" si="1"/>
        <v>737.700265251989</v>
      </c>
      <c r="AA19" s="72">
        <f t="shared" si="2"/>
        <v>316.030793633952</v>
      </c>
      <c r="AB19" s="72">
        <f t="shared" si="3"/>
        <v>47.0028</v>
      </c>
      <c r="AD19" s="153" t="s">
        <v>39</v>
      </c>
      <c r="AE19" s="154">
        <f>SUM(AB3:AB19)/SUM(W3:W19)-SUM(AA3:AA19)/SUM(Z3:Z19)</f>
        <v>-0.0821600400464868</v>
      </c>
    </row>
    <row r="20" outlineLevel="1" spans="1:31">
      <c r="A20" s="116">
        <v>43573.1</v>
      </c>
      <c r="B20" s="234"/>
      <c r="C20" s="123"/>
      <c r="E20" s="24">
        <v>0.3047</v>
      </c>
      <c r="F20" s="22">
        <v>0.2038</v>
      </c>
      <c r="G20" s="23">
        <f t="shared" si="0"/>
        <v>39.0016</v>
      </c>
      <c r="H20" s="24"/>
      <c r="J20" s="46">
        <v>0.1455</v>
      </c>
      <c r="K20" s="46">
        <v>0.2299</v>
      </c>
      <c r="L20" s="46">
        <v>0.9619</v>
      </c>
      <c r="M20" s="46">
        <v>0.9894</v>
      </c>
      <c r="O20" s="50">
        <v>0.8485</v>
      </c>
      <c r="P20" s="50">
        <v>0.3505</v>
      </c>
      <c r="Q20" s="50">
        <v>0.1897</v>
      </c>
      <c r="R20" s="57">
        <v>0.1608</v>
      </c>
      <c r="S20" s="50">
        <v>0.5093</v>
      </c>
      <c r="U20" s="63">
        <v>0.1419</v>
      </c>
      <c r="V20" s="63">
        <v>0.8868</v>
      </c>
      <c r="W20" s="64">
        <v>97</v>
      </c>
      <c r="X20" s="64">
        <v>128</v>
      </c>
      <c r="Z20" s="110">
        <f t="shared" si="1"/>
        <v>586.579985905567</v>
      </c>
      <c r="AA20" s="72">
        <f t="shared" si="2"/>
        <v>111.274223326286</v>
      </c>
      <c r="AB20" s="72">
        <f t="shared" si="3"/>
        <v>33.9985</v>
      </c>
      <c r="AD20" s="153" t="s">
        <v>40</v>
      </c>
      <c r="AE20" s="154">
        <f>(AB3:AB20/W3:W20)-(AA3:AA20/Z3:Z20)</f>
        <v>0.1608</v>
      </c>
    </row>
    <row r="21" outlineLevel="1" spans="1:31">
      <c r="A21" s="116">
        <v>43574.1</v>
      </c>
      <c r="B21" s="234"/>
      <c r="C21" s="123"/>
      <c r="E21" s="24">
        <v>0.1667</v>
      </c>
      <c r="F21" s="22">
        <v>0.2436</v>
      </c>
      <c r="G21" s="23">
        <f t="shared" si="0"/>
        <v>10.002</v>
      </c>
      <c r="H21" s="24"/>
      <c r="J21" s="46">
        <v>0.0702</v>
      </c>
      <c r="K21" s="46">
        <v>0.2078</v>
      </c>
      <c r="L21" s="46">
        <v>0.9625</v>
      </c>
      <c r="M21" s="46">
        <v>0.9873</v>
      </c>
      <c r="O21" s="50">
        <v>0.5</v>
      </c>
      <c r="P21" s="50">
        <v>0.0889</v>
      </c>
      <c r="Q21" s="50">
        <v>0.1216</v>
      </c>
      <c r="R21" s="57">
        <v>-0.0327</v>
      </c>
      <c r="S21" s="50">
        <v>0.4731</v>
      </c>
      <c r="U21" s="63">
        <v>0.0711</v>
      </c>
      <c r="V21" s="63">
        <v>0.9328</v>
      </c>
      <c r="W21" s="64">
        <v>45</v>
      </c>
      <c r="X21" s="64">
        <v>60</v>
      </c>
      <c r="Z21" s="110">
        <f t="shared" si="1"/>
        <v>587.911392405063</v>
      </c>
      <c r="AA21" s="72">
        <f t="shared" si="2"/>
        <v>71.4900253164557</v>
      </c>
      <c r="AB21" s="72">
        <f t="shared" si="3"/>
        <v>4.0005</v>
      </c>
      <c r="AD21" s="153" t="s">
        <v>41</v>
      </c>
      <c r="AE21" s="154">
        <f>SUM(AB3:AB21)/SUM(W3:W21)-SUM(AA3:AA21)/SUM(Z3:Z21)</f>
        <v>-0.0618625693960099</v>
      </c>
    </row>
    <row r="22" outlineLevel="1" spans="1:31">
      <c r="A22" s="116">
        <v>43575.1</v>
      </c>
      <c r="B22" s="180"/>
      <c r="C22" s="123"/>
      <c r="E22" s="24">
        <v>0.2</v>
      </c>
      <c r="F22" s="22">
        <v>0.219</v>
      </c>
      <c r="G22" s="23">
        <f t="shared" si="0"/>
        <v>3</v>
      </c>
      <c r="H22" s="24"/>
      <c r="J22" s="236">
        <v>0.5385</v>
      </c>
      <c r="K22" s="46">
        <v>0.1575</v>
      </c>
      <c r="L22" s="46">
        <v>0.9622</v>
      </c>
      <c r="M22" s="46">
        <v>0.9922</v>
      </c>
      <c r="O22" s="50">
        <v>0.8333</v>
      </c>
      <c r="P22" s="237">
        <v>0.6364</v>
      </c>
      <c r="Q22" s="50">
        <v>0.5678</v>
      </c>
      <c r="R22" s="57">
        <v>0.0686</v>
      </c>
      <c r="S22" s="50">
        <v>0.4504</v>
      </c>
      <c r="U22" s="63">
        <v>0.0106</v>
      </c>
      <c r="V22" s="63">
        <v>0.9198</v>
      </c>
      <c r="W22" s="64">
        <v>11</v>
      </c>
      <c r="X22" s="64">
        <v>15</v>
      </c>
      <c r="Z22" s="110">
        <f t="shared" si="1"/>
        <v>1026.7358490566</v>
      </c>
      <c r="AA22" s="72">
        <f t="shared" si="2"/>
        <v>582.98061509434</v>
      </c>
      <c r="AB22" s="72">
        <f t="shared" si="3"/>
        <v>7.0004</v>
      </c>
      <c r="AD22" s="153" t="s">
        <v>42</v>
      </c>
      <c r="AE22" s="154">
        <f>SUM(AB3:AB22)/SUM(W3:W22)-SUM(AA3:AA22)/SUM(Z3:Z22)</f>
        <v>-0.0713577062504793</v>
      </c>
    </row>
    <row r="23" outlineLevel="1" spans="1:31">
      <c r="A23" s="116">
        <v>43576.1</v>
      </c>
      <c r="B23" s="180"/>
      <c r="C23" s="123"/>
      <c r="E23" s="24">
        <v>0</v>
      </c>
      <c r="F23" s="22">
        <v>0</v>
      </c>
      <c r="G23" s="23">
        <f t="shared" si="0"/>
        <v>0</v>
      </c>
      <c r="H23" s="24"/>
      <c r="J23" s="46">
        <v>0</v>
      </c>
      <c r="K23" s="46">
        <v>0</v>
      </c>
      <c r="L23" s="46">
        <v>0</v>
      </c>
      <c r="M23" s="46">
        <v>0</v>
      </c>
      <c r="O23" s="50">
        <v>0</v>
      </c>
      <c r="P23" s="50">
        <v>0</v>
      </c>
      <c r="Q23" s="50">
        <v>0</v>
      </c>
      <c r="R23" s="57">
        <v>0</v>
      </c>
      <c r="S23" s="50">
        <v>0</v>
      </c>
      <c r="U23" s="63">
        <v>0</v>
      </c>
      <c r="V23" s="63">
        <v>0</v>
      </c>
      <c r="W23" s="64">
        <v>0</v>
      </c>
      <c r="X23" s="64">
        <v>0</v>
      </c>
      <c r="Z23" s="110">
        <v>0</v>
      </c>
      <c r="AA23" s="72">
        <v>0</v>
      </c>
      <c r="AB23" s="72">
        <v>0</v>
      </c>
      <c r="AD23" s="153" t="s">
        <v>43</v>
      </c>
      <c r="AE23" s="154">
        <f>SUM(AB3:AB23)/SUM(W3:W23)-SUM(AA3:AA23)/SUM(Z3:Z23)</f>
        <v>-0.0713577062504793</v>
      </c>
    </row>
    <row r="24" outlineLevel="1" spans="1:31">
      <c r="A24" s="116">
        <v>43577.1</v>
      </c>
      <c r="B24" s="180"/>
      <c r="C24" s="123"/>
      <c r="E24" s="24">
        <v>0</v>
      </c>
      <c r="F24" s="22">
        <v>0</v>
      </c>
      <c r="G24" s="23">
        <f t="shared" si="0"/>
        <v>0</v>
      </c>
      <c r="H24" s="24"/>
      <c r="J24" s="46">
        <v>0</v>
      </c>
      <c r="K24" s="46">
        <v>0</v>
      </c>
      <c r="L24" s="46">
        <v>0</v>
      </c>
      <c r="M24" s="46">
        <v>0</v>
      </c>
      <c r="O24" s="50">
        <v>0</v>
      </c>
      <c r="P24" s="50">
        <v>0</v>
      </c>
      <c r="Q24" s="50">
        <v>0</v>
      </c>
      <c r="R24" s="57">
        <v>0</v>
      </c>
      <c r="S24" s="50">
        <v>0</v>
      </c>
      <c r="U24" s="63">
        <v>0</v>
      </c>
      <c r="V24" s="63">
        <v>0</v>
      </c>
      <c r="W24" s="64">
        <v>0</v>
      </c>
      <c r="X24" s="64">
        <v>0</v>
      </c>
      <c r="Z24" s="110">
        <v>0</v>
      </c>
      <c r="AA24" s="72">
        <v>0</v>
      </c>
      <c r="AB24" s="72">
        <v>0</v>
      </c>
      <c r="AD24" s="153" t="s">
        <v>44</v>
      </c>
      <c r="AE24" s="154">
        <f>SUM(AB3:AB24)/SUM(W3:W24)-SUM(AA3:AA24)/SUM(Z3:Z24)</f>
        <v>-0.0713577062504793</v>
      </c>
    </row>
    <row r="25" outlineLevel="1" spans="1:31">
      <c r="A25" s="116">
        <v>43578.1</v>
      </c>
      <c r="B25" s="180"/>
      <c r="C25" s="123"/>
      <c r="E25" s="24">
        <v>0.5</v>
      </c>
      <c r="F25" s="22">
        <v>0.2485</v>
      </c>
      <c r="G25" s="23">
        <f t="shared" si="0"/>
        <v>3</v>
      </c>
      <c r="H25" s="24"/>
      <c r="J25" s="46">
        <v>0.5</v>
      </c>
      <c r="K25" s="46">
        <v>0.1899</v>
      </c>
      <c r="L25" s="46">
        <v>0.965</v>
      </c>
      <c r="M25" s="46">
        <v>0.9853</v>
      </c>
      <c r="O25" s="50">
        <v>0</v>
      </c>
      <c r="P25" s="50">
        <v>0</v>
      </c>
      <c r="Q25" s="50">
        <v>0.2772</v>
      </c>
      <c r="R25" s="57">
        <v>-0.2772</v>
      </c>
      <c r="S25" s="50">
        <v>0.4314</v>
      </c>
      <c r="U25" s="63">
        <v>0.006</v>
      </c>
      <c r="V25" s="63">
        <v>0.9109</v>
      </c>
      <c r="W25" s="64">
        <v>3</v>
      </c>
      <c r="X25" s="64">
        <v>6</v>
      </c>
      <c r="Z25" s="110">
        <f t="shared" ref="Z25:Z32" si="4">W25/U25-W25</f>
        <v>497</v>
      </c>
      <c r="AA25" s="72">
        <f t="shared" ref="AA25:AA32" si="5">(W25/U25-W25)*Q25</f>
        <v>137.7684</v>
      </c>
      <c r="AB25" s="72">
        <f t="shared" ref="AB25:AB32" si="6">W25*P25</f>
        <v>0</v>
      </c>
      <c r="AD25" s="153" t="s">
        <v>45</v>
      </c>
      <c r="AE25" s="154">
        <f>SUM(AB3:AB25)/SUM(W3:W25)-SUM(AA3:AA25)/SUM(Z3:Z25)</f>
        <v>-0.0665049607317106</v>
      </c>
    </row>
    <row r="26" outlineLevel="1" spans="1:31">
      <c r="A26" s="116">
        <v>43579.1</v>
      </c>
      <c r="B26" s="180"/>
      <c r="C26" s="123"/>
      <c r="E26" s="24">
        <v>0.2611</v>
      </c>
      <c r="F26" s="22">
        <v>0.2456</v>
      </c>
      <c r="G26" s="23">
        <f t="shared" si="0"/>
        <v>46.998</v>
      </c>
      <c r="H26" s="24"/>
      <c r="J26" s="46">
        <v>0.1279</v>
      </c>
      <c r="K26" s="46">
        <v>0.1854</v>
      </c>
      <c r="L26" s="46">
        <v>0.9653</v>
      </c>
      <c r="M26" s="46">
        <v>0.9864</v>
      </c>
      <c r="O26" s="50">
        <v>0.6667</v>
      </c>
      <c r="P26" s="50">
        <v>0.063</v>
      </c>
      <c r="Q26" s="50">
        <v>0.0361</v>
      </c>
      <c r="R26" s="57">
        <v>0.0269</v>
      </c>
      <c r="S26" s="50">
        <v>0.4204</v>
      </c>
      <c r="U26" s="63">
        <v>0.2752</v>
      </c>
      <c r="V26" s="63">
        <v>0.9005</v>
      </c>
      <c r="W26" s="64">
        <v>127</v>
      </c>
      <c r="X26" s="64">
        <v>180</v>
      </c>
      <c r="Z26" s="110">
        <f t="shared" si="4"/>
        <v>334.482558139535</v>
      </c>
      <c r="AA26" s="72">
        <f t="shared" si="5"/>
        <v>12.0748203488372</v>
      </c>
      <c r="AB26" s="72">
        <f t="shared" si="6"/>
        <v>8.001</v>
      </c>
      <c r="AD26" s="153" t="s">
        <v>46</v>
      </c>
      <c r="AE26" s="154">
        <f>SUM(AB3:AB26)/SUM(W3:W26)-SUM(AA3:AA26)/SUM(Z3:Z26)</f>
        <v>-0.0740365760859705</v>
      </c>
    </row>
    <row r="27" outlineLevel="1" spans="1:31">
      <c r="A27" s="116">
        <v>43580.1</v>
      </c>
      <c r="B27" s="180"/>
      <c r="C27" s="123"/>
      <c r="E27" s="24">
        <v>0.315</v>
      </c>
      <c r="F27" s="22">
        <v>0.2312</v>
      </c>
      <c r="G27" s="23">
        <f t="shared" si="0"/>
        <v>80.01</v>
      </c>
      <c r="H27" s="24"/>
      <c r="J27" s="46">
        <v>0.2275</v>
      </c>
      <c r="K27" s="46">
        <v>0.2058</v>
      </c>
      <c r="L27" s="46">
        <v>0.9654</v>
      </c>
      <c r="M27" s="46">
        <v>0.9821</v>
      </c>
      <c r="O27" s="50">
        <v>0.9412</v>
      </c>
      <c r="P27" s="50">
        <v>0.5307</v>
      </c>
      <c r="Q27" s="50">
        <v>0.5411</v>
      </c>
      <c r="R27" s="57">
        <v>-0.0104000000000001</v>
      </c>
      <c r="S27" s="50">
        <v>0.4216</v>
      </c>
      <c r="U27" s="63">
        <v>0.2284</v>
      </c>
      <c r="V27" s="63">
        <v>0.9245</v>
      </c>
      <c r="W27" s="64">
        <v>179</v>
      </c>
      <c r="X27" s="64">
        <v>254</v>
      </c>
      <c r="Z27" s="110">
        <f t="shared" si="4"/>
        <v>604.712784588441</v>
      </c>
      <c r="AA27" s="72">
        <f t="shared" si="5"/>
        <v>327.210087740806</v>
      </c>
      <c r="AB27" s="72">
        <f t="shared" si="6"/>
        <v>94.9953</v>
      </c>
      <c r="AD27" s="153" t="s">
        <v>47</v>
      </c>
      <c r="AE27" s="154">
        <f>SUM(AB3:AB27)/SUM(W3:W27)-SUM(AA3:AA27)/SUM(Z3:Z27)</f>
        <v>-0.0653768040484471</v>
      </c>
    </row>
    <row r="28" outlineLevel="1" spans="1:31">
      <c r="A28" s="116">
        <v>43581.1</v>
      </c>
      <c r="B28" s="180"/>
      <c r="C28" s="123"/>
      <c r="E28" s="24">
        <v>0.2469</v>
      </c>
      <c r="F28" s="22">
        <v>0.2287</v>
      </c>
      <c r="G28" s="23">
        <f t="shared" si="0"/>
        <v>19.9989</v>
      </c>
      <c r="H28" s="24"/>
      <c r="J28" s="46">
        <v>0.169</v>
      </c>
      <c r="K28" s="46">
        <v>0.2268</v>
      </c>
      <c r="L28" s="46">
        <v>0.9646</v>
      </c>
      <c r="M28" s="46">
        <v>0.9923</v>
      </c>
      <c r="O28" s="50">
        <v>0.625</v>
      </c>
      <c r="P28" s="50">
        <v>0.3684</v>
      </c>
      <c r="Q28" s="50">
        <v>0.4982</v>
      </c>
      <c r="R28" s="57">
        <v>-0.1298</v>
      </c>
      <c r="S28" s="50">
        <v>0.4331</v>
      </c>
      <c r="U28" s="63">
        <v>0.0911</v>
      </c>
      <c r="V28" s="63">
        <v>0.9484</v>
      </c>
      <c r="W28" s="64">
        <v>57</v>
      </c>
      <c r="X28" s="64">
        <v>81</v>
      </c>
      <c r="Z28" s="110">
        <f t="shared" si="4"/>
        <v>568.686059275521</v>
      </c>
      <c r="AA28" s="72">
        <f t="shared" si="5"/>
        <v>283.319394731065</v>
      </c>
      <c r="AB28" s="72">
        <f t="shared" si="6"/>
        <v>20.9988</v>
      </c>
      <c r="AD28" s="153" t="s">
        <v>48</v>
      </c>
      <c r="AE28" s="154">
        <f>SUM(AB3:AB28)/SUM(W3:W28)-SUM(AA3:AA28)/SUM(Z3:Z28)</f>
        <v>-0.0678414704287207</v>
      </c>
    </row>
    <row r="29" outlineLevel="1" spans="1:31">
      <c r="A29" s="116">
        <v>43582.1</v>
      </c>
      <c r="B29" s="180"/>
      <c r="C29" s="123"/>
      <c r="E29" s="24">
        <v>0.2946</v>
      </c>
      <c r="F29" s="22">
        <v>0.2057</v>
      </c>
      <c r="G29" s="23">
        <f t="shared" si="0"/>
        <v>38.0034</v>
      </c>
      <c r="H29" s="24"/>
      <c r="J29" s="46">
        <v>0.225</v>
      </c>
      <c r="K29" s="46">
        <v>0.2471</v>
      </c>
      <c r="L29" s="46">
        <v>0.9654</v>
      </c>
      <c r="M29" s="46">
        <v>0.9943</v>
      </c>
      <c r="O29" s="50">
        <v>0.5</v>
      </c>
      <c r="P29" s="50">
        <v>0.3204</v>
      </c>
      <c r="Q29" s="50">
        <v>0.3754</v>
      </c>
      <c r="R29" s="57">
        <v>-0.055</v>
      </c>
      <c r="S29" s="50">
        <v>0.4521</v>
      </c>
      <c r="U29" s="63">
        <v>0.1449</v>
      </c>
      <c r="V29" s="63">
        <v>0.8996</v>
      </c>
      <c r="W29" s="64">
        <v>103</v>
      </c>
      <c r="X29" s="64">
        <v>129</v>
      </c>
      <c r="Z29" s="110">
        <f t="shared" si="4"/>
        <v>607.835058661146</v>
      </c>
      <c r="AA29" s="72">
        <f t="shared" si="5"/>
        <v>228.181281021394</v>
      </c>
      <c r="AB29" s="72">
        <f t="shared" si="6"/>
        <v>33.0012</v>
      </c>
      <c r="AD29" s="153" t="s">
        <v>49</v>
      </c>
      <c r="AE29" s="154">
        <f>SUM(AB3:AB29)/SUM(W3:W29)-SUM(AA3:AA29)/SUM(Z3:Z29)</f>
        <v>-0.0674471853702121</v>
      </c>
    </row>
    <row r="30" outlineLevel="1" spans="1:31">
      <c r="A30" s="116">
        <v>43583.1</v>
      </c>
      <c r="B30" s="234"/>
      <c r="C30" s="123"/>
      <c r="E30" s="24">
        <v>0.3</v>
      </c>
      <c r="F30" s="22">
        <v>0.2316</v>
      </c>
      <c r="G30" s="23">
        <f t="shared" si="0"/>
        <v>23.4</v>
      </c>
      <c r="H30" s="24"/>
      <c r="J30" s="46">
        <v>0.2717</v>
      </c>
      <c r="K30" s="46">
        <v>0.1616</v>
      </c>
      <c r="L30" s="46">
        <v>0.9648</v>
      </c>
      <c r="M30" s="46">
        <v>0.9812</v>
      </c>
      <c r="O30" s="50">
        <v>0.9048</v>
      </c>
      <c r="P30" s="50">
        <v>0.5231</v>
      </c>
      <c r="Q30" s="50">
        <v>0.4604</v>
      </c>
      <c r="R30" s="57">
        <v>0.0627</v>
      </c>
      <c r="S30" s="50">
        <v>0.4378</v>
      </c>
      <c r="U30" s="63">
        <v>0.0848</v>
      </c>
      <c r="V30" s="63">
        <v>0.9278</v>
      </c>
      <c r="W30" s="64">
        <v>65</v>
      </c>
      <c r="X30" s="64">
        <v>78</v>
      </c>
      <c r="Z30" s="110">
        <f t="shared" si="4"/>
        <v>701.509433962264</v>
      </c>
      <c r="AA30" s="72">
        <f t="shared" si="5"/>
        <v>322.974943396226</v>
      </c>
      <c r="AB30" s="72">
        <f t="shared" si="6"/>
        <v>34.0015</v>
      </c>
      <c r="AD30" s="153" t="s">
        <v>50</v>
      </c>
      <c r="AE30" s="154">
        <f>SUM(AB3:AB30)/SUM(W3:W30)-SUM(AA3:AA30)/SUM(Z3:Z30)</f>
        <v>-0.064937967874238</v>
      </c>
    </row>
    <row r="31" outlineLevel="1" spans="1:31">
      <c r="A31" s="116">
        <v>43584.1</v>
      </c>
      <c r="B31" s="180"/>
      <c r="C31" s="123"/>
      <c r="E31" s="24">
        <v>0.2301</v>
      </c>
      <c r="F31" s="22">
        <v>0.2189</v>
      </c>
      <c r="G31" s="23">
        <f t="shared" si="0"/>
        <v>26.0013</v>
      </c>
      <c r="H31" s="24"/>
      <c r="J31" s="46">
        <v>0.2</v>
      </c>
      <c r="K31" s="46">
        <v>0.218</v>
      </c>
      <c r="L31" s="46">
        <v>0.9662</v>
      </c>
      <c r="M31" s="46">
        <v>0.9923</v>
      </c>
      <c r="O31" s="50">
        <v>0.8182</v>
      </c>
      <c r="P31" s="50">
        <v>0.3827</v>
      </c>
      <c r="Q31" s="50">
        <v>0.4481</v>
      </c>
      <c r="R31" s="57">
        <v>-0.0654</v>
      </c>
      <c r="S31" s="50">
        <v>0.3272</v>
      </c>
      <c r="U31" s="63">
        <v>0.1342</v>
      </c>
      <c r="V31" s="63">
        <v>0.91</v>
      </c>
      <c r="W31" s="64">
        <v>81</v>
      </c>
      <c r="X31" s="64">
        <v>113</v>
      </c>
      <c r="Z31" s="110">
        <f t="shared" si="4"/>
        <v>522.576751117735</v>
      </c>
      <c r="AA31" s="72">
        <f t="shared" si="5"/>
        <v>234.166642175857</v>
      </c>
      <c r="AB31" s="72">
        <f t="shared" si="6"/>
        <v>30.9987</v>
      </c>
      <c r="AD31" s="153" t="s">
        <v>51</v>
      </c>
      <c r="AE31" s="154">
        <f>SUM(AB3:AB31)/SUM(W3:W31)-SUM(AA3:AA31)/SUM(Z3:Z31)</f>
        <v>-0.0649611484198847</v>
      </c>
    </row>
    <row r="32" outlineLevel="1" spans="1:31">
      <c r="A32" s="116">
        <v>43585.1</v>
      </c>
      <c r="B32" s="180"/>
      <c r="C32" s="123"/>
      <c r="E32" s="24">
        <v>0.3146</v>
      </c>
      <c r="F32" s="22">
        <v>0.1945</v>
      </c>
      <c r="G32" s="23">
        <f t="shared" si="0"/>
        <v>67.0098</v>
      </c>
      <c r="H32" s="24"/>
      <c r="J32" s="46">
        <v>0.2245</v>
      </c>
      <c r="K32" s="46">
        <v>0.1663</v>
      </c>
      <c r="L32" s="46">
        <v>0.9669</v>
      </c>
      <c r="M32" s="46">
        <v>0.9908</v>
      </c>
      <c r="O32" s="50">
        <v>0.8684</v>
      </c>
      <c r="P32" s="50">
        <v>0.4321</v>
      </c>
      <c r="Q32" s="50">
        <v>0.4622</v>
      </c>
      <c r="R32" s="57">
        <v>-0.0301</v>
      </c>
      <c r="S32" s="50">
        <v>0.4061</v>
      </c>
      <c r="U32" s="63">
        <v>0.2613</v>
      </c>
      <c r="V32" s="63">
        <v>0.9228</v>
      </c>
      <c r="W32" s="64">
        <v>162</v>
      </c>
      <c r="X32" s="64">
        <v>213</v>
      </c>
      <c r="Z32" s="110">
        <f t="shared" si="4"/>
        <v>457.977037887486</v>
      </c>
      <c r="AA32" s="72">
        <f t="shared" si="5"/>
        <v>211.676986911596</v>
      </c>
      <c r="AB32" s="72">
        <f t="shared" si="6"/>
        <v>70.0002</v>
      </c>
      <c r="AD32" s="153" t="s">
        <v>52</v>
      </c>
      <c r="AE32" s="154">
        <f>SUM(AB3:AB32)/SUM(W3:W32)-SUM(AA3:AA32)/SUM(Z3:Z32)</f>
        <v>-0.061944011149782</v>
      </c>
    </row>
    <row r="33" ht="15" customHeight="1" spans="1:31">
      <c r="A33" s="125" t="s">
        <v>53</v>
      </c>
      <c r="B33" s="192" t="s">
        <v>53</v>
      </c>
      <c r="C33" s="127" t="s">
        <v>53</v>
      </c>
      <c r="E33" s="34">
        <f>AVERAGE(E3:E32)</f>
        <v>0.260903333333333</v>
      </c>
      <c r="F33" s="128">
        <f>AVERAGE(F3:F32)</f>
        <v>0.19986</v>
      </c>
      <c r="G33" s="34">
        <f>SUM(G3:G32)/SUM(X3:X32)</f>
        <v>0.289753135659932</v>
      </c>
      <c r="H33" s="34"/>
      <c r="I33" s="142"/>
      <c r="J33" s="34">
        <f>AVERAGE(J3:J32)</f>
        <v>0.217936666666667</v>
      </c>
      <c r="K33" s="34">
        <f>AVERAGE(K3:K32)</f>
        <v>0.1887</v>
      </c>
      <c r="L33" s="34">
        <f>AVERAGE(L3:L32)</f>
        <v>0.89884</v>
      </c>
      <c r="M33" s="34">
        <f>AVERAGE(M3:M32)</f>
        <v>0.921903333333333</v>
      </c>
      <c r="N33" s="143"/>
      <c r="O33" s="34">
        <f>AVERAGE(O3:O32)</f>
        <v>0.549616666666667</v>
      </c>
      <c r="P33" s="34">
        <f>AVERAGE(P3:P32)</f>
        <v>0.339323333333333</v>
      </c>
      <c r="Q33" s="34">
        <f>AVERAGE(Q3:Q32)</f>
        <v>0.38525</v>
      </c>
      <c r="R33" s="68">
        <f>AVERAGE(R3:R32)</f>
        <v>-0.0459266666666667</v>
      </c>
      <c r="S33" s="34">
        <f>AVERAGE(S3:S32)</f>
        <v>0.420746666666667</v>
      </c>
      <c r="T33" s="143"/>
      <c r="U33" s="68">
        <f>AVERAGE(U3:U32)</f>
        <v>0.134156666666667</v>
      </c>
      <c r="V33" s="68">
        <f>AVERAGE(V3:V32)</f>
        <v>0.846706666666667</v>
      </c>
      <c r="W33" s="69">
        <f>AVERAGE(W3:W32)</f>
        <v>98.0666666666667</v>
      </c>
      <c r="X33" s="69">
        <f>AVERAGE(X3:X32)</f>
        <v>127.033333333333</v>
      </c>
      <c r="Z33" s="34" t="s">
        <v>54</v>
      </c>
      <c r="AA33" s="34">
        <f>SUM(AA3:AA32)/SUM(Z3:Z32)</f>
        <v>0.426323616860183</v>
      </c>
      <c r="AB33" s="68" t="s">
        <v>55</v>
      </c>
      <c r="AC33" s="34">
        <f>SUM(AB3:AB32)/SUM(W3:W32)</f>
        <v>0.364379605710401</v>
      </c>
      <c r="AD33" s="155" t="s">
        <v>16</v>
      </c>
      <c r="AE33" s="68">
        <f>AC33-AA33</f>
        <v>-0.061944011149782</v>
      </c>
    </row>
    <row r="34" s="100" customFormat="1" ht="15" hidden="1" customHeight="1" spans="1:31">
      <c r="A34" s="129" t="s">
        <v>56</v>
      </c>
      <c r="B34" s="235"/>
      <c r="C34" s="131"/>
      <c r="E34" s="132">
        <f>VARP(E1:E32)</f>
        <v>0.00985641765555556</v>
      </c>
      <c r="F34" s="132">
        <f>VARP(F1:F32)</f>
        <v>0.0032356344</v>
      </c>
      <c r="G34" s="133"/>
      <c r="H34" s="132"/>
      <c r="I34" s="132"/>
      <c r="J34" s="132">
        <f>VARP(J3:J32)</f>
        <v>0.0115915109888889</v>
      </c>
      <c r="K34" s="132">
        <f>VARP(K3:K32)</f>
        <v>0.00353533</v>
      </c>
      <c r="L34" s="132">
        <f>VARP(L3:L32)</f>
        <v>0.0577111364</v>
      </c>
      <c r="M34" s="132">
        <f>VARP(M3:M32)</f>
        <v>0.0607234416555556</v>
      </c>
      <c r="N34" s="132"/>
      <c r="O34" s="132">
        <f>VARP(O3:O32)</f>
        <v>0.0837967180555556</v>
      </c>
      <c r="P34" s="132">
        <f>VARP(P3:P32)</f>
        <v>0.0271963044555556</v>
      </c>
      <c r="Q34" s="132">
        <f>VARP(Q3:Q32)</f>
        <v>0.0263166585</v>
      </c>
      <c r="R34" s="132">
        <f>VARP(R3:R32)</f>
        <v>0.0109392499555556</v>
      </c>
      <c r="S34" s="132">
        <f>VARP(S3:S32)</f>
        <v>0.0150668344888889</v>
      </c>
      <c r="T34" s="132"/>
      <c r="U34" s="132">
        <f>VARP(U3:U32)</f>
        <v>0.00683834578888889</v>
      </c>
      <c r="V34" s="132">
        <f>VARP(V3:V32)</f>
        <v>0.0516611612888889</v>
      </c>
      <c r="W34" s="149"/>
      <c r="X34" s="149"/>
      <c r="Y34" s="5"/>
      <c r="Z34" s="156">
        <f>AVERAGE(Z3:Z32)</f>
        <v>604.707827716345</v>
      </c>
      <c r="AA34" s="156">
        <f>AVERAGE(AA3:AA32)</f>
        <v>257.801228255696</v>
      </c>
      <c r="AB34" s="157">
        <f>AVERAGE(AB3:AB32)</f>
        <v>35.7334933333333</v>
      </c>
      <c r="AC34" s="238"/>
      <c r="AD34" s="106"/>
      <c r="AE34" s="239">
        <f>VARP(AE1:AE32)</f>
        <v>0.00251271056476815</v>
      </c>
    </row>
    <row r="35" ht="15" hidden="1" customHeight="1" outlineLevel="1" spans="1:31">
      <c r="A35" s="116">
        <v>43586.1</v>
      </c>
      <c r="B35" s="180"/>
      <c r="C35" s="134"/>
      <c r="E35" s="24">
        <v>0.2789</v>
      </c>
      <c r="F35" s="22">
        <v>0.1721</v>
      </c>
      <c r="G35" s="23">
        <f t="shared" ref="G35:G65" si="7">X35*E35</f>
        <v>52.991</v>
      </c>
      <c r="H35" s="24"/>
      <c r="J35" s="46">
        <v>0.2071</v>
      </c>
      <c r="K35" s="144">
        <v>0.2612</v>
      </c>
      <c r="L35" s="46">
        <v>0.9659</v>
      </c>
      <c r="M35" s="46">
        <v>0.9722</v>
      </c>
      <c r="O35" s="50">
        <v>0.9118</v>
      </c>
      <c r="P35" s="50">
        <v>0.528</v>
      </c>
      <c r="Q35" s="50">
        <v>0.5337</v>
      </c>
      <c r="R35" s="57">
        <v>-0.00569999999999993</v>
      </c>
      <c r="S35" s="50">
        <v>0.3904</v>
      </c>
      <c r="U35" s="63">
        <v>0.2063</v>
      </c>
      <c r="V35" s="63">
        <v>0.9714</v>
      </c>
      <c r="W35" s="64">
        <v>125</v>
      </c>
      <c r="X35" s="64">
        <v>190</v>
      </c>
      <c r="Z35" s="110">
        <f t="shared" ref="Z35:Z65" si="8">W35/U35-W35</f>
        <v>480.913717886573</v>
      </c>
      <c r="AA35" s="72">
        <f t="shared" ref="AA35:AA65" si="9">(W35/U35-W35)*Q35</f>
        <v>256.663651236064</v>
      </c>
      <c r="AB35" s="72">
        <f t="shared" ref="AB35:AB65" si="10">W35*P35</f>
        <v>66</v>
      </c>
      <c r="AD35" s="153" t="s">
        <v>23</v>
      </c>
      <c r="AE35" s="177">
        <f>(AB35/W35)-(AA35/Z35)</f>
        <v>-0.00569999999999993</v>
      </c>
    </row>
    <row r="36" ht="15" hidden="1" customHeight="1" outlineLevel="1" spans="1:31">
      <c r="A36" s="116">
        <v>43587.1</v>
      </c>
      <c r="B36" s="180"/>
      <c r="C36" s="134"/>
      <c r="E36" s="24">
        <v>0.2915</v>
      </c>
      <c r="F36" s="22">
        <v>0.2131</v>
      </c>
      <c r="G36" s="23">
        <f t="shared" si="7"/>
        <v>72.0005</v>
      </c>
      <c r="H36" s="24"/>
      <c r="J36" s="46">
        <v>0.2314</v>
      </c>
      <c r="K36" s="144">
        <v>0.2103</v>
      </c>
      <c r="L36" s="46">
        <v>0.9657</v>
      </c>
      <c r="M36" s="46">
        <v>0.9936</v>
      </c>
      <c r="O36" s="50">
        <v>0.9057</v>
      </c>
      <c r="P36" s="50">
        <v>0.439</v>
      </c>
      <c r="Q36" s="50">
        <v>0.5591</v>
      </c>
      <c r="R36" s="57">
        <v>-0.1201</v>
      </c>
      <c r="S36" s="50">
        <v>0.4197</v>
      </c>
      <c r="U36" s="63">
        <v>0.3155</v>
      </c>
      <c r="V36" s="63">
        <v>0.8864</v>
      </c>
      <c r="W36" s="64">
        <v>205</v>
      </c>
      <c r="X36" s="64">
        <v>247</v>
      </c>
      <c r="Z36" s="110">
        <f t="shared" si="8"/>
        <v>444.762282091918</v>
      </c>
      <c r="AA36" s="72">
        <f t="shared" si="9"/>
        <v>248.666591917591</v>
      </c>
      <c r="AB36" s="72">
        <f t="shared" si="10"/>
        <v>89.995</v>
      </c>
      <c r="AD36" s="153" t="s">
        <v>24</v>
      </c>
      <c r="AE36" s="177">
        <f>SUM(AB35:AB36)/SUM(W35:W36)-SUM(AA35:AA36)/SUM(Z35:Z36)</f>
        <v>-0.0731918918177048</v>
      </c>
    </row>
    <row r="37" ht="15" hidden="1" customHeight="1" outlineLevel="1" spans="1:31">
      <c r="A37" s="116">
        <v>43588.1</v>
      </c>
      <c r="B37" s="180"/>
      <c r="C37" s="134"/>
      <c r="E37" s="24">
        <v>0.3203</v>
      </c>
      <c r="F37" s="22">
        <v>0.1964</v>
      </c>
      <c r="G37" s="23">
        <f t="shared" si="7"/>
        <v>40.9984</v>
      </c>
      <c r="H37" s="24"/>
      <c r="J37" s="46">
        <v>0.1897</v>
      </c>
      <c r="K37" s="144">
        <v>0.2173</v>
      </c>
      <c r="L37" s="46">
        <v>0.9651</v>
      </c>
      <c r="M37" s="46">
        <v>0.9913</v>
      </c>
      <c r="O37" s="50">
        <v>0.875</v>
      </c>
      <c r="P37" s="50">
        <v>0.5158</v>
      </c>
      <c r="Q37" s="50">
        <v>0.5625</v>
      </c>
      <c r="R37" s="57">
        <v>-0.0467</v>
      </c>
      <c r="S37" s="50">
        <v>0.3933</v>
      </c>
      <c r="U37" s="63">
        <v>0.1451</v>
      </c>
      <c r="V37" s="63">
        <v>0.9554</v>
      </c>
      <c r="W37" s="64">
        <v>95</v>
      </c>
      <c r="X37" s="64">
        <v>128</v>
      </c>
      <c r="Z37" s="110">
        <f t="shared" si="8"/>
        <v>559.720882150241</v>
      </c>
      <c r="AA37" s="72">
        <f t="shared" si="9"/>
        <v>314.842996209511</v>
      </c>
      <c r="AB37" s="72">
        <f t="shared" si="10"/>
        <v>49.001</v>
      </c>
      <c r="AD37" s="153" t="s">
        <v>25</v>
      </c>
      <c r="AE37" s="75">
        <f>SUM(AB35:AB37)/SUM(W35:W37)-SUM(AA35:AA37)/SUM(Z35:Z37)</f>
        <v>-0.0698141122467867</v>
      </c>
    </row>
    <row r="38" ht="15" hidden="1" customHeight="1" outlineLevel="1" spans="1:31">
      <c r="A38" s="116">
        <v>43589.1</v>
      </c>
      <c r="B38" s="180"/>
      <c r="C38" s="134"/>
      <c r="E38" s="24">
        <v>0.2562</v>
      </c>
      <c r="F38" s="22">
        <v>0.1634</v>
      </c>
      <c r="G38" s="23">
        <f t="shared" si="7"/>
        <v>31.0002</v>
      </c>
      <c r="H38" s="24"/>
      <c r="J38" s="46">
        <v>0.1818</v>
      </c>
      <c r="K38" s="144">
        <v>0.1794</v>
      </c>
      <c r="L38" s="46">
        <v>0.9634</v>
      </c>
      <c r="M38" s="46">
        <v>0.9816</v>
      </c>
      <c r="O38" s="50">
        <v>0.9032</v>
      </c>
      <c r="P38" s="50">
        <v>0.4947</v>
      </c>
      <c r="Q38" s="50">
        <v>0.6089</v>
      </c>
      <c r="R38" s="57">
        <v>-0.1142</v>
      </c>
      <c r="S38" s="50">
        <v>0.3919</v>
      </c>
      <c r="U38" s="63">
        <v>0.1102</v>
      </c>
      <c r="V38" s="63">
        <v>0.9475</v>
      </c>
      <c r="W38" s="64">
        <v>95</v>
      </c>
      <c r="X38" s="64">
        <v>121</v>
      </c>
      <c r="Z38" s="110">
        <f t="shared" si="8"/>
        <v>767.068965517241</v>
      </c>
      <c r="AA38" s="72">
        <f t="shared" si="9"/>
        <v>467.068293103448</v>
      </c>
      <c r="AB38" s="72">
        <f t="shared" si="10"/>
        <v>46.9965</v>
      </c>
      <c r="AD38" s="153" t="s">
        <v>26</v>
      </c>
      <c r="AE38" s="75">
        <f>SUM(AB35:AB38)/SUM(W35:W38)-SUM(AA35:AA38)/SUM(Z35:Z38)</f>
        <v>-0.0868800816977303</v>
      </c>
    </row>
    <row r="39" ht="15" hidden="1" customHeight="1" outlineLevel="1" spans="1:31">
      <c r="A39" s="116">
        <v>43590.1</v>
      </c>
      <c r="B39" s="180"/>
      <c r="C39" s="134"/>
      <c r="E39" s="24">
        <v>0.198</v>
      </c>
      <c r="F39" s="22">
        <v>0.1923</v>
      </c>
      <c r="G39" s="23">
        <f t="shared" si="7"/>
        <v>19.998</v>
      </c>
      <c r="H39" s="24"/>
      <c r="J39" s="46">
        <v>0.2174</v>
      </c>
      <c r="K39" s="144">
        <v>0.233</v>
      </c>
      <c r="L39" s="46">
        <v>0.9647</v>
      </c>
      <c r="M39" s="46">
        <v>0.994</v>
      </c>
      <c r="O39" s="50">
        <v>0.9565</v>
      </c>
      <c r="P39" s="50">
        <v>0.5806</v>
      </c>
      <c r="Q39" s="50">
        <v>0.6218</v>
      </c>
      <c r="R39" s="57">
        <v>-0.0412</v>
      </c>
      <c r="S39" s="50">
        <v>0.4653</v>
      </c>
      <c r="U39" s="63">
        <v>0.0793</v>
      </c>
      <c r="V39" s="63">
        <v>0.9149</v>
      </c>
      <c r="W39" s="64">
        <v>62</v>
      </c>
      <c r="X39" s="64">
        <v>101</v>
      </c>
      <c r="Z39" s="110">
        <f t="shared" si="8"/>
        <v>719.841109709962</v>
      </c>
      <c r="AA39" s="72">
        <f t="shared" si="9"/>
        <v>447.597202017655</v>
      </c>
      <c r="AB39" s="72">
        <f t="shared" si="10"/>
        <v>35.9972</v>
      </c>
      <c r="AD39" s="153" t="s">
        <v>27</v>
      </c>
      <c r="AE39" s="75">
        <f>SUM(AB35:AB39)/SUM(W35:W39)-SUM(AA35:AA39)/SUM(Z35:Z39)</f>
        <v>-0.0888397571856922</v>
      </c>
    </row>
    <row r="40" ht="15" hidden="1" customHeight="1" outlineLevel="1" spans="1:31">
      <c r="A40" s="116">
        <v>43591.1</v>
      </c>
      <c r="B40" s="234"/>
      <c r="C40" s="135"/>
      <c r="E40" s="24">
        <v>0.3659</v>
      </c>
      <c r="F40" s="22">
        <v>0.1824</v>
      </c>
      <c r="G40" s="23">
        <f t="shared" si="7"/>
        <v>30.0038</v>
      </c>
      <c r="H40" s="24"/>
      <c r="J40" s="46">
        <v>0.2286</v>
      </c>
      <c r="K40" s="144">
        <v>0.2613</v>
      </c>
      <c r="L40" s="46">
        <v>0.9677</v>
      </c>
      <c r="M40" s="46">
        <v>0.9921</v>
      </c>
      <c r="O40" s="50">
        <v>0.8214</v>
      </c>
      <c r="P40" s="50">
        <v>0.5965</v>
      </c>
      <c r="Q40" s="50">
        <v>0.628</v>
      </c>
      <c r="R40" s="57">
        <v>-0.0315</v>
      </c>
      <c r="S40" s="50">
        <v>0.5601</v>
      </c>
      <c r="U40" s="63">
        <v>0.0715</v>
      </c>
      <c r="V40" s="63">
        <v>0.8894</v>
      </c>
      <c r="W40" s="64">
        <v>57</v>
      </c>
      <c r="X40" s="64">
        <v>82</v>
      </c>
      <c r="Z40" s="110">
        <f t="shared" si="8"/>
        <v>740.202797202797</v>
      </c>
      <c r="AA40" s="72">
        <f t="shared" si="9"/>
        <v>464.847356643357</v>
      </c>
      <c r="AB40" s="72">
        <f t="shared" si="10"/>
        <v>34.0005</v>
      </c>
      <c r="AD40" s="153" t="s">
        <v>28</v>
      </c>
      <c r="AE40" s="75">
        <f>SUM(AB35:AB40)/SUM(W35:W40)-SUM(AA35:AA40)/SUM(Z35:Z40)</f>
        <v>-0.0886094546049156</v>
      </c>
    </row>
    <row r="41" ht="15" hidden="1" customHeight="1" outlineLevel="1" spans="1:31">
      <c r="A41" s="116">
        <v>43592.1</v>
      </c>
      <c r="B41" s="180"/>
      <c r="C41" s="134"/>
      <c r="E41" s="24">
        <v>0.3333</v>
      </c>
      <c r="F41" s="22">
        <v>0.1916</v>
      </c>
      <c r="G41" s="23">
        <f t="shared" si="7"/>
        <v>30.9969</v>
      </c>
      <c r="H41" s="24"/>
      <c r="J41" s="46">
        <v>0.1951</v>
      </c>
      <c r="K41" s="144">
        <v>0.2388</v>
      </c>
      <c r="L41" s="46">
        <v>0.9736</v>
      </c>
      <c r="M41" s="46">
        <v>0.9899</v>
      </c>
      <c r="O41" s="50">
        <v>0.8636</v>
      </c>
      <c r="P41" s="50">
        <v>0.6023</v>
      </c>
      <c r="Q41" s="50">
        <v>0.6059</v>
      </c>
      <c r="R41" s="57">
        <v>-0.00360000000000005</v>
      </c>
      <c r="S41" s="50">
        <v>0.4683</v>
      </c>
      <c r="U41" s="63">
        <v>0.0842</v>
      </c>
      <c r="V41" s="63">
        <v>0.935</v>
      </c>
      <c r="W41" s="64">
        <v>63</v>
      </c>
      <c r="X41" s="64">
        <v>93</v>
      </c>
      <c r="Z41" s="110">
        <f t="shared" si="8"/>
        <v>685.218527315915</v>
      </c>
      <c r="AA41" s="72">
        <f t="shared" si="9"/>
        <v>415.173905700713</v>
      </c>
      <c r="AB41" s="72">
        <f t="shared" si="10"/>
        <v>37.9449</v>
      </c>
      <c r="AD41" s="153" t="s">
        <v>29</v>
      </c>
      <c r="AE41" s="75">
        <f>SUM(AB35:AB41)/SUM(W35:W41)-SUM(AA35:AA41)/SUM(Z35:Z41)</f>
        <v>-0.0818652885313679</v>
      </c>
    </row>
    <row r="42" ht="15" hidden="1" customHeight="1" outlineLevel="1" spans="1:31">
      <c r="A42" s="116">
        <v>43593.1</v>
      </c>
      <c r="B42" s="180"/>
      <c r="C42" s="134"/>
      <c r="E42" s="24">
        <v>0.3005</v>
      </c>
      <c r="F42" s="22">
        <v>0.1954</v>
      </c>
      <c r="G42" s="23">
        <f t="shared" si="7"/>
        <v>57.9965</v>
      </c>
      <c r="H42" s="24"/>
      <c r="J42" s="46">
        <v>0.3051</v>
      </c>
      <c r="K42" s="144">
        <v>0.2329</v>
      </c>
      <c r="L42" s="46">
        <v>0.9907</v>
      </c>
      <c r="M42" s="46">
        <v>0.9895</v>
      </c>
      <c r="O42" s="50">
        <v>0.7576</v>
      </c>
      <c r="P42" s="50">
        <v>0.351</v>
      </c>
      <c r="Q42" s="50">
        <v>0.4673</v>
      </c>
      <c r="R42" s="57">
        <v>-0.1163</v>
      </c>
      <c r="S42" s="50">
        <v>0.488</v>
      </c>
      <c r="U42" s="63">
        <v>0.1423</v>
      </c>
      <c r="V42" s="63">
        <v>0.9385</v>
      </c>
      <c r="W42" s="64">
        <v>151</v>
      </c>
      <c r="X42" s="64">
        <v>193</v>
      </c>
      <c r="Z42" s="110">
        <f t="shared" si="8"/>
        <v>910.138439915671</v>
      </c>
      <c r="AA42" s="72">
        <f t="shared" si="9"/>
        <v>425.307692972593</v>
      </c>
      <c r="AB42" s="72">
        <f t="shared" si="10"/>
        <v>53.001</v>
      </c>
      <c r="AD42" s="153" t="s">
        <v>30</v>
      </c>
      <c r="AE42" s="75">
        <f>SUM(AB35:AB42)/SUM(W35:W42)-SUM(AA35:AA42)/SUM(Z35:Z42)</f>
        <v>-0.0886678022555753</v>
      </c>
    </row>
    <row r="43" ht="15" hidden="1" customHeight="1" outlineLevel="1" spans="1:31">
      <c r="A43" s="116">
        <v>43594.1</v>
      </c>
      <c r="B43" s="180"/>
      <c r="C43" s="134"/>
      <c r="E43" s="24">
        <v>0.161</v>
      </c>
      <c r="F43" s="22">
        <v>0.2084</v>
      </c>
      <c r="G43" s="23">
        <f t="shared" si="7"/>
        <v>18.998</v>
      </c>
      <c r="H43" s="24"/>
      <c r="J43" s="46">
        <v>0.3028</v>
      </c>
      <c r="K43" s="144">
        <v>0.2359</v>
      </c>
      <c r="L43" s="46">
        <v>0.9907</v>
      </c>
      <c r="M43" s="46">
        <v>0.9937</v>
      </c>
      <c r="O43" s="50">
        <v>0.56</v>
      </c>
      <c r="P43" s="50">
        <v>0.3333</v>
      </c>
      <c r="Q43" s="50">
        <v>0.5061</v>
      </c>
      <c r="R43" s="57">
        <v>-0.1728</v>
      </c>
      <c r="S43" s="50">
        <v>0.4159</v>
      </c>
      <c r="U43" s="63">
        <v>0.092</v>
      </c>
      <c r="V43" s="63">
        <v>0.9604</v>
      </c>
      <c r="W43" s="64">
        <v>96</v>
      </c>
      <c r="X43" s="64">
        <v>118</v>
      </c>
      <c r="Z43" s="110">
        <f t="shared" si="8"/>
        <v>947.478260869565</v>
      </c>
      <c r="AA43" s="72">
        <f t="shared" si="9"/>
        <v>479.518747826087</v>
      </c>
      <c r="AB43" s="72">
        <f t="shared" si="10"/>
        <v>31.9968</v>
      </c>
      <c r="AD43" s="153" t="s">
        <v>31</v>
      </c>
      <c r="AE43" s="75">
        <f>SUM(AB35:AB43)/SUM(W35:W43)-SUM(AA35:AA43)/SUM(Z35:Z43)</f>
        <v>-0.0938246963722122</v>
      </c>
    </row>
    <row r="44" ht="15" hidden="1" customHeight="1" outlineLevel="1" spans="1:31">
      <c r="A44" s="116">
        <v>43595.1</v>
      </c>
      <c r="B44" s="180"/>
      <c r="C44" s="134"/>
      <c r="E44" s="24">
        <v>0.2903</v>
      </c>
      <c r="F44" s="22">
        <v>0.2119</v>
      </c>
      <c r="G44" s="23">
        <f t="shared" si="7"/>
        <v>26.9979</v>
      </c>
      <c r="H44" s="24"/>
      <c r="J44" s="46">
        <v>0.2824</v>
      </c>
      <c r="K44" s="144">
        <v>0.2268</v>
      </c>
      <c r="L44" s="46">
        <v>0.9907</v>
      </c>
      <c r="M44" s="46">
        <v>0.9969</v>
      </c>
      <c r="O44" s="50">
        <v>0.8</v>
      </c>
      <c r="P44" s="50">
        <v>0.4521</v>
      </c>
      <c r="Q44" s="50">
        <v>0.5119</v>
      </c>
      <c r="R44" s="57">
        <v>-0.0598</v>
      </c>
      <c r="S44" s="50">
        <v>0.479</v>
      </c>
      <c r="U44" s="63">
        <v>0.0779</v>
      </c>
      <c r="V44" s="63">
        <v>0.9745</v>
      </c>
      <c r="W44" s="64">
        <v>73</v>
      </c>
      <c r="X44" s="64">
        <v>93</v>
      </c>
      <c r="Z44" s="110">
        <f t="shared" si="8"/>
        <v>864.098844672657</v>
      </c>
      <c r="AA44" s="72">
        <f t="shared" si="9"/>
        <v>442.332198587933</v>
      </c>
      <c r="AB44" s="72">
        <f t="shared" si="10"/>
        <v>33.0033</v>
      </c>
      <c r="AD44" s="153" t="s">
        <v>32</v>
      </c>
      <c r="AE44" s="75">
        <f>SUM(AB35:AB44)/SUM(W35:W44)-SUM(AA35:AA44)/SUM(Z35:Z44)</f>
        <v>-0.0888588174441824</v>
      </c>
    </row>
    <row r="45" ht="15" hidden="1" customHeight="1" outlineLevel="1" spans="1:31">
      <c r="A45" s="116">
        <v>43596.1</v>
      </c>
      <c r="B45" s="180"/>
      <c r="C45" s="134"/>
      <c r="E45" s="24">
        <v>0.2921</v>
      </c>
      <c r="F45" s="22">
        <v>0.2008</v>
      </c>
      <c r="G45" s="23">
        <f t="shared" si="7"/>
        <v>25.9969</v>
      </c>
      <c r="H45" s="24"/>
      <c r="J45" s="46">
        <v>0.3023</v>
      </c>
      <c r="K45" s="144">
        <v>0.2022</v>
      </c>
      <c r="L45" s="46">
        <v>0.9903</v>
      </c>
      <c r="M45" s="46">
        <v>0.991</v>
      </c>
      <c r="O45" s="50">
        <v>0.5714</v>
      </c>
      <c r="P45" s="50">
        <v>0.5012</v>
      </c>
      <c r="Q45" s="50">
        <v>0.5271</v>
      </c>
      <c r="R45" s="57">
        <v>-0.0259</v>
      </c>
      <c r="S45" s="50">
        <v>0.4483</v>
      </c>
      <c r="U45" s="63">
        <v>0.0788</v>
      </c>
      <c r="V45" s="63">
        <v>0.9602</v>
      </c>
      <c r="W45" s="64">
        <v>74</v>
      </c>
      <c r="X45" s="64">
        <v>89</v>
      </c>
      <c r="Z45" s="110">
        <f t="shared" si="8"/>
        <v>865.086294416244</v>
      </c>
      <c r="AA45" s="72">
        <f t="shared" si="9"/>
        <v>455.986985786802</v>
      </c>
      <c r="AB45" s="72">
        <f t="shared" si="10"/>
        <v>37.0888</v>
      </c>
      <c r="AD45" s="153" t="s">
        <v>33</v>
      </c>
      <c r="AE45" s="75">
        <f>SUM(AB35:AB45)/SUM(W35:W45)-SUM(AA35:AA45)/SUM(Z35:Z45)</f>
        <v>-0.0834073570230225</v>
      </c>
    </row>
    <row r="46" ht="15" hidden="1" customHeight="1" outlineLevel="1" spans="1:31">
      <c r="A46" s="116">
        <v>43597.1</v>
      </c>
      <c r="B46" s="180"/>
      <c r="C46" s="134"/>
      <c r="E46" s="24">
        <v>0.2143</v>
      </c>
      <c r="F46" s="22">
        <v>0.1882</v>
      </c>
      <c r="G46" s="23">
        <f t="shared" si="7"/>
        <v>30.002</v>
      </c>
      <c r="H46" s="24"/>
      <c r="J46" s="46">
        <v>0.4118</v>
      </c>
      <c r="K46" s="144">
        <v>0.1871</v>
      </c>
      <c r="L46" s="46">
        <v>0.9903</v>
      </c>
      <c r="M46" s="46">
        <v>0.9909</v>
      </c>
      <c r="O46" s="50">
        <v>0.4211</v>
      </c>
      <c r="P46" s="50">
        <v>0.2773</v>
      </c>
      <c r="Q46" s="50">
        <v>0.5215</v>
      </c>
      <c r="R46" s="57">
        <v>-0.2442</v>
      </c>
      <c r="S46" s="50">
        <v>0.4178</v>
      </c>
      <c r="U46" s="63">
        <v>0.1124</v>
      </c>
      <c r="V46" s="63">
        <v>0.9033</v>
      </c>
      <c r="W46" s="64">
        <v>119</v>
      </c>
      <c r="X46" s="64">
        <v>140</v>
      </c>
      <c r="Z46" s="110">
        <f t="shared" si="8"/>
        <v>939.718861209964</v>
      </c>
      <c r="AA46" s="72">
        <f t="shared" si="9"/>
        <v>490.063386120996</v>
      </c>
      <c r="AB46" s="72">
        <f t="shared" si="10"/>
        <v>32.9987</v>
      </c>
      <c r="AD46" s="153" t="s">
        <v>34</v>
      </c>
      <c r="AE46" s="75">
        <f>SUM(AB35:AB46)/SUM(W35:W46)-SUM(AA35:AA46)/SUM(Z35:Z46)</f>
        <v>-0.0989216642677475</v>
      </c>
    </row>
    <row r="47" ht="15" hidden="1" customHeight="1" outlineLevel="1" spans="1:31">
      <c r="A47" s="116">
        <v>43598.1</v>
      </c>
      <c r="B47" s="180"/>
      <c r="C47" s="134"/>
      <c r="E47" s="24">
        <v>0.2051</v>
      </c>
      <c r="F47" s="22">
        <v>0.2348</v>
      </c>
      <c r="G47" s="23">
        <f t="shared" si="7"/>
        <v>23.9967</v>
      </c>
      <c r="H47" s="24"/>
      <c r="J47" s="46">
        <v>0.3627</v>
      </c>
      <c r="K47" s="144">
        <v>0.1863</v>
      </c>
      <c r="L47" s="46">
        <v>0.9909</v>
      </c>
      <c r="M47" s="46">
        <v>0.9916</v>
      </c>
      <c r="O47" s="50">
        <v>0.6923</v>
      </c>
      <c r="P47" s="50">
        <v>0.3274</v>
      </c>
      <c r="Q47" s="50">
        <v>0.4935</v>
      </c>
      <c r="R47" s="57">
        <v>-0.1661</v>
      </c>
      <c r="S47" s="50">
        <v>0.4443</v>
      </c>
      <c r="U47" s="63">
        <v>0.1014</v>
      </c>
      <c r="V47" s="63">
        <v>0.9158</v>
      </c>
      <c r="W47" s="64">
        <v>102</v>
      </c>
      <c r="X47" s="64">
        <v>117</v>
      </c>
      <c r="Z47" s="110">
        <f t="shared" si="8"/>
        <v>903.917159763314</v>
      </c>
      <c r="AA47" s="72">
        <f t="shared" si="9"/>
        <v>446.083118343195</v>
      </c>
      <c r="AB47" s="72">
        <f t="shared" si="10"/>
        <v>33.3948</v>
      </c>
      <c r="AD47" s="153" t="s">
        <v>35</v>
      </c>
      <c r="AE47" s="75">
        <f>SUM(AB35:AB47)/SUM(W35:W47)-SUM(AA35:AA47)/SUM(Z35:Z47)</f>
        <v>-0.103304408342043</v>
      </c>
    </row>
    <row r="48" ht="15" hidden="1" customHeight="1" outlineLevel="1" spans="1:31">
      <c r="A48" s="116">
        <v>43599.1</v>
      </c>
      <c r="B48" s="180"/>
      <c r="C48" s="134"/>
      <c r="E48" s="24">
        <v>0.2639</v>
      </c>
      <c r="F48" s="22">
        <v>0.2494</v>
      </c>
      <c r="G48" s="23">
        <f t="shared" si="7"/>
        <v>19.0008</v>
      </c>
      <c r="H48" s="24"/>
      <c r="J48" s="46">
        <v>0.2813</v>
      </c>
      <c r="K48" s="144">
        <v>0.1619</v>
      </c>
      <c r="L48" s="46">
        <v>0.9907</v>
      </c>
      <c r="M48" s="46">
        <v>0.9849</v>
      </c>
      <c r="O48" s="50">
        <v>0.5</v>
      </c>
      <c r="P48" s="50">
        <v>0.3396</v>
      </c>
      <c r="Q48" s="50">
        <v>0.6238</v>
      </c>
      <c r="R48" s="57">
        <v>-0.2842</v>
      </c>
      <c r="S48" s="50">
        <v>0.5028</v>
      </c>
      <c r="U48" s="63">
        <v>0.0554</v>
      </c>
      <c r="V48" s="63">
        <v>0.8716</v>
      </c>
      <c r="W48" s="64">
        <v>53</v>
      </c>
      <c r="X48" s="64">
        <v>72</v>
      </c>
      <c r="Z48" s="110">
        <f t="shared" si="8"/>
        <v>903.678700361011</v>
      </c>
      <c r="AA48" s="72">
        <f t="shared" si="9"/>
        <v>563.714773285199</v>
      </c>
      <c r="AB48" s="72">
        <f t="shared" si="10"/>
        <v>17.9988</v>
      </c>
      <c r="AD48" s="153" t="s">
        <v>36</v>
      </c>
      <c r="AE48" s="154">
        <f>SUM(AB35:AB48)/SUM(W35:W48)-SUM(AA35:AA48)/SUM(Z35:Z48)</f>
        <v>-0.11389965502425</v>
      </c>
    </row>
    <row r="49" ht="15" hidden="1" customHeight="1" outlineLevel="1" spans="1:31">
      <c r="A49" s="116">
        <v>43600.1</v>
      </c>
      <c r="B49" s="180"/>
      <c r="C49" s="134"/>
      <c r="E49" s="24">
        <v>0.3039</v>
      </c>
      <c r="F49" s="22">
        <v>0.2106</v>
      </c>
      <c r="G49" s="23">
        <f t="shared" si="7"/>
        <v>55.0059</v>
      </c>
      <c r="H49" s="24"/>
      <c r="J49" s="46">
        <v>0.2081</v>
      </c>
      <c r="K49" s="144">
        <v>0.1665</v>
      </c>
      <c r="L49" s="46">
        <v>0.9907</v>
      </c>
      <c r="M49" s="46">
        <v>0.9897</v>
      </c>
      <c r="O49" s="50">
        <v>0.7647</v>
      </c>
      <c r="P49" s="50">
        <v>0.4701</v>
      </c>
      <c r="Q49" s="50">
        <v>0.5827</v>
      </c>
      <c r="R49" s="57">
        <v>-0.1126</v>
      </c>
      <c r="S49" s="50">
        <v>0.4249</v>
      </c>
      <c r="U49" s="63">
        <v>0.1618</v>
      </c>
      <c r="V49" s="63">
        <v>0.8759</v>
      </c>
      <c r="W49" s="64">
        <v>134</v>
      </c>
      <c r="X49" s="64">
        <v>181</v>
      </c>
      <c r="Z49" s="110">
        <f t="shared" si="8"/>
        <v>694.182941903585</v>
      </c>
      <c r="AA49" s="72">
        <f t="shared" si="9"/>
        <v>404.500400247219</v>
      </c>
      <c r="AB49" s="72">
        <f t="shared" si="10"/>
        <v>62.9934</v>
      </c>
      <c r="AD49" s="153" t="s">
        <v>37</v>
      </c>
      <c r="AE49" s="154">
        <f>SUM(AB35:AB49)/SUM(W35:W49)-SUM(AA35:AA49)/SUM(Z35:Z49)</f>
        <v>-0.112897646540099</v>
      </c>
    </row>
    <row r="50" ht="15" hidden="1" customHeight="1" outlineLevel="1" spans="1:31">
      <c r="A50" s="116">
        <v>43601.1</v>
      </c>
      <c r="B50" s="180"/>
      <c r="C50" s="134"/>
      <c r="E50" s="24">
        <v>0.2264</v>
      </c>
      <c r="F50" s="22">
        <v>0.2001</v>
      </c>
      <c r="G50" s="23">
        <f t="shared" si="7"/>
        <v>23.9984</v>
      </c>
      <c r="H50" s="24"/>
      <c r="J50" s="46">
        <v>0.18</v>
      </c>
      <c r="K50" s="144">
        <v>0.188</v>
      </c>
      <c r="L50" s="46">
        <v>0.9909</v>
      </c>
      <c r="M50" s="46">
        <v>0.9877</v>
      </c>
      <c r="O50" s="50">
        <v>0.7931</v>
      </c>
      <c r="P50" s="50">
        <v>0.4444</v>
      </c>
      <c r="Q50" s="50">
        <v>0.4869</v>
      </c>
      <c r="R50" s="57">
        <v>-0.0425</v>
      </c>
      <c r="S50" s="50">
        <v>0.4491</v>
      </c>
      <c r="U50" s="63">
        <v>0.0877</v>
      </c>
      <c r="V50" s="63">
        <v>0.8736</v>
      </c>
      <c r="W50" s="64">
        <v>72</v>
      </c>
      <c r="X50" s="64">
        <v>106</v>
      </c>
      <c r="Z50" s="110">
        <f t="shared" si="8"/>
        <v>748.980615735462</v>
      </c>
      <c r="AA50" s="72">
        <f t="shared" si="9"/>
        <v>364.678661801596</v>
      </c>
      <c r="AB50" s="72">
        <f t="shared" si="10"/>
        <v>31.9968</v>
      </c>
      <c r="AD50" s="153" t="s">
        <v>38</v>
      </c>
      <c r="AE50" s="154">
        <f>SUM(AB35:AB50)/SUM(W35:W50)-SUM(AA35:AA50)/SUM(Z35:Z50)</f>
        <v>-0.108629746587135</v>
      </c>
    </row>
    <row r="51" ht="15" hidden="1" customHeight="1" outlineLevel="1" spans="1:31">
      <c r="A51" s="116">
        <v>43602.1</v>
      </c>
      <c r="B51" s="180"/>
      <c r="C51" s="134"/>
      <c r="E51" s="24">
        <v>0.1979</v>
      </c>
      <c r="F51" s="22">
        <v>0.2097</v>
      </c>
      <c r="G51" s="23">
        <f t="shared" si="7"/>
        <v>18.9984</v>
      </c>
      <c r="H51" s="24"/>
      <c r="J51" s="46">
        <v>0.3404</v>
      </c>
      <c r="K51" s="144">
        <v>0.1662</v>
      </c>
      <c r="L51" s="46">
        <v>0.9903</v>
      </c>
      <c r="M51" s="46">
        <v>0.9855</v>
      </c>
      <c r="O51" s="50">
        <v>0.9</v>
      </c>
      <c r="P51" s="50">
        <v>0.3827</v>
      </c>
      <c r="Q51" s="50">
        <v>0.4314</v>
      </c>
      <c r="R51" s="57">
        <v>-0.0487</v>
      </c>
      <c r="S51" s="50">
        <v>0.4268</v>
      </c>
      <c r="U51" s="63">
        <v>0.1061</v>
      </c>
      <c r="V51" s="63">
        <v>0.905</v>
      </c>
      <c r="W51" s="64">
        <v>81</v>
      </c>
      <c r="X51" s="64">
        <v>96</v>
      </c>
      <c r="Z51" s="110">
        <f t="shared" si="8"/>
        <v>682.430725730443</v>
      </c>
      <c r="AA51" s="72">
        <f t="shared" si="9"/>
        <v>294.400615080113</v>
      </c>
      <c r="AB51" s="72">
        <f t="shared" si="10"/>
        <v>30.9987</v>
      </c>
      <c r="AD51" s="153" t="s">
        <v>39</v>
      </c>
      <c r="AE51" s="154">
        <f>SUM(AB35:AB51)/SUM(W35:W51)-SUM(AA35:AA51)/SUM(Z35:Z51)</f>
        <v>-0.105206027648112</v>
      </c>
    </row>
    <row r="52" ht="15" hidden="1" customHeight="1" outlineLevel="1" spans="1:31">
      <c r="A52" s="116">
        <v>43603.1</v>
      </c>
      <c r="B52" s="180"/>
      <c r="C52" s="134"/>
      <c r="E52" s="136">
        <v>0.2299</v>
      </c>
      <c r="F52" s="137">
        <v>0.1734</v>
      </c>
      <c r="G52" s="23">
        <f t="shared" si="7"/>
        <v>20.0013</v>
      </c>
      <c r="H52" s="24"/>
      <c r="J52" s="46">
        <v>0.2824</v>
      </c>
      <c r="K52" s="144">
        <v>0.1768</v>
      </c>
      <c r="L52" s="46">
        <v>0.9901</v>
      </c>
      <c r="M52" s="46">
        <v>0.9933</v>
      </c>
      <c r="O52" s="57">
        <v>0.7895</v>
      </c>
      <c r="P52" s="57">
        <v>0.4444</v>
      </c>
      <c r="Q52" s="50">
        <v>0.5464</v>
      </c>
      <c r="R52" s="57">
        <v>0.00227333333333335</v>
      </c>
      <c r="S52" s="57">
        <v>0.4796</v>
      </c>
      <c r="U52" s="63">
        <v>0.076</v>
      </c>
      <c r="V52" s="63">
        <v>0.941</v>
      </c>
      <c r="W52" s="64">
        <v>63</v>
      </c>
      <c r="X52" s="64">
        <v>87</v>
      </c>
      <c r="Z52" s="110">
        <f t="shared" si="8"/>
        <v>765.947368421053</v>
      </c>
      <c r="AA52" s="72">
        <f t="shared" si="9"/>
        <v>418.513642105263</v>
      </c>
      <c r="AB52" s="72">
        <f t="shared" si="10"/>
        <v>27.9972</v>
      </c>
      <c r="AD52" s="153" t="s">
        <v>40</v>
      </c>
      <c r="AE52" s="154">
        <f>(AB35:AB52/W35:W52)-(AA35:AA52/Z35:Z52)</f>
        <v>-0.102</v>
      </c>
    </row>
    <row r="53" ht="15" hidden="1" customHeight="1" outlineLevel="1" spans="1:31">
      <c r="A53" s="116">
        <v>43604.1</v>
      </c>
      <c r="B53" s="180"/>
      <c r="C53" s="134"/>
      <c r="E53" s="136">
        <v>0.3023</v>
      </c>
      <c r="F53" s="137">
        <v>0.1799</v>
      </c>
      <c r="G53" s="23">
        <f t="shared" si="7"/>
        <v>25.9978</v>
      </c>
      <c r="H53" s="24"/>
      <c r="J53" s="46">
        <v>0.2588</v>
      </c>
      <c r="K53" s="144">
        <v>0.1804</v>
      </c>
      <c r="L53" s="46">
        <v>0.9901</v>
      </c>
      <c r="M53" s="46">
        <v>0.9933</v>
      </c>
      <c r="O53" s="57">
        <v>0.6875</v>
      </c>
      <c r="P53" s="57">
        <v>0.4308</v>
      </c>
      <c r="Q53" s="50">
        <v>0.5062</v>
      </c>
      <c r="R53" s="57">
        <v>-0.0754</v>
      </c>
      <c r="S53" s="57">
        <v>0.4472</v>
      </c>
      <c r="U53" s="63">
        <v>0.0739</v>
      </c>
      <c r="V53" s="63">
        <v>0.9372</v>
      </c>
      <c r="W53" s="64">
        <v>65</v>
      </c>
      <c r="X53" s="64">
        <v>86</v>
      </c>
      <c r="Z53" s="110">
        <f t="shared" si="8"/>
        <v>814.56698240866</v>
      </c>
      <c r="AA53" s="72">
        <f t="shared" si="9"/>
        <v>412.333806495264</v>
      </c>
      <c r="AB53" s="72">
        <f t="shared" si="10"/>
        <v>28.002</v>
      </c>
      <c r="AD53" s="153" t="s">
        <v>41</v>
      </c>
      <c r="AE53" s="154">
        <f>SUM(AB35:AB53)/SUM(W35:W53)-SUM(AA35:AA53)/SUM(Z35:Z53)</f>
        <v>-0.10333215004145</v>
      </c>
    </row>
    <row r="54" ht="15" hidden="1" customHeight="1" outlineLevel="1" spans="1:31">
      <c r="A54" s="116">
        <v>43605.1</v>
      </c>
      <c r="B54" s="180"/>
      <c r="C54" s="134"/>
      <c r="E54" s="136">
        <v>0.2615</v>
      </c>
      <c r="F54" s="137">
        <v>0.2084</v>
      </c>
      <c r="G54" s="23">
        <f t="shared" si="7"/>
        <v>33.995</v>
      </c>
      <c r="H54" s="24"/>
      <c r="J54" s="144">
        <v>0.1825</v>
      </c>
      <c r="K54" s="144">
        <v>0.1507</v>
      </c>
      <c r="L54" s="144">
        <v>0.9907</v>
      </c>
      <c r="M54" s="144">
        <v>0.9889</v>
      </c>
      <c r="O54" s="57">
        <v>0.7941</v>
      </c>
      <c r="P54" s="57">
        <v>0.5243</v>
      </c>
      <c r="Q54" s="50">
        <v>0.6041</v>
      </c>
      <c r="R54" s="57">
        <v>-0.0798</v>
      </c>
      <c r="S54" s="57">
        <v>0.4766</v>
      </c>
      <c r="U54" s="63">
        <v>0.1034</v>
      </c>
      <c r="V54" s="63">
        <v>0.9457</v>
      </c>
      <c r="W54" s="64">
        <v>103</v>
      </c>
      <c r="X54" s="64">
        <v>130</v>
      </c>
      <c r="Z54" s="110">
        <f t="shared" si="8"/>
        <v>893.131528046422</v>
      </c>
      <c r="AA54" s="72">
        <f t="shared" si="9"/>
        <v>539.540756092843</v>
      </c>
      <c r="AB54" s="72">
        <f t="shared" si="10"/>
        <v>54.0029</v>
      </c>
      <c r="AD54" s="153" t="s">
        <v>42</v>
      </c>
      <c r="AE54" s="154">
        <f>SUM(AB35:AB54)/SUM(W35:W54)-SUM(AA35:AA54)/SUM(Z35:Z54)</f>
        <v>-0.102281546217077</v>
      </c>
    </row>
    <row r="55" ht="15" hidden="1" customHeight="1" outlineLevel="1" spans="1:31">
      <c r="A55" s="116">
        <v>43606.1</v>
      </c>
      <c r="B55" s="180"/>
      <c r="C55" s="134"/>
      <c r="E55" s="136">
        <v>0.2645</v>
      </c>
      <c r="F55" s="137">
        <v>0.1944</v>
      </c>
      <c r="G55" s="23">
        <f t="shared" si="7"/>
        <v>32.0045</v>
      </c>
      <c r="H55" s="24"/>
      <c r="J55" s="144">
        <v>0.2521</v>
      </c>
      <c r="K55" s="144">
        <v>0.1814</v>
      </c>
      <c r="L55" s="144">
        <v>0.9912</v>
      </c>
      <c r="M55" s="144">
        <v>0.995</v>
      </c>
      <c r="O55" s="57">
        <v>0.9231</v>
      </c>
      <c r="P55" s="57">
        <v>0.4286</v>
      </c>
      <c r="Q55" s="50">
        <v>0.4813</v>
      </c>
      <c r="R55" s="57">
        <v>-0.0527</v>
      </c>
      <c r="S55" s="57">
        <v>0.3936</v>
      </c>
      <c r="U55" s="63">
        <v>0.1107</v>
      </c>
      <c r="V55" s="63">
        <v>0.9261</v>
      </c>
      <c r="W55" s="64">
        <v>91</v>
      </c>
      <c r="X55" s="64">
        <v>121</v>
      </c>
      <c r="Z55" s="110">
        <f t="shared" si="8"/>
        <v>731.041553748871</v>
      </c>
      <c r="AA55" s="72">
        <f t="shared" si="9"/>
        <v>351.850299819331</v>
      </c>
      <c r="AB55" s="72">
        <f t="shared" si="10"/>
        <v>39.0026</v>
      </c>
      <c r="AD55" s="153" t="s">
        <v>43</v>
      </c>
      <c r="AE55" s="154">
        <f>SUM(AB35:AB55)/SUM(W35:W55)-SUM(AA35:AA55)/SUM(Z35:Z55)</f>
        <v>-0.100031440249735</v>
      </c>
    </row>
    <row r="56" ht="15" hidden="1" customHeight="1" outlineLevel="1" spans="1:31">
      <c r="A56" s="116">
        <v>43607.1</v>
      </c>
      <c r="B56" s="180"/>
      <c r="C56" s="134"/>
      <c r="E56" s="136">
        <v>0.2903</v>
      </c>
      <c r="F56" s="137">
        <v>0.1847</v>
      </c>
      <c r="G56" s="23">
        <f t="shared" si="7"/>
        <v>53.9958</v>
      </c>
      <c r="H56" s="24"/>
      <c r="J56" s="144">
        <v>0.226</v>
      </c>
      <c r="K56" s="144">
        <v>0.1944</v>
      </c>
      <c r="L56" s="144">
        <v>0.991</v>
      </c>
      <c r="M56" s="144">
        <v>0.9907</v>
      </c>
      <c r="O56" s="57">
        <v>0.9</v>
      </c>
      <c r="P56" s="57">
        <v>0.3716</v>
      </c>
      <c r="Q56" s="50">
        <v>0.4036</v>
      </c>
      <c r="R56" s="57">
        <v>-0.032</v>
      </c>
      <c r="S56" s="57">
        <v>0.4359</v>
      </c>
      <c r="U56" s="63">
        <v>0.186</v>
      </c>
      <c r="V56" s="63">
        <v>0.9081</v>
      </c>
      <c r="W56" s="64">
        <v>148</v>
      </c>
      <c r="X56" s="64">
        <v>186</v>
      </c>
      <c r="Z56" s="110">
        <f t="shared" si="8"/>
        <v>647.698924731183</v>
      </c>
      <c r="AA56" s="72">
        <f t="shared" si="9"/>
        <v>261.411286021505</v>
      </c>
      <c r="AB56" s="72">
        <f t="shared" si="10"/>
        <v>54.9968</v>
      </c>
      <c r="AD56" s="153" t="s">
        <v>44</v>
      </c>
      <c r="AE56" s="154">
        <f>SUM(AB35:AB56)/SUM(W35:W56)-SUM(AA35:AA56)/SUM(Z35:Z56)</f>
        <v>-0.0995593814114371</v>
      </c>
    </row>
    <row r="57" ht="15" hidden="1" customHeight="1" outlineLevel="1" spans="1:31">
      <c r="A57" s="116">
        <v>43608.1</v>
      </c>
      <c r="B57" s="180"/>
      <c r="C57" s="134"/>
      <c r="E57" s="136">
        <v>0.3008</v>
      </c>
      <c r="F57" s="137">
        <v>0.2233</v>
      </c>
      <c r="G57" s="23">
        <f t="shared" si="7"/>
        <v>36.9984</v>
      </c>
      <c r="H57" s="24"/>
      <c r="J57" s="144">
        <v>0.2869</v>
      </c>
      <c r="K57" s="144">
        <v>0.1654</v>
      </c>
      <c r="L57" s="144">
        <v>0.9908</v>
      </c>
      <c r="M57" s="144">
        <v>0.9885</v>
      </c>
      <c r="O57" s="57">
        <v>0.9333</v>
      </c>
      <c r="P57" s="57">
        <v>0.4</v>
      </c>
      <c r="Q57" s="50">
        <v>0.3727</v>
      </c>
      <c r="R57" s="57">
        <v>0.0273</v>
      </c>
      <c r="S57" s="57">
        <v>0.4146</v>
      </c>
      <c r="U57" s="63">
        <v>0.1104</v>
      </c>
      <c r="V57" s="63">
        <v>0.9396</v>
      </c>
      <c r="W57" s="64">
        <v>95</v>
      </c>
      <c r="X57" s="64">
        <v>123</v>
      </c>
      <c r="Z57" s="110">
        <f t="shared" si="8"/>
        <v>765.507246376812</v>
      </c>
      <c r="AA57" s="72">
        <f t="shared" si="9"/>
        <v>285.304550724638</v>
      </c>
      <c r="AB57" s="72">
        <f t="shared" si="10"/>
        <v>38</v>
      </c>
      <c r="AD57" s="153" t="s">
        <v>45</v>
      </c>
      <c r="AE57" s="154">
        <f>SUM(AB35:AB57)/SUM(W35:W57)-SUM(AA35:AA57)/SUM(Z35:Z57)</f>
        <v>-0.0939634717251738</v>
      </c>
    </row>
    <row r="58" ht="15" hidden="1" customHeight="1" outlineLevel="1" spans="1:31">
      <c r="A58" s="116">
        <v>43609.1</v>
      </c>
      <c r="B58" s="180"/>
      <c r="C58" s="134"/>
      <c r="E58" s="136">
        <v>0.2097</v>
      </c>
      <c r="F58" s="137">
        <v>0.1952</v>
      </c>
      <c r="G58" s="23">
        <f t="shared" si="7"/>
        <v>26.0028</v>
      </c>
      <c r="H58" s="24"/>
      <c r="J58" s="144">
        <v>0.3717</v>
      </c>
      <c r="K58" s="144">
        <v>0.177</v>
      </c>
      <c r="L58" s="144">
        <v>0.9905</v>
      </c>
      <c r="M58" s="144">
        <v>0.9908</v>
      </c>
      <c r="O58" s="57">
        <v>0.7778</v>
      </c>
      <c r="P58" s="57">
        <v>0.3762</v>
      </c>
      <c r="Q58" s="50">
        <v>0.4459</v>
      </c>
      <c r="R58" s="57">
        <v>-0.0697</v>
      </c>
      <c r="S58" s="57">
        <v>0.4179</v>
      </c>
      <c r="U58" s="63">
        <v>0.1169</v>
      </c>
      <c r="V58" s="63">
        <v>0.9341</v>
      </c>
      <c r="W58" s="64">
        <v>101</v>
      </c>
      <c r="X58" s="64">
        <v>124</v>
      </c>
      <c r="Z58" s="110">
        <f t="shared" si="8"/>
        <v>762.986313088109</v>
      </c>
      <c r="AA58" s="72">
        <f t="shared" si="9"/>
        <v>340.215597005988</v>
      </c>
      <c r="AB58" s="72">
        <f t="shared" si="10"/>
        <v>37.9962</v>
      </c>
      <c r="AD58" s="153" t="s">
        <v>46</v>
      </c>
      <c r="AE58" s="154">
        <f>SUM(AB35:AB58)/SUM(W35:W58)-SUM(AA35:AA58)/SUM(Z35:Z58)</f>
        <v>-0.0930457156092903</v>
      </c>
    </row>
    <row r="59" ht="15" hidden="1" customHeight="1" outlineLevel="1" spans="1:31">
      <c r="A59" s="116">
        <v>43610.1</v>
      </c>
      <c r="B59" s="180"/>
      <c r="C59" s="134"/>
      <c r="E59" s="136">
        <v>0.25</v>
      </c>
      <c r="F59" s="137">
        <v>0.1852</v>
      </c>
      <c r="G59" s="23">
        <f t="shared" si="7"/>
        <v>16</v>
      </c>
      <c r="H59" s="24"/>
      <c r="J59" s="144">
        <v>0.1613</v>
      </c>
      <c r="K59" s="144">
        <v>0.1669</v>
      </c>
      <c r="L59" s="144">
        <v>0.9899</v>
      </c>
      <c r="M59" s="144">
        <v>0.9902</v>
      </c>
      <c r="O59" s="57">
        <v>0.75</v>
      </c>
      <c r="P59" s="57">
        <v>0.451</v>
      </c>
      <c r="Q59" s="50">
        <v>0.4582</v>
      </c>
      <c r="R59" s="57">
        <v>-0.00719999999999998</v>
      </c>
      <c r="S59" s="57">
        <v>0.409</v>
      </c>
      <c r="U59" s="63">
        <v>0.0643</v>
      </c>
      <c r="V59" s="63">
        <v>0.9447</v>
      </c>
      <c r="W59" s="64">
        <v>51</v>
      </c>
      <c r="X59" s="64">
        <v>64</v>
      </c>
      <c r="Z59" s="110">
        <f t="shared" si="8"/>
        <v>742.157076205288</v>
      </c>
      <c r="AA59" s="72">
        <f t="shared" si="9"/>
        <v>340.056372317263</v>
      </c>
      <c r="AB59" s="72">
        <f t="shared" si="10"/>
        <v>23.001</v>
      </c>
      <c r="AD59" s="153" t="s">
        <v>47</v>
      </c>
      <c r="AE59" s="154">
        <f>SUM(AB35:AB59)/SUM(W35:W59)-SUM(AA35:AA59)/SUM(Z35:Z59)</f>
        <v>-0.0900096374814094</v>
      </c>
    </row>
    <row r="60" ht="15" hidden="1" customHeight="1" outlineLevel="1" spans="1:31">
      <c r="A60" s="116">
        <v>43611.1</v>
      </c>
      <c r="B60" s="180"/>
      <c r="C60" s="134"/>
      <c r="E60" s="136">
        <v>0.2727</v>
      </c>
      <c r="F60" s="137">
        <v>0.2055</v>
      </c>
      <c r="G60" s="23">
        <f t="shared" si="7"/>
        <v>23.9976</v>
      </c>
      <c r="H60" s="24"/>
      <c r="J60" s="144">
        <v>0.2955</v>
      </c>
      <c r="K60" s="144">
        <v>0.199</v>
      </c>
      <c r="L60" s="144">
        <v>0.9899</v>
      </c>
      <c r="M60" s="144">
        <v>0.9895</v>
      </c>
      <c r="O60" s="57">
        <v>0.6364</v>
      </c>
      <c r="P60" s="57">
        <v>0.403</v>
      </c>
      <c r="Q60" s="50">
        <v>0.4019</v>
      </c>
      <c r="R60" s="57">
        <v>0.00110000000000005</v>
      </c>
      <c r="S60" s="57">
        <v>0.4584</v>
      </c>
      <c r="U60" s="63">
        <v>0.0799</v>
      </c>
      <c r="V60" s="63">
        <v>0.9516</v>
      </c>
      <c r="W60" s="64">
        <v>67</v>
      </c>
      <c r="X60" s="64">
        <v>88</v>
      </c>
      <c r="Z60" s="110">
        <f t="shared" si="8"/>
        <v>771.548185231539</v>
      </c>
      <c r="AA60" s="72">
        <f t="shared" si="9"/>
        <v>310.085215644556</v>
      </c>
      <c r="AB60" s="72">
        <f t="shared" si="10"/>
        <v>27.001</v>
      </c>
      <c r="AD60" s="153" t="s">
        <v>48</v>
      </c>
      <c r="AE60" s="154">
        <f>SUM(AB35:AB60)/SUM(W35:W60)-SUM(AA35:AA60)/SUM(Z35:Z60)</f>
        <v>-0.0861000543034736</v>
      </c>
    </row>
    <row r="61" ht="15" hidden="1" customHeight="1" outlineLevel="1" spans="1:31">
      <c r="A61" s="116">
        <v>43612.1</v>
      </c>
      <c r="B61" s="180"/>
      <c r="C61" s="134"/>
      <c r="E61" s="136">
        <v>0.2297</v>
      </c>
      <c r="F61" s="137">
        <v>0.2188</v>
      </c>
      <c r="G61" s="23">
        <f t="shared" si="7"/>
        <v>16.9978</v>
      </c>
      <c r="H61" s="24"/>
      <c r="J61" s="144">
        <v>0.3562</v>
      </c>
      <c r="K61" s="144">
        <v>0.2038</v>
      </c>
      <c r="L61" s="144">
        <v>0.9904</v>
      </c>
      <c r="M61" s="144">
        <v>0.9929</v>
      </c>
      <c r="O61" s="57">
        <v>0.5882</v>
      </c>
      <c r="P61" s="57">
        <v>0.3226</v>
      </c>
      <c r="Q61" s="50">
        <v>0.3826</v>
      </c>
      <c r="R61" s="57">
        <v>-0.06</v>
      </c>
      <c r="S61" s="57">
        <v>0.4528</v>
      </c>
      <c r="U61" s="63">
        <v>0.0636</v>
      </c>
      <c r="V61" s="63">
        <v>0.9483</v>
      </c>
      <c r="W61" s="64">
        <v>62</v>
      </c>
      <c r="X61" s="64">
        <v>74</v>
      </c>
      <c r="Z61" s="110">
        <f t="shared" si="8"/>
        <v>912.842767295597</v>
      </c>
      <c r="AA61" s="72">
        <f t="shared" si="9"/>
        <v>349.253642767296</v>
      </c>
      <c r="AB61" s="72">
        <f t="shared" si="10"/>
        <v>20.0012</v>
      </c>
      <c r="AD61" s="153" t="s">
        <v>49</v>
      </c>
      <c r="AE61" s="154">
        <f>SUM(AB35:AB61)/SUM(W35:W61)-SUM(AA35:AA61)/SUM(Z35:Z61)</f>
        <v>-0.0828172838612694</v>
      </c>
    </row>
    <row r="62" ht="15" hidden="1" customHeight="1" outlineLevel="1" spans="1:31">
      <c r="A62" s="116">
        <v>43613.1</v>
      </c>
      <c r="B62" s="180"/>
      <c r="C62" s="134"/>
      <c r="E62" s="136">
        <v>0.2353</v>
      </c>
      <c r="F62" s="137">
        <v>0.2196</v>
      </c>
      <c r="G62" s="23">
        <f t="shared" si="7"/>
        <v>24.0006</v>
      </c>
      <c r="H62" s="24"/>
      <c r="J62" s="144">
        <v>0.3617</v>
      </c>
      <c r="K62" s="144">
        <v>0.2138</v>
      </c>
      <c r="L62" s="144">
        <v>0.9904</v>
      </c>
      <c r="M62" s="144">
        <v>0.995</v>
      </c>
      <c r="O62" s="57">
        <v>0.8333</v>
      </c>
      <c r="P62" s="57">
        <v>0.2907</v>
      </c>
      <c r="Q62" s="50">
        <v>0.3447</v>
      </c>
      <c r="R62" s="57">
        <v>-0.054</v>
      </c>
      <c r="S62" s="57">
        <v>0.4543</v>
      </c>
      <c r="U62" s="63">
        <v>0.0846</v>
      </c>
      <c r="V62" s="63">
        <v>0.9588</v>
      </c>
      <c r="W62" s="64">
        <v>86</v>
      </c>
      <c r="X62" s="64">
        <v>102</v>
      </c>
      <c r="Z62" s="110">
        <f t="shared" si="8"/>
        <v>930.548463356974</v>
      </c>
      <c r="AA62" s="72">
        <f t="shared" si="9"/>
        <v>320.760055319149</v>
      </c>
      <c r="AB62" s="72">
        <f t="shared" si="10"/>
        <v>25.0002</v>
      </c>
      <c r="AD62" s="153" t="s">
        <v>50</v>
      </c>
      <c r="AE62" s="154">
        <f>SUM(AB35:AB62)/SUM(W35:W62)-SUM(AA35:AA62)/SUM(Z35:Z62)</f>
        <v>-0.080203768874852</v>
      </c>
    </row>
    <row r="63" ht="15" hidden="1" customHeight="1" outlineLevel="1" spans="1:31">
      <c r="A63" s="116">
        <v>43614.1</v>
      </c>
      <c r="B63" s="180"/>
      <c r="C63" s="134"/>
      <c r="E63" s="136">
        <v>0.2623</v>
      </c>
      <c r="F63" s="137">
        <v>0.2803</v>
      </c>
      <c r="G63" s="23">
        <f t="shared" si="7"/>
        <v>84.9852</v>
      </c>
      <c r="H63" s="24"/>
      <c r="J63" s="144">
        <v>0.1858</v>
      </c>
      <c r="K63" s="144">
        <v>0.1616</v>
      </c>
      <c r="L63" s="144">
        <v>0.9894</v>
      </c>
      <c r="M63" s="144">
        <v>0.9949</v>
      </c>
      <c r="O63" s="57">
        <v>0.6364</v>
      </c>
      <c r="P63" s="57">
        <v>0.1343</v>
      </c>
      <c r="Q63" s="50">
        <v>0.1163</v>
      </c>
      <c r="R63" s="57">
        <v>0.018</v>
      </c>
      <c r="S63" s="57">
        <v>0.3462</v>
      </c>
      <c r="U63" s="63">
        <v>0.2533</v>
      </c>
      <c r="V63" s="63">
        <v>0.9194</v>
      </c>
      <c r="W63" s="64">
        <v>268</v>
      </c>
      <c r="X63" s="64">
        <v>324</v>
      </c>
      <c r="Z63" s="110">
        <f t="shared" si="8"/>
        <v>790.033951835768</v>
      </c>
      <c r="AA63" s="72">
        <f t="shared" si="9"/>
        <v>91.8809485984998</v>
      </c>
      <c r="AB63" s="72">
        <f t="shared" si="10"/>
        <v>35.9924</v>
      </c>
      <c r="AD63" s="153" t="s">
        <v>51</v>
      </c>
      <c r="AE63" s="154">
        <f>SUM(AB35:AB63)/SUM(W35:W63)-SUM(AA35:AA63)/SUM(Z35:Z63)</f>
        <v>-0.0937493446736011</v>
      </c>
    </row>
    <row r="64" ht="15" hidden="1" customHeight="1" outlineLevel="1" spans="1:31">
      <c r="A64" s="116">
        <v>43615.1</v>
      </c>
      <c r="B64" s="180"/>
      <c r="C64" s="134"/>
      <c r="E64" s="136">
        <v>0.1098</v>
      </c>
      <c r="F64" s="137">
        <v>0.2512</v>
      </c>
      <c r="G64" s="23">
        <f t="shared" si="7"/>
        <v>9.0036</v>
      </c>
      <c r="H64" s="24"/>
      <c r="J64" s="144">
        <v>0.2405</v>
      </c>
      <c r="K64" s="144">
        <v>0.1581</v>
      </c>
      <c r="L64" s="144">
        <v>0.9886</v>
      </c>
      <c r="M64" s="144">
        <v>0.9861</v>
      </c>
      <c r="O64" s="57">
        <v>0.75</v>
      </c>
      <c r="P64" s="57">
        <v>0.1471</v>
      </c>
      <c r="Q64" s="57">
        <v>0.0966</v>
      </c>
      <c r="R64" s="57">
        <v>0.0505</v>
      </c>
      <c r="S64" s="57">
        <v>0.2205</v>
      </c>
      <c r="U64" s="63">
        <v>0.0573</v>
      </c>
      <c r="V64" s="63">
        <v>0.9351</v>
      </c>
      <c r="W64" s="64">
        <v>68</v>
      </c>
      <c r="X64" s="64">
        <v>82</v>
      </c>
      <c r="Z64" s="110">
        <f t="shared" si="8"/>
        <v>1118.73647469459</v>
      </c>
      <c r="AA64" s="72">
        <f t="shared" si="9"/>
        <v>108.069943455497</v>
      </c>
      <c r="AB64" s="72">
        <f t="shared" si="10"/>
        <v>10.0028</v>
      </c>
      <c r="AD64" s="153" t="s">
        <v>52</v>
      </c>
      <c r="AE64" s="75">
        <f>SUM(AB35:AB64)/SUM(W35:W64)-SUM(AA35:AA64)/SUM(Z35:Z64)</f>
        <v>-0.0807800293123027</v>
      </c>
    </row>
    <row r="65" ht="15" hidden="1" customHeight="1" outlineLevel="1" spans="1:31">
      <c r="A65" s="116">
        <v>43616.1</v>
      </c>
      <c r="B65" s="180"/>
      <c r="C65" s="134"/>
      <c r="E65" s="136">
        <v>0.297</v>
      </c>
      <c r="F65" s="137">
        <v>0.2134</v>
      </c>
      <c r="G65" s="23">
        <f t="shared" si="7"/>
        <v>29.997</v>
      </c>
      <c r="H65" s="24"/>
      <c r="J65" s="144">
        <v>0.2424</v>
      </c>
      <c r="K65" s="144">
        <v>0.198</v>
      </c>
      <c r="L65" s="144">
        <v>0.9862</v>
      </c>
      <c r="M65" s="144">
        <v>0.9847</v>
      </c>
      <c r="O65" s="57">
        <v>0.8571</v>
      </c>
      <c r="P65" s="57">
        <v>0.0941</v>
      </c>
      <c r="Q65" s="57">
        <v>0.0205</v>
      </c>
      <c r="R65" s="57">
        <v>0.0736</v>
      </c>
      <c r="S65" s="57">
        <v>0.1367</v>
      </c>
      <c r="U65" s="63">
        <v>0.0504</v>
      </c>
      <c r="V65" s="63">
        <v>0.9494</v>
      </c>
      <c r="W65" s="64">
        <v>85</v>
      </c>
      <c r="X65" s="64">
        <v>101</v>
      </c>
      <c r="Z65" s="110">
        <f t="shared" si="8"/>
        <v>1601.50793650794</v>
      </c>
      <c r="AA65" s="72">
        <f t="shared" si="9"/>
        <v>32.8309126984127</v>
      </c>
      <c r="AB65" s="72">
        <f t="shared" si="10"/>
        <v>7.9985</v>
      </c>
      <c r="AD65" s="153" t="s">
        <v>57</v>
      </c>
      <c r="AE65" s="75">
        <f>SUM(AB35:AB65)/SUM(W35:W65)-SUM(AA35:AA65)/SUM(Z35:Z65)</f>
        <v>-0.0603436619494121</v>
      </c>
    </row>
    <row r="66" ht="15" customHeight="1" collapsed="1" spans="1:31">
      <c r="A66" s="125" t="s">
        <v>58</v>
      </c>
      <c r="B66" s="192"/>
      <c r="C66" s="127"/>
      <c r="E66" s="34">
        <f>AVERAGE(E35:E65)</f>
        <v>0.258558064516129</v>
      </c>
      <c r="F66" s="34">
        <f>AVERAGE(F35:F65)</f>
        <v>0.204964516129032</v>
      </c>
      <c r="G66" s="34">
        <f>SUM(G35:G65)/SUM(X35:X65)</f>
        <v>0.262492277792174</v>
      </c>
      <c r="H66" s="34"/>
      <c r="I66" s="142"/>
      <c r="J66" s="34">
        <f>AVERAGE(J35:J65)</f>
        <v>0.262316129032258</v>
      </c>
      <c r="K66" s="34">
        <f>AVERAGE(K35:K65)</f>
        <v>0.196206451612903</v>
      </c>
      <c r="L66" s="34">
        <f>AVERAGE(L35:L65)</f>
        <v>0.984887096774194</v>
      </c>
      <c r="M66" s="34">
        <f>AVERAGE(M35:M65)</f>
        <v>0.989996774193549</v>
      </c>
      <c r="N66" s="143"/>
      <c r="O66" s="34">
        <f>AVERAGE(O35:O65)</f>
        <v>0.769487096774193</v>
      </c>
      <c r="P66" s="34">
        <f>AVERAGE(P35:P65)</f>
        <v>0.401764516129032</v>
      </c>
      <c r="Q66" s="34">
        <f>AVERAGE(Q35:Q65)</f>
        <v>0.466229032258065</v>
      </c>
      <c r="R66" s="68">
        <f>AVERAGE(R35:R65)</f>
        <v>-0.0611008602150538</v>
      </c>
      <c r="S66" s="34">
        <f>AVERAGE(S35:S65)</f>
        <v>0.423522580645161</v>
      </c>
      <c r="T66" s="143"/>
      <c r="U66" s="68">
        <f>AVERAGE(U35:U65)</f>
        <v>0.111567741935484</v>
      </c>
      <c r="V66" s="68">
        <f>AVERAGE(V35:V65)</f>
        <v>0.929609677419355</v>
      </c>
      <c r="W66" s="69">
        <f>AVERAGE(W35:W65)</f>
        <v>97.0967741935484</v>
      </c>
      <c r="X66" s="69">
        <f>AVERAGE(X35:X65)</f>
        <v>124.483870967742</v>
      </c>
      <c r="Z66" s="34" t="s">
        <v>54</v>
      </c>
      <c r="AA66" s="34">
        <f>SUM(AA35:AA65)/SUM(Z35:Z65)</f>
        <v>0.443865588859711</v>
      </c>
      <c r="AB66" s="68" t="s">
        <v>55</v>
      </c>
      <c r="AC66" s="34">
        <f>SUM(AB35:AB65)/SUM(W35:W65)</f>
        <v>0.383521926910299</v>
      </c>
      <c r="AD66" s="155" t="s">
        <v>16</v>
      </c>
      <c r="AE66" s="68">
        <f>AC66-AA66</f>
        <v>-0.0603436619494121</v>
      </c>
    </row>
    <row r="67" s="101" customFormat="1" ht="15" hidden="1" customHeight="1" spans="1:31">
      <c r="A67" s="161" t="s">
        <v>59</v>
      </c>
      <c r="B67" s="130"/>
      <c r="C67" s="162"/>
      <c r="E67" s="163">
        <f>VARP(E35:E65)</f>
        <v>0.00272069985431842</v>
      </c>
      <c r="F67" s="163">
        <f>VARP(F35:F65)</f>
        <v>0.000595440998959417</v>
      </c>
      <c r="G67" s="164"/>
      <c r="H67" s="163"/>
      <c r="I67" s="169"/>
      <c r="J67" s="169">
        <f>VARP(J35:J65)</f>
        <v>0.00435491296566077</v>
      </c>
      <c r="K67" s="169">
        <f>VARP(K35:K65)</f>
        <v>0.000896190926118626</v>
      </c>
      <c r="L67" s="169">
        <f>VARP(L35:L65)</f>
        <v>0.000100648220603538</v>
      </c>
      <c r="M67" s="169">
        <f>VARP(M35:M65)</f>
        <v>2.23357960457857e-5</v>
      </c>
      <c r="N67" s="169"/>
      <c r="O67" s="169">
        <f>VARP(O35:O65)</f>
        <v>0.0184570649947971</v>
      </c>
      <c r="P67" s="169">
        <f>VARP(P35:P65)</f>
        <v>0.015243326805411</v>
      </c>
      <c r="Q67" s="169">
        <f>VARP(Q35:Q65)</f>
        <v>0.0221921181893861</v>
      </c>
      <c r="R67" s="169">
        <f>VARP(R35:R65)</f>
        <v>0.00598237997918835</v>
      </c>
      <c r="S67" s="169">
        <f>VARP(S35:S65)</f>
        <v>0.00584291529656608</v>
      </c>
      <c r="T67" s="169"/>
      <c r="U67" s="163">
        <f>VARP(U35:U65)</f>
        <v>0.00343102992715921</v>
      </c>
      <c r="V67" s="163">
        <f>VARP(V35:V65)</f>
        <v>0.000799818293444329</v>
      </c>
      <c r="W67" s="206"/>
      <c r="X67" s="206"/>
      <c r="Y67" s="173"/>
      <c r="Z67" s="156">
        <f>AVERAGE(Z35:Z65)</f>
        <v>809.861093496818</v>
      </c>
      <c r="AA67" s="156">
        <f>AVERAGE(AA35:AA65)</f>
        <v>359.469471159535</v>
      </c>
      <c r="AB67" s="157">
        <f>AVERAGE(AB35:AB65)</f>
        <v>37.2387419354839</v>
      </c>
      <c r="AC67" s="174"/>
      <c r="AD67" s="175"/>
      <c r="AE67" s="176">
        <f>VARP(AE35:AE65)</f>
        <v>0.000376467844964884</v>
      </c>
    </row>
    <row r="68" ht="15" hidden="1" customHeight="1" outlineLevel="1" spans="1:31">
      <c r="A68" s="116">
        <v>43617.1</v>
      </c>
      <c r="B68" s="180"/>
      <c r="C68" s="134">
        <v>193</v>
      </c>
      <c r="E68" s="136">
        <v>0.2551</v>
      </c>
      <c r="F68" s="136">
        <v>0.1438</v>
      </c>
      <c r="G68" s="165">
        <f t="shared" ref="G68:G97" si="11">X68*E68</f>
        <v>61.9893</v>
      </c>
      <c r="H68" s="136"/>
      <c r="J68" s="144">
        <v>0.2052</v>
      </c>
      <c r="K68" s="144">
        <v>0.1619</v>
      </c>
      <c r="L68" s="144">
        <v>0.9901</v>
      </c>
      <c r="M68" s="144">
        <v>0.9956</v>
      </c>
      <c r="O68" s="57">
        <v>0.8161</v>
      </c>
      <c r="P68" s="57">
        <v>0.6831</v>
      </c>
      <c r="Q68" s="57">
        <v>0.6329</v>
      </c>
      <c r="R68" s="57">
        <v>0.0502</v>
      </c>
      <c r="S68" s="57">
        <v>0.491</v>
      </c>
      <c r="U68" s="63">
        <v>0.0688</v>
      </c>
      <c r="V68" s="63">
        <v>0.9705</v>
      </c>
      <c r="W68" s="64">
        <v>183</v>
      </c>
      <c r="X68" s="64">
        <v>243</v>
      </c>
      <c r="Z68" s="110">
        <f t="shared" ref="Z68:Z97" si="12">W68/U68-W68</f>
        <v>2476.88372093023</v>
      </c>
      <c r="AA68" s="72">
        <f t="shared" ref="AA68:AA97" si="13">(W68/U68-W68)*Q68</f>
        <v>1567.61970697674</v>
      </c>
      <c r="AB68" s="72">
        <f t="shared" ref="AB68:AB97" si="14">W68*P68</f>
        <v>125.0073</v>
      </c>
      <c r="AD68" s="153" t="s">
        <v>23</v>
      </c>
      <c r="AE68" s="177">
        <f>(AB68/W68)-(AA68/Z68)</f>
        <v>0.0502</v>
      </c>
    </row>
    <row r="69" ht="15" hidden="1" customHeight="1" outlineLevel="1" spans="1:31">
      <c r="A69" s="116">
        <v>43618.1</v>
      </c>
      <c r="B69" s="180"/>
      <c r="C69" s="134">
        <v>215</v>
      </c>
      <c r="E69" s="136">
        <v>0.3108</v>
      </c>
      <c r="F69" s="136">
        <v>0.1294</v>
      </c>
      <c r="G69" s="165">
        <f t="shared" si="11"/>
        <v>45.9984</v>
      </c>
      <c r="H69" s="136"/>
      <c r="J69" s="144">
        <v>0.2734</v>
      </c>
      <c r="K69" s="144">
        <v>0.1262</v>
      </c>
      <c r="L69" s="144">
        <v>0.9902</v>
      </c>
      <c r="M69" s="144">
        <v>0.996</v>
      </c>
      <c r="O69" s="57">
        <v>0.7143</v>
      </c>
      <c r="P69" s="57">
        <v>0.5776</v>
      </c>
      <c r="Q69" s="57">
        <v>0.5713</v>
      </c>
      <c r="R69" s="57">
        <v>0.00629999999999997</v>
      </c>
      <c r="S69" s="57">
        <v>0.5411</v>
      </c>
      <c r="U69" s="63">
        <v>0.0718</v>
      </c>
      <c r="V69" s="63">
        <v>0.9429</v>
      </c>
      <c r="W69" s="64">
        <v>116</v>
      </c>
      <c r="X69" s="64">
        <v>148</v>
      </c>
      <c r="Z69" s="110">
        <f t="shared" si="12"/>
        <v>1499.59888579387</v>
      </c>
      <c r="AA69" s="72">
        <f t="shared" si="13"/>
        <v>856.720843454039</v>
      </c>
      <c r="AB69" s="72">
        <f t="shared" si="14"/>
        <v>67.0016</v>
      </c>
      <c r="AD69" s="153" t="s">
        <v>24</v>
      </c>
      <c r="AE69" s="177">
        <f>SUM(AB68:AB69)/SUM(W68:W69)-SUM(AA68:AA69)/SUM(Z68:Z69)</f>
        <v>0.0325006365826428</v>
      </c>
    </row>
    <row r="70" ht="15" hidden="1" customHeight="1" outlineLevel="1" spans="1:31">
      <c r="A70" s="116">
        <v>43619.1</v>
      </c>
      <c r="B70" s="180"/>
      <c r="C70" s="134">
        <v>183</v>
      </c>
      <c r="E70" s="136">
        <v>0.2643</v>
      </c>
      <c r="F70" s="136">
        <v>0.1544</v>
      </c>
      <c r="G70" s="165">
        <f t="shared" si="11"/>
        <v>37.002</v>
      </c>
      <c r="H70" s="136"/>
      <c r="J70" s="144">
        <v>0.3111</v>
      </c>
      <c r="K70" s="144">
        <v>0.1729</v>
      </c>
      <c r="L70" s="144">
        <v>0.9925</v>
      </c>
      <c r="M70" s="144">
        <v>0.9931</v>
      </c>
      <c r="O70" s="57">
        <v>0.6667</v>
      </c>
      <c r="P70" s="57">
        <v>0.2316</v>
      </c>
      <c r="Q70" s="57">
        <v>0.3026</v>
      </c>
      <c r="R70" s="57">
        <v>-0.071</v>
      </c>
      <c r="S70" s="57">
        <v>0.4937</v>
      </c>
      <c r="U70" s="63">
        <v>0.1036</v>
      </c>
      <c r="V70" s="63">
        <v>0.9471</v>
      </c>
      <c r="W70" s="64">
        <v>95</v>
      </c>
      <c r="X70" s="64">
        <v>140</v>
      </c>
      <c r="Z70" s="110">
        <f t="shared" si="12"/>
        <v>821.988416988417</v>
      </c>
      <c r="AA70" s="72">
        <f t="shared" si="13"/>
        <v>248.733694980695</v>
      </c>
      <c r="AB70" s="72">
        <f t="shared" si="14"/>
        <v>22.002</v>
      </c>
      <c r="AD70" s="153" t="s">
        <v>25</v>
      </c>
      <c r="AE70" s="75">
        <f>SUM(AB68:AB70)/SUM(W68:W70)-SUM(AA68:AA70)/SUM(Z68:Z70)</f>
        <v>-0.0138930412875297</v>
      </c>
    </row>
    <row r="71" ht="15" hidden="1" customHeight="1" outlineLevel="1" spans="1:31">
      <c r="A71" s="116">
        <v>43620.1</v>
      </c>
      <c r="B71" s="180"/>
      <c r="C71" s="134">
        <v>216</v>
      </c>
      <c r="E71" s="136">
        <v>0.2436</v>
      </c>
      <c r="F71" s="136">
        <v>0.1979</v>
      </c>
      <c r="G71" s="165">
        <f t="shared" si="11"/>
        <v>19.0008</v>
      </c>
      <c r="H71" s="136"/>
      <c r="J71" s="144">
        <v>0.2597</v>
      </c>
      <c r="K71" s="144">
        <v>0.1755</v>
      </c>
      <c r="L71" s="144">
        <v>0.992</v>
      </c>
      <c r="M71" s="144">
        <v>0.9865</v>
      </c>
      <c r="O71" s="57">
        <v>0.8462</v>
      </c>
      <c r="P71" s="57">
        <v>0.2778</v>
      </c>
      <c r="Q71" s="57">
        <v>0.2923</v>
      </c>
      <c r="R71" s="57">
        <v>-0.0145</v>
      </c>
      <c r="S71" s="57">
        <v>0.4038</v>
      </c>
      <c r="U71" s="63">
        <v>0.0697</v>
      </c>
      <c r="V71" s="63">
        <v>0.9235</v>
      </c>
      <c r="W71" s="64">
        <v>54</v>
      </c>
      <c r="X71" s="64">
        <v>78</v>
      </c>
      <c r="Z71" s="110">
        <f t="shared" si="12"/>
        <v>720.748923959828</v>
      </c>
      <c r="AA71" s="72">
        <f t="shared" si="13"/>
        <v>210.674910473458</v>
      </c>
      <c r="AB71" s="72">
        <f t="shared" si="14"/>
        <v>15.0012</v>
      </c>
      <c r="AD71" s="153" t="s">
        <v>26</v>
      </c>
      <c r="AE71" s="75">
        <f>SUM(AB68:AB71)/SUM(W68:W71)-SUM(AA68:AA71)/SUM(Z68:Z71)</f>
        <v>-0.0113044374942425</v>
      </c>
    </row>
    <row r="72" ht="15" hidden="1" customHeight="1" outlineLevel="1" spans="1:31">
      <c r="A72" s="116">
        <v>43621.1</v>
      </c>
      <c r="B72" s="180"/>
      <c r="C72" s="134">
        <v>193</v>
      </c>
      <c r="E72" s="136">
        <v>0.3598</v>
      </c>
      <c r="F72" s="136">
        <v>0.2252</v>
      </c>
      <c r="G72" s="165">
        <f t="shared" si="11"/>
        <v>59.0072</v>
      </c>
      <c r="H72" s="136"/>
      <c r="J72" s="144">
        <v>0.1104</v>
      </c>
      <c r="K72" s="144">
        <v>0.133</v>
      </c>
      <c r="L72" s="144">
        <v>0.9914</v>
      </c>
      <c r="M72" s="144">
        <v>0.989</v>
      </c>
      <c r="O72" s="57">
        <v>0.7273</v>
      </c>
      <c r="P72" s="57">
        <v>0.4811</v>
      </c>
      <c r="Q72" s="57">
        <v>0.4541</v>
      </c>
      <c r="R72" s="57">
        <v>0.027</v>
      </c>
      <c r="S72" s="57">
        <v>0.451</v>
      </c>
      <c r="U72" s="63">
        <v>0.1232</v>
      </c>
      <c r="V72" s="63">
        <v>0.92</v>
      </c>
      <c r="W72" s="64">
        <v>106</v>
      </c>
      <c r="X72" s="64">
        <v>164</v>
      </c>
      <c r="Z72" s="110">
        <f t="shared" si="12"/>
        <v>754.38961038961</v>
      </c>
      <c r="AA72" s="72">
        <f t="shared" si="13"/>
        <v>342.568322077922</v>
      </c>
      <c r="AB72" s="72">
        <f t="shared" si="14"/>
        <v>50.9966</v>
      </c>
      <c r="AD72" s="153" t="s">
        <v>27</v>
      </c>
      <c r="AE72" s="75">
        <f>SUM(AB68:AB72)/SUM(W68:W72)-SUM(AA68:AA72)/SUM(Z68:Z72)</f>
        <v>-0.00883726711076016</v>
      </c>
    </row>
    <row r="73" ht="15" hidden="1" customHeight="1" outlineLevel="1" spans="1:31">
      <c r="A73" s="116">
        <v>43622.1</v>
      </c>
      <c r="B73" s="180"/>
      <c r="C73" s="134">
        <v>204</v>
      </c>
      <c r="E73" s="136">
        <v>0.2289</v>
      </c>
      <c r="F73" s="136">
        <v>0.2065</v>
      </c>
      <c r="G73" s="165">
        <f t="shared" si="11"/>
        <v>18.9987</v>
      </c>
      <c r="H73" s="136"/>
      <c r="J73" s="144">
        <v>0.1707</v>
      </c>
      <c r="K73" s="144">
        <v>0.1697</v>
      </c>
      <c r="L73" s="144">
        <v>0.9915</v>
      </c>
      <c r="M73" s="144">
        <v>0.9885</v>
      </c>
      <c r="O73" s="57">
        <v>0.4444</v>
      </c>
      <c r="P73" s="57">
        <v>0.2059</v>
      </c>
      <c r="Q73" s="57">
        <v>0.3023</v>
      </c>
      <c r="R73" s="57">
        <v>-0.0964</v>
      </c>
      <c r="S73" s="57">
        <v>0.4091</v>
      </c>
      <c r="U73" s="63">
        <v>0.0815</v>
      </c>
      <c r="V73" s="63">
        <v>0.9549</v>
      </c>
      <c r="W73" s="64">
        <v>68</v>
      </c>
      <c r="X73" s="64">
        <v>83</v>
      </c>
      <c r="Z73" s="110">
        <f t="shared" si="12"/>
        <v>766.355828220859</v>
      </c>
      <c r="AA73" s="72">
        <f t="shared" si="13"/>
        <v>231.669366871166</v>
      </c>
      <c r="AB73" s="72">
        <f t="shared" si="14"/>
        <v>14.0012</v>
      </c>
      <c r="AD73" s="153" t="s">
        <v>28</v>
      </c>
      <c r="AE73" s="75">
        <f>SUM(AB68:AB73)/SUM(W68:W73)-SUM(AA68:AA73)/SUM(Z68:Z73)</f>
        <v>-0.0185090015611605</v>
      </c>
    </row>
    <row r="74" ht="15" hidden="1" customHeight="1" outlineLevel="1" spans="1:31">
      <c r="A74" s="116">
        <v>43623.1</v>
      </c>
      <c r="B74" s="181" t="s">
        <v>60</v>
      </c>
      <c r="C74" s="123">
        <v>185</v>
      </c>
      <c r="E74" s="136">
        <v>0.1728</v>
      </c>
      <c r="F74" s="136">
        <v>0.188</v>
      </c>
      <c r="G74" s="165">
        <f t="shared" si="11"/>
        <v>13.9968</v>
      </c>
      <c r="H74" s="136"/>
      <c r="J74" s="144">
        <v>0.1169</v>
      </c>
      <c r="K74" s="144">
        <v>0.1699</v>
      </c>
      <c r="L74" s="144">
        <v>0.9905</v>
      </c>
      <c r="M74" s="144">
        <v>0.9868</v>
      </c>
      <c r="O74" s="57">
        <v>1</v>
      </c>
      <c r="P74" s="57">
        <v>0.2459</v>
      </c>
      <c r="Q74" s="57">
        <v>0.2845</v>
      </c>
      <c r="R74" s="57">
        <v>-0.0386</v>
      </c>
      <c r="S74" s="57">
        <v>0.4483</v>
      </c>
      <c r="U74" s="63">
        <v>0.1034</v>
      </c>
      <c r="V74" s="63">
        <v>0.9543</v>
      </c>
      <c r="W74" s="64">
        <v>61</v>
      </c>
      <c r="X74" s="64">
        <v>81</v>
      </c>
      <c r="Z74" s="110">
        <f t="shared" si="12"/>
        <v>528.941972920696</v>
      </c>
      <c r="AA74" s="72">
        <f t="shared" si="13"/>
        <v>150.483991295938</v>
      </c>
      <c r="AB74" s="72">
        <f t="shared" si="14"/>
        <v>14.9999</v>
      </c>
      <c r="AD74" s="153" t="s">
        <v>29</v>
      </c>
      <c r="AE74" s="75">
        <f>SUM(AB68:AB74)/SUM(W68:W74)-SUM(AA68:AA74)/SUM(Z68:Z74)</f>
        <v>-0.0243190796063293</v>
      </c>
    </row>
    <row r="75" ht="15" hidden="1" customHeight="1" outlineLevel="1" spans="1:31">
      <c r="A75" s="116">
        <v>43624.1</v>
      </c>
      <c r="B75" s="181" t="s">
        <v>60</v>
      </c>
      <c r="C75" s="123">
        <v>170</v>
      </c>
      <c r="E75" s="136">
        <v>0.2276</v>
      </c>
      <c r="F75" s="136">
        <v>0.1789</v>
      </c>
      <c r="G75" s="165">
        <f t="shared" si="11"/>
        <v>27.9948</v>
      </c>
      <c r="H75" s="136"/>
      <c r="J75" s="144">
        <v>0.1186</v>
      </c>
      <c r="K75" s="144">
        <v>0.1778</v>
      </c>
      <c r="L75" s="144">
        <v>0.9902</v>
      </c>
      <c r="M75" s="144">
        <v>0.9871</v>
      </c>
      <c r="O75" s="57">
        <v>0.36</v>
      </c>
      <c r="P75" s="57">
        <v>0.3131</v>
      </c>
      <c r="Q75" s="57">
        <v>0.4119</v>
      </c>
      <c r="R75" s="57">
        <v>-0.0988</v>
      </c>
      <c r="S75" s="57">
        <v>0.3919</v>
      </c>
      <c r="U75" s="63">
        <v>0.1299</v>
      </c>
      <c r="V75" s="63">
        <v>0.9419</v>
      </c>
      <c r="W75" s="64">
        <v>99</v>
      </c>
      <c r="X75" s="64">
        <v>123</v>
      </c>
      <c r="Z75" s="110">
        <f t="shared" si="12"/>
        <v>663.124711316397</v>
      </c>
      <c r="AA75" s="72">
        <f t="shared" si="13"/>
        <v>273.141068591224</v>
      </c>
      <c r="AB75" s="72">
        <f t="shared" si="14"/>
        <v>30.9969</v>
      </c>
      <c r="AD75" s="153" t="s">
        <v>30</v>
      </c>
      <c r="AE75" s="75">
        <f>SUM(AB68:AB75)/SUM(W68:W75)-SUM(AA68:AA75)/SUM(Z68:Z75)</f>
        <v>-0.036734185854201</v>
      </c>
    </row>
    <row r="76" ht="15" hidden="1" customHeight="1" outlineLevel="1" spans="1:31">
      <c r="A76" s="116">
        <v>43625.1</v>
      </c>
      <c r="C76" s="123">
        <v>167</v>
      </c>
      <c r="E76" s="136">
        <v>0.2339</v>
      </c>
      <c r="F76" s="136">
        <v>0.1695</v>
      </c>
      <c r="G76" s="165">
        <f t="shared" si="11"/>
        <v>29.0036</v>
      </c>
      <c r="H76" s="136"/>
      <c r="J76" s="144">
        <v>0.1304</v>
      </c>
      <c r="K76" s="144">
        <v>0.1927</v>
      </c>
      <c r="L76" s="144">
        <v>0.9901</v>
      </c>
      <c r="M76" s="144">
        <v>0.9902</v>
      </c>
      <c r="O76" s="57">
        <v>0.6563</v>
      </c>
      <c r="P76" s="57">
        <v>0.4211</v>
      </c>
      <c r="Q76" s="57">
        <v>0.3895</v>
      </c>
      <c r="R76" s="57">
        <v>0.0316</v>
      </c>
      <c r="S76" s="57">
        <v>0.5431</v>
      </c>
      <c r="U76" s="63">
        <v>0.1258</v>
      </c>
      <c r="V76" s="63">
        <v>0.9568</v>
      </c>
      <c r="W76" s="64">
        <v>76</v>
      </c>
      <c r="X76" s="64">
        <v>124</v>
      </c>
      <c r="Z76" s="110">
        <f t="shared" si="12"/>
        <v>528.133545310016</v>
      </c>
      <c r="AA76" s="72">
        <f t="shared" si="13"/>
        <v>205.708015898251</v>
      </c>
      <c r="AB76" s="72">
        <f t="shared" si="14"/>
        <v>32.0036</v>
      </c>
      <c r="AD76" s="153" t="s">
        <v>31</v>
      </c>
      <c r="AE76" s="75">
        <f>SUM(AB68:AB76)/SUM(W68:W76)-SUM(AA68:AA76)/SUM(Z68:Z76)</f>
        <v>-0.0330017726791622</v>
      </c>
    </row>
    <row r="77" ht="15" hidden="1" customHeight="1" outlineLevel="1" spans="1:31">
      <c r="A77" s="116">
        <v>43626.1</v>
      </c>
      <c r="C77" s="123">
        <v>207</v>
      </c>
      <c r="E77" s="136">
        <v>0.2118</v>
      </c>
      <c r="F77" s="136">
        <v>0.2084</v>
      </c>
      <c r="G77" s="165">
        <f t="shared" si="11"/>
        <v>18.003</v>
      </c>
      <c r="H77" s="136"/>
      <c r="J77" s="144">
        <v>0.1605</v>
      </c>
      <c r="K77" s="144">
        <v>0.1469</v>
      </c>
      <c r="L77" s="144">
        <v>0.9907</v>
      </c>
      <c r="M77" s="144">
        <v>0.9899</v>
      </c>
      <c r="O77" s="57">
        <v>0.7895</v>
      </c>
      <c r="P77" s="57">
        <v>0.5</v>
      </c>
      <c r="Q77" s="57">
        <v>0.3509</v>
      </c>
      <c r="R77" s="57">
        <v>0.1491</v>
      </c>
      <c r="S77" s="57">
        <v>0.4329</v>
      </c>
      <c r="U77" s="63">
        <v>0.0679</v>
      </c>
      <c r="V77" s="63">
        <v>0.938</v>
      </c>
      <c r="W77" s="64">
        <v>50</v>
      </c>
      <c r="X77" s="64">
        <v>85</v>
      </c>
      <c r="Z77" s="110">
        <f t="shared" si="12"/>
        <v>686.377025036819</v>
      </c>
      <c r="AA77" s="72">
        <f t="shared" si="13"/>
        <v>240.84969808542</v>
      </c>
      <c r="AB77" s="72">
        <f t="shared" si="14"/>
        <v>25</v>
      </c>
      <c r="AD77" s="153" t="s">
        <v>32</v>
      </c>
      <c r="AE77" s="75">
        <f>SUM(AB68:AB77)/SUM(W68:W77)-SUM(AA68:AA77)/SUM(Z68:Z77)</f>
        <v>-0.0209389808799422</v>
      </c>
    </row>
    <row r="78" ht="15" hidden="1" customHeight="1" outlineLevel="1" spans="1:31">
      <c r="A78" s="116">
        <v>43627.1</v>
      </c>
      <c r="B78" s="181" t="s">
        <v>60</v>
      </c>
      <c r="C78" s="123">
        <v>208</v>
      </c>
      <c r="E78" s="136">
        <v>0.1978</v>
      </c>
      <c r="F78" s="136">
        <v>0.1922</v>
      </c>
      <c r="G78" s="165">
        <f t="shared" si="11"/>
        <v>17.9998</v>
      </c>
      <c r="H78" s="136"/>
      <c r="J78" s="144">
        <v>0.1529</v>
      </c>
      <c r="K78" s="144">
        <v>0.1886</v>
      </c>
      <c r="L78" s="144">
        <v>0.9905</v>
      </c>
      <c r="M78" s="144">
        <v>0.99</v>
      </c>
      <c r="O78" s="57">
        <v>0.4706</v>
      </c>
      <c r="P78" s="57">
        <v>0.2712</v>
      </c>
      <c r="Q78" s="57">
        <v>0.2813</v>
      </c>
      <c r="R78" s="57">
        <v>-0.0101</v>
      </c>
      <c r="S78" s="57">
        <v>0.2865</v>
      </c>
      <c r="U78" s="63">
        <v>0.0733</v>
      </c>
      <c r="V78" s="63">
        <v>0.9723</v>
      </c>
      <c r="W78" s="64">
        <v>59</v>
      </c>
      <c r="X78" s="64">
        <v>91</v>
      </c>
      <c r="Z78" s="110">
        <f t="shared" si="12"/>
        <v>745.911323328786</v>
      </c>
      <c r="AA78" s="72">
        <f t="shared" si="13"/>
        <v>209.824855252387</v>
      </c>
      <c r="AB78" s="72">
        <f t="shared" si="14"/>
        <v>16.0008</v>
      </c>
      <c r="AD78" s="153" t="s">
        <v>33</v>
      </c>
      <c r="AE78" s="154">
        <f>SUM(AB68:AB78)/SUM(W68:W78)-SUM(AA68:AA78)/SUM(Z68:Z78)</f>
        <v>-0.018125219791858</v>
      </c>
    </row>
    <row r="79" ht="15" hidden="1" customHeight="1" outlineLevel="1" spans="1:31">
      <c r="A79" s="116">
        <v>43628.1</v>
      </c>
      <c r="C79" s="123">
        <v>128</v>
      </c>
      <c r="E79" s="136">
        <v>0.2117</v>
      </c>
      <c r="F79" s="136">
        <v>0.1318</v>
      </c>
      <c r="G79" s="165">
        <f t="shared" si="11"/>
        <v>46.9974</v>
      </c>
      <c r="H79" s="136"/>
      <c r="J79" s="144">
        <v>0.1394</v>
      </c>
      <c r="K79" s="144">
        <v>0.1441</v>
      </c>
      <c r="L79" s="144">
        <v>0.9904</v>
      </c>
      <c r="M79" s="144">
        <v>0.9927</v>
      </c>
      <c r="O79" s="57">
        <v>0.7273</v>
      </c>
      <c r="P79" s="57">
        <v>0.2611</v>
      </c>
      <c r="Q79" s="57">
        <v>0.2687</v>
      </c>
      <c r="R79" s="57">
        <v>-0.0076</v>
      </c>
      <c r="S79" s="57">
        <v>0.4566</v>
      </c>
      <c r="U79" s="63">
        <v>0.1929</v>
      </c>
      <c r="V79" s="63">
        <v>0.9685</v>
      </c>
      <c r="W79" s="64">
        <v>180</v>
      </c>
      <c r="X79" s="64">
        <v>222</v>
      </c>
      <c r="Z79" s="110">
        <f t="shared" si="12"/>
        <v>753.125972006221</v>
      </c>
      <c r="AA79" s="72">
        <f t="shared" si="13"/>
        <v>202.364948678072</v>
      </c>
      <c r="AB79" s="72">
        <f t="shared" si="14"/>
        <v>46.998</v>
      </c>
      <c r="AD79" s="153" t="s">
        <v>34</v>
      </c>
      <c r="AE79" s="154">
        <f>SUM(AB68:AB79)/SUM(W68:W79)-SUM(AA68:AA79)/SUM(Z68:Z79)</f>
        <v>-0.0320302133841583</v>
      </c>
    </row>
    <row r="80" ht="15" hidden="1" customHeight="1" outlineLevel="1" spans="1:31">
      <c r="A80" s="116">
        <v>43629.1</v>
      </c>
      <c r="C80" s="123">
        <v>206</v>
      </c>
      <c r="E80" s="136">
        <v>0.125</v>
      </c>
      <c r="F80" s="136">
        <v>0.1804</v>
      </c>
      <c r="G80" s="165">
        <f t="shared" si="11"/>
        <v>11</v>
      </c>
      <c r="H80" s="136"/>
      <c r="J80" s="144">
        <v>0.1163</v>
      </c>
      <c r="K80" s="144">
        <v>0.1507</v>
      </c>
      <c r="L80" s="144">
        <v>0.9892</v>
      </c>
      <c r="M80" s="144">
        <v>0.9899</v>
      </c>
      <c r="O80" s="57">
        <v>0.4706</v>
      </c>
      <c r="P80" s="57">
        <v>0.1944</v>
      </c>
      <c r="Q80" s="57">
        <v>0.1481</v>
      </c>
      <c r="R80" s="57">
        <v>0.0463</v>
      </c>
      <c r="S80" s="57">
        <v>0.3485</v>
      </c>
      <c r="U80" s="63">
        <v>0.0828</v>
      </c>
      <c r="V80" s="63">
        <v>0.9501</v>
      </c>
      <c r="W80" s="64">
        <v>72</v>
      </c>
      <c r="X80" s="64">
        <v>88</v>
      </c>
      <c r="Z80" s="110">
        <f t="shared" si="12"/>
        <v>797.565217391304</v>
      </c>
      <c r="AA80" s="72">
        <f t="shared" si="13"/>
        <v>118.119408695652</v>
      </c>
      <c r="AB80" s="72">
        <f t="shared" si="14"/>
        <v>13.9968</v>
      </c>
      <c r="AD80" s="153" t="s">
        <v>35</v>
      </c>
      <c r="AE80" s="154">
        <f>SUM(AB68:AB80)/SUM(W68:W80)-SUM(AA68:AA80)/SUM(Z68:Z80)</f>
        <v>-0.0248807716962695</v>
      </c>
    </row>
    <row r="81" ht="15" hidden="1" customHeight="1" outlineLevel="1" spans="1:31">
      <c r="A81" s="116">
        <v>43630.1</v>
      </c>
      <c r="C81" s="123">
        <v>217</v>
      </c>
      <c r="E81" s="136">
        <v>0.2159</v>
      </c>
      <c r="F81" s="136">
        <v>0.2071</v>
      </c>
      <c r="G81" s="165">
        <f t="shared" si="11"/>
        <v>18.9992</v>
      </c>
      <c r="H81" s="136"/>
      <c r="J81" s="144">
        <v>0.1707</v>
      </c>
      <c r="K81" s="144">
        <v>0.1076</v>
      </c>
      <c r="L81" s="144">
        <v>0.9886</v>
      </c>
      <c r="M81" s="144">
        <v>0.9888</v>
      </c>
      <c r="O81" s="57">
        <v>0.2727</v>
      </c>
      <c r="P81" s="57">
        <v>0.0959</v>
      </c>
      <c r="Q81" s="57">
        <v>0.0876</v>
      </c>
      <c r="R81" s="57">
        <v>0.0083</v>
      </c>
      <c r="S81" s="57">
        <v>0.0428</v>
      </c>
      <c r="U81" s="63">
        <v>0.0775</v>
      </c>
      <c r="V81" s="63">
        <v>0.9514</v>
      </c>
      <c r="W81" s="64">
        <v>73</v>
      </c>
      <c r="X81" s="64">
        <v>88</v>
      </c>
      <c r="Z81" s="110">
        <f t="shared" si="12"/>
        <v>868.935483870968</v>
      </c>
      <c r="AA81" s="72">
        <f t="shared" si="13"/>
        <v>76.1187483870968</v>
      </c>
      <c r="AB81" s="72">
        <f t="shared" si="14"/>
        <v>7.0007</v>
      </c>
      <c r="AD81" s="153" t="s">
        <v>36</v>
      </c>
      <c r="AE81" s="154">
        <f>SUM(AB68:AB81)/SUM(W68:W81)-SUM(AA68:AA81)/SUM(Z68:Z81)</f>
        <v>-0.0189634663483962</v>
      </c>
    </row>
    <row r="82" ht="15" hidden="1" customHeight="1" outlineLevel="1" spans="1:31">
      <c r="A82" s="116">
        <v>43631.1</v>
      </c>
      <c r="C82" s="123">
        <v>187</v>
      </c>
      <c r="E82" s="136">
        <v>0.2545</v>
      </c>
      <c r="F82" s="136">
        <v>0.1999</v>
      </c>
      <c r="G82" s="165">
        <f t="shared" si="11"/>
        <v>41.9925</v>
      </c>
      <c r="H82" s="136"/>
      <c r="J82" s="144">
        <v>0.1887</v>
      </c>
      <c r="K82" s="144">
        <v>0.1917</v>
      </c>
      <c r="L82" s="144">
        <v>0.9849</v>
      </c>
      <c r="M82" s="144">
        <v>0.9937</v>
      </c>
      <c r="O82" s="57">
        <v>0.3333</v>
      </c>
      <c r="P82" s="57">
        <v>0.0072</v>
      </c>
      <c r="Q82" s="57">
        <v>0.0211</v>
      </c>
      <c r="R82" s="57">
        <v>-0.0139</v>
      </c>
      <c r="S82" s="57">
        <v>0.0366</v>
      </c>
      <c r="U82" s="63">
        <v>0.0801</v>
      </c>
      <c r="V82" s="63">
        <v>0.9248</v>
      </c>
      <c r="W82" s="64">
        <v>139</v>
      </c>
      <c r="X82" s="64">
        <v>165</v>
      </c>
      <c r="Z82" s="110">
        <f t="shared" si="12"/>
        <v>1596.33083645443</v>
      </c>
      <c r="AA82" s="72">
        <f t="shared" si="13"/>
        <v>33.6825806491885</v>
      </c>
      <c r="AB82" s="72">
        <f t="shared" si="14"/>
        <v>1.0008</v>
      </c>
      <c r="AD82" s="153" t="s">
        <v>37</v>
      </c>
      <c r="AE82" s="154">
        <f>SUM(AB68:AB82)/SUM(W68:W82)-SUM(AA68:AA82)/SUM(Z68:Z82)</f>
        <v>-0.0128391892703962</v>
      </c>
    </row>
    <row r="83" ht="15" hidden="1" customHeight="1" outlineLevel="1" spans="1:31">
      <c r="A83" s="116">
        <v>43632.1</v>
      </c>
      <c r="B83" s="181" t="s">
        <v>60</v>
      </c>
      <c r="C83" s="123">
        <v>138</v>
      </c>
      <c r="E83" s="136">
        <v>0.3398</v>
      </c>
      <c r="F83" s="136">
        <v>0.1551</v>
      </c>
      <c r="G83" s="165">
        <f t="shared" si="11"/>
        <v>173.9776</v>
      </c>
      <c r="H83" s="136"/>
      <c r="J83" s="144">
        <v>0.1914</v>
      </c>
      <c r="K83" s="144">
        <v>0.2174</v>
      </c>
      <c r="L83" s="144">
        <v>0.9894</v>
      </c>
      <c r="M83" s="144">
        <v>0.9974</v>
      </c>
      <c r="O83" s="57">
        <v>0.803</v>
      </c>
      <c r="P83" s="57">
        <v>0.6173</v>
      </c>
      <c r="Q83" s="57">
        <v>0.5819</v>
      </c>
      <c r="R83" s="57">
        <v>0.0354</v>
      </c>
      <c r="S83" s="57">
        <v>0.5265</v>
      </c>
      <c r="U83" s="63">
        <v>0.1539</v>
      </c>
      <c r="V83" s="63">
        <v>0.9621</v>
      </c>
      <c r="W83" s="64">
        <v>358</v>
      </c>
      <c r="X83" s="62">
        <v>512</v>
      </c>
      <c r="Z83" s="110">
        <f t="shared" si="12"/>
        <v>1968.18583495776</v>
      </c>
      <c r="AA83" s="72">
        <f t="shared" si="13"/>
        <v>1145.28733736192</v>
      </c>
      <c r="AB83" s="72">
        <f t="shared" si="14"/>
        <v>220.9934</v>
      </c>
      <c r="AD83" s="153" t="s">
        <v>38</v>
      </c>
      <c r="AE83" s="177">
        <f>SUM(AB68:AB83)/SUM(W68:W83)-SUM(AA68:AA83)/SUM(Z68:Z83)</f>
        <v>0.0150307397812351</v>
      </c>
    </row>
    <row r="84" ht="15" hidden="1" customHeight="1" outlineLevel="1" spans="1:31">
      <c r="A84" s="116">
        <v>43633.1</v>
      </c>
      <c r="C84" s="123">
        <v>152</v>
      </c>
      <c r="E84" s="136">
        <v>0.3045</v>
      </c>
      <c r="F84" s="136">
        <v>0.1689</v>
      </c>
      <c r="G84" s="165">
        <f t="shared" si="11"/>
        <v>88.0005</v>
      </c>
      <c r="H84" s="136"/>
      <c r="J84" s="144">
        <v>0.1196</v>
      </c>
      <c r="K84" s="144">
        <v>0.2073</v>
      </c>
      <c r="L84" s="144">
        <v>0.9895</v>
      </c>
      <c r="M84" s="144">
        <v>0.9974</v>
      </c>
      <c r="O84" s="57">
        <v>0.8226</v>
      </c>
      <c r="P84" s="57">
        <v>0.4853</v>
      </c>
      <c r="Q84" s="57">
        <v>0.4472</v>
      </c>
      <c r="R84" s="57">
        <v>0.0381</v>
      </c>
      <c r="S84" s="57">
        <v>0.4663</v>
      </c>
      <c r="U84" s="63">
        <v>0.1508</v>
      </c>
      <c r="V84" s="63">
        <v>0.9408</v>
      </c>
      <c r="W84" s="62">
        <v>204</v>
      </c>
      <c r="X84" s="64">
        <v>289</v>
      </c>
      <c r="Z84" s="110">
        <f t="shared" si="12"/>
        <v>1148.78514588859</v>
      </c>
      <c r="AA84" s="72">
        <f t="shared" si="13"/>
        <v>513.736717241379</v>
      </c>
      <c r="AB84" s="72">
        <f t="shared" si="14"/>
        <v>99.0012</v>
      </c>
      <c r="AD84" s="153" t="s">
        <v>39</v>
      </c>
      <c r="AE84" s="177">
        <f>SUM(AB68:AB84)/SUM(W68:W84)-SUM(AA68:AA84)/SUM(Z68:Z84)</f>
        <v>0.0198894954456962</v>
      </c>
    </row>
    <row r="85" ht="15" hidden="1" customHeight="1" outlineLevel="1" spans="1:31">
      <c r="A85" s="116">
        <v>43634.1</v>
      </c>
      <c r="C85" s="123">
        <v>230</v>
      </c>
      <c r="E85" s="136">
        <v>0.2606</v>
      </c>
      <c r="F85" s="136">
        <v>0.1805</v>
      </c>
      <c r="G85" s="165">
        <f t="shared" si="11"/>
        <v>42.999</v>
      </c>
      <c r="H85" s="136"/>
      <c r="J85" s="144">
        <v>0.1046</v>
      </c>
      <c r="K85" s="144">
        <v>0.1396</v>
      </c>
      <c r="L85" s="144">
        <v>0.9898</v>
      </c>
      <c r="M85" s="144">
        <v>0.9974</v>
      </c>
      <c r="O85" s="57">
        <v>0.7045</v>
      </c>
      <c r="P85" s="57">
        <v>0.55</v>
      </c>
      <c r="Q85" s="57">
        <v>0.6107</v>
      </c>
      <c r="R85" s="57">
        <v>-0.0607</v>
      </c>
      <c r="S85" s="57">
        <v>0.5498</v>
      </c>
      <c r="U85" s="63">
        <v>0.0611</v>
      </c>
      <c r="V85" s="63">
        <v>0.9572</v>
      </c>
      <c r="W85" s="64">
        <v>120</v>
      </c>
      <c r="X85" s="64">
        <v>165</v>
      </c>
      <c r="Z85" s="110">
        <f t="shared" si="12"/>
        <v>1843.99345335516</v>
      </c>
      <c r="AA85" s="72">
        <f t="shared" si="13"/>
        <v>1126.12680196399</v>
      </c>
      <c r="AB85" s="72">
        <f t="shared" si="14"/>
        <v>66</v>
      </c>
      <c r="AD85" s="153" t="s">
        <v>40</v>
      </c>
      <c r="AE85" s="75">
        <f>(AB68:AB85/W68:W85)-(AA68:AA85/Z68:Z85)</f>
        <v>-0.0607</v>
      </c>
    </row>
    <row r="86" ht="15" hidden="1" customHeight="1" outlineLevel="1" spans="1:31">
      <c r="A86" s="116">
        <v>43635.1</v>
      </c>
      <c r="C86" s="123">
        <v>155</v>
      </c>
      <c r="E86" s="136">
        <v>0.3309</v>
      </c>
      <c r="F86" s="136">
        <v>0.1963</v>
      </c>
      <c r="G86" s="165">
        <f t="shared" si="11"/>
        <v>90.0048</v>
      </c>
      <c r="H86" s="136"/>
      <c r="J86" s="144">
        <v>0.1705</v>
      </c>
      <c r="K86" s="144">
        <v>0.1622</v>
      </c>
      <c r="L86" s="144">
        <v>0.9926</v>
      </c>
      <c r="M86" s="144">
        <v>0.9832</v>
      </c>
      <c r="O86" s="57">
        <v>0.7333</v>
      </c>
      <c r="P86" s="57">
        <v>0.4429</v>
      </c>
      <c r="Q86" s="57">
        <v>0.3975</v>
      </c>
      <c r="R86" s="57">
        <v>0.0454</v>
      </c>
      <c r="S86" s="57">
        <v>0.3816</v>
      </c>
      <c r="U86" s="63">
        <v>0.2303</v>
      </c>
      <c r="V86" s="63">
        <v>0.93</v>
      </c>
      <c r="W86" s="64">
        <v>140</v>
      </c>
      <c r="X86" s="64">
        <v>272</v>
      </c>
      <c r="Z86" s="110">
        <f t="shared" si="12"/>
        <v>467.90273556231</v>
      </c>
      <c r="AA86" s="72">
        <f t="shared" si="13"/>
        <v>185.991337386018</v>
      </c>
      <c r="AB86" s="72">
        <f t="shared" si="14"/>
        <v>62.006</v>
      </c>
      <c r="AD86" s="153" t="s">
        <v>41</v>
      </c>
      <c r="AE86" s="177">
        <f>SUM(AB68:AB86)/SUM(W68:W86)-SUM(AA68:AA86)/SUM(Z68:Z86)</f>
        <v>0.0084829117441016</v>
      </c>
    </row>
    <row r="87" ht="15" hidden="1" customHeight="1" outlineLevel="1" spans="1:31">
      <c r="A87" s="116">
        <v>43636.1</v>
      </c>
      <c r="C87" s="123">
        <v>189</v>
      </c>
      <c r="E87" s="136">
        <v>0.3006</v>
      </c>
      <c r="F87" s="136">
        <v>0.2032</v>
      </c>
      <c r="G87" s="165">
        <f t="shared" si="11"/>
        <v>48.9978</v>
      </c>
      <c r="H87" s="136"/>
      <c r="J87" s="144">
        <v>0.1558</v>
      </c>
      <c r="K87" s="144">
        <v>0.1655</v>
      </c>
      <c r="L87" s="144">
        <v>0.9923</v>
      </c>
      <c r="M87" s="144">
        <v>0.9836</v>
      </c>
      <c r="O87" s="57">
        <v>0.7727</v>
      </c>
      <c r="P87" s="57">
        <v>0.3077</v>
      </c>
      <c r="Q87" s="57">
        <v>0.3972</v>
      </c>
      <c r="R87" s="57">
        <v>-0.0895</v>
      </c>
      <c r="S87" s="57">
        <v>0.3975</v>
      </c>
      <c r="U87" s="63">
        <v>0.1371</v>
      </c>
      <c r="V87" s="63">
        <v>0.9322</v>
      </c>
      <c r="W87" s="64">
        <v>91</v>
      </c>
      <c r="X87" s="64">
        <v>163</v>
      </c>
      <c r="Z87" s="110">
        <f t="shared" si="12"/>
        <v>572.749088256747</v>
      </c>
      <c r="AA87" s="72">
        <f t="shared" si="13"/>
        <v>227.49593785558</v>
      </c>
      <c r="AB87" s="72">
        <f t="shared" si="14"/>
        <v>28.0007</v>
      </c>
      <c r="AD87" s="153" t="s">
        <v>42</v>
      </c>
      <c r="AE87" s="177">
        <f>SUM(AB68:AB87)/SUM(W68:W87)-SUM(AA68:AA87)/SUM(Z68:Z87)</f>
        <v>0.00460450293818498</v>
      </c>
    </row>
    <row r="88" ht="15" hidden="1" customHeight="1" outlineLevel="1" spans="1:31">
      <c r="A88" s="116">
        <v>43637.1</v>
      </c>
      <c r="C88" s="123">
        <v>175</v>
      </c>
      <c r="E88" s="136">
        <v>0.3281</v>
      </c>
      <c r="F88" s="136">
        <v>0.2763</v>
      </c>
      <c r="G88" s="165">
        <f t="shared" si="11"/>
        <v>41.9968</v>
      </c>
      <c r="H88" s="136"/>
      <c r="J88" s="144">
        <v>0.1667</v>
      </c>
      <c r="K88" s="144">
        <v>0.1446</v>
      </c>
      <c r="L88" s="144">
        <v>0.9929</v>
      </c>
      <c r="M88" s="144">
        <v>0.9933</v>
      </c>
      <c r="O88" s="57">
        <v>0.8421</v>
      </c>
      <c r="P88" s="57">
        <v>0.3415</v>
      </c>
      <c r="Q88" s="57">
        <v>0.3224</v>
      </c>
      <c r="R88" s="57">
        <v>0.0191</v>
      </c>
      <c r="S88" s="57">
        <v>0.4203</v>
      </c>
      <c r="U88" s="63">
        <v>0.1466</v>
      </c>
      <c r="V88" s="63">
        <v>0.9161</v>
      </c>
      <c r="W88" s="64">
        <v>82</v>
      </c>
      <c r="X88" s="64">
        <v>128</v>
      </c>
      <c r="Z88" s="110">
        <f t="shared" si="12"/>
        <v>477.345156889495</v>
      </c>
      <c r="AA88" s="72">
        <f t="shared" si="13"/>
        <v>153.896078581173</v>
      </c>
      <c r="AB88" s="72">
        <f t="shared" si="14"/>
        <v>28.003</v>
      </c>
      <c r="AD88" s="153" t="s">
        <v>43</v>
      </c>
      <c r="AE88" s="177">
        <f>SUM(AB68:AB88)/SUM(W68:W88)-SUM(AA68:AA88)/SUM(Z68:Z88)</f>
        <v>0.00421809745745083</v>
      </c>
    </row>
    <row r="89" ht="15" hidden="1" customHeight="1" outlineLevel="1" spans="1:31">
      <c r="A89" s="116">
        <v>43638.1</v>
      </c>
      <c r="B89" s="181" t="s">
        <v>60</v>
      </c>
      <c r="C89" s="123">
        <v>167</v>
      </c>
      <c r="E89" s="136">
        <v>0.2718</v>
      </c>
      <c r="F89" s="136">
        <v>0.2633</v>
      </c>
      <c r="G89" s="165">
        <f t="shared" si="11"/>
        <v>27.9954</v>
      </c>
      <c r="H89" s="136"/>
      <c r="J89" s="144">
        <v>0.11</v>
      </c>
      <c r="K89" s="144">
        <v>0.138</v>
      </c>
      <c r="L89" s="144">
        <v>0.9922</v>
      </c>
      <c r="M89" s="144">
        <v>0.9932</v>
      </c>
      <c r="O89" s="57">
        <v>0.7273</v>
      </c>
      <c r="P89" s="57">
        <v>0.4</v>
      </c>
      <c r="Q89" s="57">
        <v>0.3788</v>
      </c>
      <c r="R89" s="57">
        <v>0.0212</v>
      </c>
      <c r="S89" s="57">
        <v>0.4315</v>
      </c>
      <c r="U89" s="63">
        <v>0.1116</v>
      </c>
      <c r="V89" s="63">
        <v>0.8188</v>
      </c>
      <c r="W89" s="64">
        <v>55</v>
      </c>
      <c r="X89" s="64">
        <v>103</v>
      </c>
      <c r="Z89" s="110">
        <f t="shared" si="12"/>
        <v>437.831541218638</v>
      </c>
      <c r="AA89" s="72">
        <f t="shared" si="13"/>
        <v>165.85058781362</v>
      </c>
      <c r="AB89" s="72">
        <f t="shared" si="14"/>
        <v>22</v>
      </c>
      <c r="AD89" s="153" t="s">
        <v>44</v>
      </c>
      <c r="AE89" s="177">
        <f>SUM(AB68:AB89)/SUM(W68:W89)-SUM(AA68:AA89)/SUM(Z68:Z89)</f>
        <v>0.00456077130538513</v>
      </c>
    </row>
    <row r="90" ht="15" hidden="1" customHeight="1" outlineLevel="1" spans="1:31">
      <c r="A90" s="116">
        <v>43639.1</v>
      </c>
      <c r="B90" s="181" t="s">
        <v>60</v>
      </c>
      <c r="C90" s="123">
        <v>150</v>
      </c>
      <c r="E90" s="136">
        <v>0.2657</v>
      </c>
      <c r="F90" s="136">
        <v>0.201</v>
      </c>
      <c r="G90" s="165">
        <f t="shared" si="11"/>
        <v>37.9951</v>
      </c>
      <c r="H90" s="136"/>
      <c r="J90" s="144">
        <v>0.1603</v>
      </c>
      <c r="K90" s="144">
        <v>0.1425</v>
      </c>
      <c r="L90" s="144">
        <v>0.9919</v>
      </c>
      <c r="M90" s="144">
        <v>0.9862</v>
      </c>
      <c r="O90" s="57">
        <v>0.9474</v>
      </c>
      <c r="P90" s="57">
        <v>0.3596</v>
      </c>
      <c r="Q90" s="57">
        <v>0.4211</v>
      </c>
      <c r="R90" s="57">
        <v>-0.0615</v>
      </c>
      <c r="S90" s="57">
        <v>0.4233</v>
      </c>
      <c r="U90" s="63">
        <v>0.1755</v>
      </c>
      <c r="V90" s="63">
        <v>0.8499</v>
      </c>
      <c r="W90" s="64">
        <v>89</v>
      </c>
      <c r="X90" s="64">
        <v>143</v>
      </c>
      <c r="Z90" s="110">
        <f t="shared" si="12"/>
        <v>418.122507122507</v>
      </c>
      <c r="AA90" s="72">
        <f t="shared" si="13"/>
        <v>176.071387749288</v>
      </c>
      <c r="AB90" s="72">
        <f t="shared" si="14"/>
        <v>32.0044</v>
      </c>
      <c r="AD90" s="153" t="s">
        <v>45</v>
      </c>
      <c r="AE90" s="177">
        <f>SUM(AB68:AB90)/SUM(W68:W90)-SUM(AA68:AA90)/SUM(Z68:Z90)</f>
        <v>0.00256788557653398</v>
      </c>
    </row>
    <row r="91" ht="15" hidden="1" customHeight="1" outlineLevel="1" spans="1:31">
      <c r="A91" s="116">
        <v>43640.1</v>
      </c>
      <c r="B91" s="181" t="s">
        <v>60</v>
      </c>
      <c r="C91" s="123">
        <v>152</v>
      </c>
      <c r="E91" s="136">
        <v>0.3235</v>
      </c>
      <c r="F91" s="136">
        <v>0.2183</v>
      </c>
      <c r="G91" s="165">
        <f t="shared" si="11"/>
        <v>32.997</v>
      </c>
      <c r="H91" s="136"/>
      <c r="J91" s="144">
        <v>0.1313</v>
      </c>
      <c r="K91" s="144">
        <v>0.1773</v>
      </c>
      <c r="L91" s="144">
        <v>0.9922</v>
      </c>
      <c r="M91" s="144">
        <v>0.9891</v>
      </c>
      <c r="O91" s="57">
        <v>0.75</v>
      </c>
      <c r="P91" s="57">
        <v>0.4242</v>
      </c>
      <c r="Q91" s="57">
        <v>0.3394</v>
      </c>
      <c r="R91" s="57">
        <v>0.0848</v>
      </c>
      <c r="S91" s="57">
        <v>0.4318</v>
      </c>
      <c r="U91" s="63">
        <v>0.1261</v>
      </c>
      <c r="V91" s="63">
        <v>0.8743</v>
      </c>
      <c r="W91" s="64">
        <v>66</v>
      </c>
      <c r="X91" s="64">
        <v>102</v>
      </c>
      <c r="Z91" s="110">
        <f t="shared" si="12"/>
        <v>457.394131641554</v>
      </c>
      <c r="AA91" s="72">
        <f t="shared" si="13"/>
        <v>155.239568279144</v>
      </c>
      <c r="AB91" s="72">
        <f t="shared" si="14"/>
        <v>27.9972</v>
      </c>
      <c r="AD91" s="153" t="s">
        <v>46</v>
      </c>
      <c r="AE91" s="177">
        <f>SUM(AB68:AB91)/SUM(W68:W91)-SUM(AA68:AA91)/SUM(Z68:Z91)</f>
        <v>0.00436042751015786</v>
      </c>
    </row>
    <row r="92" ht="15" hidden="1" customHeight="1" outlineLevel="1" spans="1:31">
      <c r="A92" s="116">
        <v>43641.1</v>
      </c>
      <c r="B92" s="181" t="s">
        <v>60</v>
      </c>
      <c r="C92" s="123">
        <v>143</v>
      </c>
      <c r="E92" s="136">
        <v>0.2778</v>
      </c>
      <c r="F92" s="136">
        <v>0.2061</v>
      </c>
      <c r="G92" s="165">
        <f t="shared" si="11"/>
        <v>30.0024</v>
      </c>
      <c r="H92" s="136"/>
      <c r="J92" s="144">
        <v>0.2286</v>
      </c>
      <c r="K92" s="144">
        <v>0.1849</v>
      </c>
      <c r="L92" s="144">
        <v>0.9917</v>
      </c>
      <c r="M92" s="144">
        <v>0.9814</v>
      </c>
      <c r="O92" s="57">
        <v>0.8</v>
      </c>
      <c r="P92" s="57">
        <v>0.3889</v>
      </c>
      <c r="Q92" s="57">
        <v>0.3706</v>
      </c>
      <c r="R92" s="57">
        <v>0.0183</v>
      </c>
      <c r="S92" s="57">
        <v>0.4496</v>
      </c>
      <c r="U92" s="63">
        <v>0.1355</v>
      </c>
      <c r="V92" s="63">
        <v>0.7962</v>
      </c>
      <c r="W92" s="64">
        <v>72</v>
      </c>
      <c r="X92" s="64">
        <v>108</v>
      </c>
      <c r="Z92" s="110">
        <f t="shared" si="12"/>
        <v>459.365313653136</v>
      </c>
      <c r="AA92" s="72">
        <f t="shared" si="13"/>
        <v>170.240785239852</v>
      </c>
      <c r="AB92" s="72">
        <f t="shared" si="14"/>
        <v>28.0008</v>
      </c>
      <c r="AD92" s="153" t="s">
        <v>47</v>
      </c>
      <c r="AE92" s="177">
        <f>SUM(AB68:AB92)/SUM(W68:W92)-SUM(AA68:AA92)/SUM(Z68:Z92)</f>
        <v>0.00454573888584137</v>
      </c>
    </row>
    <row r="93" ht="15" hidden="1" customHeight="1" outlineLevel="1" spans="1:31">
      <c r="A93" s="116">
        <v>43642.1</v>
      </c>
      <c r="B93" s="181" t="s">
        <v>60</v>
      </c>
      <c r="C93" s="123">
        <v>134</v>
      </c>
      <c r="E93" s="136">
        <v>0.2308</v>
      </c>
      <c r="F93" s="136">
        <v>0.2103</v>
      </c>
      <c r="G93" s="165">
        <f t="shared" si="11"/>
        <v>33.0044</v>
      </c>
      <c r="H93" s="136"/>
      <c r="J93" s="144">
        <v>0.1377</v>
      </c>
      <c r="K93" s="144">
        <v>0.1909</v>
      </c>
      <c r="L93" s="144">
        <v>0.9914</v>
      </c>
      <c r="M93" s="144">
        <v>0.9899</v>
      </c>
      <c r="O93" s="57">
        <v>0.7895</v>
      </c>
      <c r="P93" s="57">
        <v>0.2885</v>
      </c>
      <c r="Q93" s="57">
        <v>0.3961</v>
      </c>
      <c r="R93" s="57">
        <v>-0.1076</v>
      </c>
      <c r="S93" s="57">
        <v>0.4225</v>
      </c>
      <c r="U93" s="63">
        <v>0.1902</v>
      </c>
      <c r="V93" s="63">
        <v>0.8956</v>
      </c>
      <c r="W93" s="64">
        <v>104</v>
      </c>
      <c r="X93" s="64">
        <v>143</v>
      </c>
      <c r="Z93" s="110">
        <f t="shared" si="12"/>
        <v>442.792849631966</v>
      </c>
      <c r="AA93" s="72">
        <f t="shared" si="13"/>
        <v>175.390247739222</v>
      </c>
      <c r="AB93" s="72">
        <f t="shared" si="14"/>
        <v>30.004</v>
      </c>
      <c r="AD93" s="153" t="s">
        <v>48</v>
      </c>
      <c r="AE93" s="177">
        <f>SUM(AB68:AB93)/SUM(W68:W93)-SUM(AA68:AA93)/SUM(Z68:Z93)</f>
        <v>0.000325976346364498</v>
      </c>
    </row>
    <row r="94" ht="15" hidden="1" customHeight="1" outlineLevel="1" spans="1:31">
      <c r="A94" s="116">
        <v>43643.1</v>
      </c>
      <c r="C94" s="123">
        <v>130</v>
      </c>
      <c r="E94" s="136">
        <v>0.2308</v>
      </c>
      <c r="F94" s="136">
        <v>0.2018</v>
      </c>
      <c r="G94" s="165">
        <f t="shared" si="11"/>
        <v>36.0048</v>
      </c>
      <c r="H94" s="136"/>
      <c r="J94" s="144">
        <v>0.1448</v>
      </c>
      <c r="K94" s="144">
        <v>0.1855</v>
      </c>
      <c r="L94" s="144">
        <v>0.9912</v>
      </c>
      <c r="M94" s="144">
        <v>0.9898</v>
      </c>
      <c r="O94" s="57">
        <v>0.4242</v>
      </c>
      <c r="P94" s="57">
        <v>0.377</v>
      </c>
      <c r="Q94" s="57">
        <v>0.371</v>
      </c>
      <c r="R94" s="57">
        <v>0.00600000000000001</v>
      </c>
      <c r="S94" s="57">
        <v>0.4064</v>
      </c>
      <c r="U94" s="63">
        <v>0.2074</v>
      </c>
      <c r="V94" s="63">
        <v>0.8847</v>
      </c>
      <c r="W94" s="64">
        <v>122</v>
      </c>
      <c r="X94" s="64">
        <v>156</v>
      </c>
      <c r="Z94" s="110">
        <f t="shared" si="12"/>
        <v>466.235294117647</v>
      </c>
      <c r="AA94" s="72">
        <f t="shared" si="13"/>
        <v>172.973294117647</v>
      </c>
      <c r="AB94" s="72">
        <f t="shared" si="14"/>
        <v>45.994</v>
      </c>
      <c r="AD94" s="153" t="s">
        <v>49</v>
      </c>
      <c r="AE94" s="177">
        <f>SUM(AB68:AB94)/SUM(W68:W94)-SUM(AA68:AA94)/SUM(Z68:Z94)</f>
        <v>-6.76940034264328e-5</v>
      </c>
    </row>
    <row r="95" ht="15" hidden="1" customHeight="1" outlineLevel="1" spans="1:31">
      <c r="A95" s="116">
        <v>43644.1</v>
      </c>
      <c r="C95" s="123">
        <v>194</v>
      </c>
      <c r="E95" s="136">
        <v>0.2532</v>
      </c>
      <c r="F95" s="136">
        <v>0.2215</v>
      </c>
      <c r="G95" s="165">
        <f t="shared" si="11"/>
        <v>20.0028</v>
      </c>
      <c r="H95" s="136"/>
      <c r="J95" s="144">
        <v>0.1111</v>
      </c>
      <c r="K95" s="144">
        <v>0.1813</v>
      </c>
      <c r="L95" s="144">
        <v>0.991</v>
      </c>
      <c r="M95" s="144">
        <v>0.987</v>
      </c>
      <c r="O95" s="57">
        <v>0.6364</v>
      </c>
      <c r="P95" s="57">
        <v>0.2241</v>
      </c>
      <c r="Q95" s="57">
        <v>0.3245</v>
      </c>
      <c r="R95" s="57">
        <v>-0.1004</v>
      </c>
      <c r="S95" s="57">
        <v>0.4261</v>
      </c>
      <c r="U95" s="63">
        <v>0.1059</v>
      </c>
      <c r="V95" s="63">
        <v>0.8878</v>
      </c>
      <c r="W95" s="64">
        <v>58</v>
      </c>
      <c r="X95" s="64">
        <v>79</v>
      </c>
      <c r="Z95" s="110">
        <f t="shared" si="12"/>
        <v>489.686496694995</v>
      </c>
      <c r="AA95" s="72">
        <f t="shared" si="13"/>
        <v>158.903268177526</v>
      </c>
      <c r="AB95" s="72">
        <f t="shared" si="14"/>
        <v>12.9978</v>
      </c>
      <c r="AD95" s="153" t="s">
        <v>50</v>
      </c>
      <c r="AE95" s="75">
        <f>SUM(AB68:AB95)/SUM(W68:W95)-SUM(AA68:AA95)/SUM(Z68:Z95)</f>
        <v>-0.00192715865718612</v>
      </c>
    </row>
    <row r="96" ht="15" hidden="1" customHeight="1" outlineLevel="1" spans="1:31">
      <c r="A96" s="116">
        <v>43645.1</v>
      </c>
      <c r="B96" s="181" t="s">
        <v>60</v>
      </c>
      <c r="C96" s="123">
        <v>190</v>
      </c>
      <c r="E96" s="136">
        <v>0.2041</v>
      </c>
      <c r="F96" s="136">
        <v>0.1783</v>
      </c>
      <c r="G96" s="165">
        <f t="shared" si="11"/>
        <v>10.0009</v>
      </c>
      <c r="H96" s="136"/>
      <c r="J96" s="144">
        <v>0.2553</v>
      </c>
      <c r="K96" s="144">
        <v>0.1762</v>
      </c>
      <c r="L96" s="144">
        <v>0.9905</v>
      </c>
      <c r="M96" s="144">
        <v>0.99</v>
      </c>
      <c r="O96" s="57">
        <v>0.7</v>
      </c>
      <c r="P96" s="57">
        <v>0.5152</v>
      </c>
      <c r="Q96" s="57">
        <v>0.3992</v>
      </c>
      <c r="R96" s="57">
        <v>0.116</v>
      </c>
      <c r="S96" s="57">
        <v>0.4443</v>
      </c>
      <c r="U96" s="63">
        <v>0.0709</v>
      </c>
      <c r="V96" s="63">
        <v>0.822</v>
      </c>
      <c r="W96" s="64">
        <v>33</v>
      </c>
      <c r="X96" s="64">
        <v>49</v>
      </c>
      <c r="Z96" s="110">
        <f t="shared" si="12"/>
        <v>432.444287729196</v>
      </c>
      <c r="AA96" s="72">
        <f t="shared" si="13"/>
        <v>172.631759661495</v>
      </c>
      <c r="AB96" s="72">
        <f t="shared" si="14"/>
        <v>17.0016</v>
      </c>
      <c r="AD96" s="153" t="s">
        <v>51</v>
      </c>
      <c r="AE96" s="177">
        <f>SUM(AB68:AB96)/SUM(W68:W96)-SUM(AA68:AA96)/SUM(Z68:Z96)</f>
        <v>-0.00064904487636025</v>
      </c>
    </row>
    <row r="97" ht="15" hidden="1" customHeight="1" outlineLevel="1" spans="1:31">
      <c r="A97" s="116">
        <v>43646.1</v>
      </c>
      <c r="C97" s="123">
        <v>206</v>
      </c>
      <c r="E97" s="136">
        <v>0.2742</v>
      </c>
      <c r="F97" s="136">
        <v>0.183</v>
      </c>
      <c r="G97" s="165">
        <f t="shared" si="11"/>
        <v>17.0004</v>
      </c>
      <c r="H97" s="136"/>
      <c r="J97" s="144">
        <v>0.3036</v>
      </c>
      <c r="K97" s="144">
        <v>0.2261</v>
      </c>
      <c r="L97" s="144">
        <v>0.9904</v>
      </c>
      <c r="M97" s="144">
        <v>0.98</v>
      </c>
      <c r="O97" s="57">
        <v>0.6</v>
      </c>
      <c r="P97" s="57">
        <v>0.3542</v>
      </c>
      <c r="Q97" s="57">
        <v>0.4346</v>
      </c>
      <c r="R97" s="57">
        <v>-0.0804</v>
      </c>
      <c r="S97" s="57">
        <v>0.5103</v>
      </c>
      <c r="U97" s="63">
        <v>0.0861</v>
      </c>
      <c r="V97" s="63">
        <v>0.8687</v>
      </c>
      <c r="W97" s="64">
        <v>48</v>
      </c>
      <c r="X97" s="64">
        <v>62</v>
      </c>
      <c r="Z97" s="110">
        <f t="shared" si="12"/>
        <v>509.491289198606</v>
      </c>
      <c r="AA97" s="72">
        <f t="shared" si="13"/>
        <v>221.424914285714</v>
      </c>
      <c r="AB97" s="72">
        <f t="shared" si="14"/>
        <v>17.0016</v>
      </c>
      <c r="AD97" s="153" t="s">
        <v>52</v>
      </c>
      <c r="AE97" s="75">
        <f>SUM(AB68:AB97)/SUM(W68:W97)-SUM(AA68:AA97)/SUM(Z68:Z97)</f>
        <v>-0.00207490688057343</v>
      </c>
    </row>
    <row r="98" ht="15" customHeight="1" collapsed="1" spans="1:31">
      <c r="A98" s="125" t="s">
        <v>61</v>
      </c>
      <c r="B98" s="192">
        <v>618</v>
      </c>
      <c r="C98" s="166">
        <f>AVERAGE(C68:C97)</f>
        <v>179.466666666667</v>
      </c>
      <c r="E98" s="34">
        <f>AVERAGE(E68:E97)</f>
        <v>0.256996666666667</v>
      </c>
      <c r="F98" s="34">
        <f>AVERAGE(F68:F97)</f>
        <v>0.192576666666667</v>
      </c>
      <c r="G98" s="34">
        <f>SUM(G68:G97)/SUM(X68:X97)</f>
        <v>0.272677552876962</v>
      </c>
      <c r="H98" s="34"/>
      <c r="I98" s="142"/>
      <c r="J98" s="34">
        <f>AVERAGE(J68:J97)</f>
        <v>0.17054</v>
      </c>
      <c r="K98" s="34">
        <f>AVERAGE(K68:K97)</f>
        <v>0.168283333333333</v>
      </c>
      <c r="L98" s="34">
        <f>AVERAGE(L68:L97)</f>
        <v>0.990726666666667</v>
      </c>
      <c r="M98" s="34">
        <f>AVERAGE(M68:M97)</f>
        <v>0.98989</v>
      </c>
      <c r="N98" s="143"/>
      <c r="O98" s="34">
        <f>AVERAGE(O68:O97)</f>
        <v>0.678276666666667</v>
      </c>
      <c r="P98" s="34">
        <f>AVERAGE(P68:P97)</f>
        <v>0.361446666666667</v>
      </c>
      <c r="Q98" s="34">
        <f>AVERAGE(Q68:Q97)</f>
        <v>0.366376666666667</v>
      </c>
      <c r="R98" s="68">
        <f>AVERAGE(R68:R97)</f>
        <v>-0.00493</v>
      </c>
      <c r="S98" s="34">
        <f>AVERAGE(S68:S97)</f>
        <v>0.41549</v>
      </c>
      <c r="T98" s="143"/>
      <c r="U98" s="68">
        <f>AVERAGE(U68:U97)</f>
        <v>0.11804</v>
      </c>
      <c r="V98" s="68">
        <f>AVERAGE(V68:V97)</f>
        <v>0.918446666666667</v>
      </c>
      <c r="W98" s="69">
        <f>AVERAGE(W68:W97)</f>
        <v>102.433333333333</v>
      </c>
      <c r="X98" s="69">
        <f>AVERAGE(X68:X97)</f>
        <v>146.566666666667</v>
      </c>
      <c r="Z98" s="34" t="s">
        <v>54</v>
      </c>
      <c r="AA98" s="34">
        <f>SUM(AA68:AA97)/SUM(Z68:Z97)</f>
        <v>0.398759937794989</v>
      </c>
      <c r="AB98" s="68" t="s">
        <v>55</v>
      </c>
      <c r="AC98" s="34">
        <f>SUM(AB68:AB97)/SUM(W68:W97)</f>
        <v>0.396685030914416</v>
      </c>
      <c r="AD98" s="155" t="s">
        <v>16</v>
      </c>
      <c r="AE98" s="68">
        <f>AC98-AA98</f>
        <v>-0.00207490688057343</v>
      </c>
    </row>
    <row r="99" s="101" customFormat="1" ht="15" hidden="1" customHeight="1" spans="1:31">
      <c r="A99" s="161" t="s">
        <v>62</v>
      </c>
      <c r="B99" s="130" t="s">
        <v>63</v>
      </c>
      <c r="C99" s="162">
        <f>MIN(C68:C97)</f>
        <v>128</v>
      </c>
      <c r="E99" s="163">
        <f>VARP(E66:E97)</f>
        <v>0.00448536701595546</v>
      </c>
      <c r="F99" s="163">
        <f>VARP(F66:F97)</f>
        <v>0.00209094477626775</v>
      </c>
      <c r="G99" s="164"/>
      <c r="H99" s="163"/>
      <c r="I99" s="169"/>
      <c r="J99" s="169">
        <f>VARP(J68:J97)</f>
        <v>0.0033799604</v>
      </c>
      <c r="K99" s="169">
        <f>VARP(K68:K97)</f>
        <v>0.000716715388888889</v>
      </c>
      <c r="L99" s="169">
        <f>VARP(L68:L97)</f>
        <v>2.35262222222223e-6</v>
      </c>
      <c r="M99" s="169">
        <f>VARP(M68:M97)</f>
        <v>2.01368999999999e-5</v>
      </c>
      <c r="N99" s="169"/>
      <c r="O99" s="169">
        <f>VARP(O68:O97)</f>
        <v>0.0317158071222222</v>
      </c>
      <c r="P99" s="169">
        <f>VARP(P68:P97)</f>
        <v>0.0224565124888889</v>
      </c>
      <c r="Q99" s="169">
        <f>VARP(Q68:Q97)</f>
        <v>0.0178034897888889</v>
      </c>
      <c r="R99" s="169">
        <f>VARP(R68:R97)</f>
        <v>0.0041449101</v>
      </c>
      <c r="S99" s="169">
        <f>VARP(S68:S97)</f>
        <v>0.0132925449</v>
      </c>
      <c r="T99" s="169"/>
      <c r="U99" s="163">
        <f>VARP(U68:U97)</f>
        <v>0.00210023373333333</v>
      </c>
      <c r="V99" s="163">
        <f>VARP(V68:V97)</f>
        <v>0.00222803782222222</v>
      </c>
      <c r="W99" s="206"/>
      <c r="X99" s="206"/>
      <c r="Y99" s="173"/>
      <c r="Z99" s="156">
        <f>AVERAGE(Z68:Z97)</f>
        <v>826.691219994559</v>
      </c>
      <c r="AA99" s="156">
        <f>AVERAGE(AA68:AA97)</f>
        <v>329.651339460694</v>
      </c>
      <c r="AB99" s="157">
        <f>AVERAGE(AB68:AB97)</f>
        <v>40.63377</v>
      </c>
      <c r="AC99" s="174"/>
      <c r="AD99" s="175"/>
      <c r="AE99" s="176">
        <f>VARP(AE66:AE97)</f>
        <v>0.000515277128133858</v>
      </c>
    </row>
    <row r="100" ht="15" hidden="1" customHeight="1" outlineLevel="1" spans="1:31">
      <c r="A100" s="116">
        <v>43647.1</v>
      </c>
      <c r="C100" s="123">
        <v>140</v>
      </c>
      <c r="E100" s="136">
        <v>0.2342</v>
      </c>
      <c r="F100" s="136">
        <v>0.1957</v>
      </c>
      <c r="G100" s="165">
        <f t="shared" ref="G100:G130" si="15">X100*E100</f>
        <v>37.0036</v>
      </c>
      <c r="H100" s="136"/>
      <c r="J100" s="144">
        <v>0.1818</v>
      </c>
      <c r="K100" s="144">
        <v>0.1874</v>
      </c>
      <c r="L100" s="144">
        <v>0.9911</v>
      </c>
      <c r="M100" s="144">
        <v>0.9916</v>
      </c>
      <c r="O100" s="57">
        <v>0.8</v>
      </c>
      <c r="P100" s="57">
        <v>0.4545</v>
      </c>
      <c r="Q100" s="57">
        <v>0.4559</v>
      </c>
      <c r="R100" s="57">
        <v>-0.00140000000000001</v>
      </c>
      <c r="S100" s="57">
        <v>0.3897</v>
      </c>
      <c r="U100" s="63">
        <v>0.1841</v>
      </c>
      <c r="V100" s="63">
        <v>0.8342</v>
      </c>
      <c r="W100" s="64">
        <v>110</v>
      </c>
      <c r="X100" s="64">
        <v>158</v>
      </c>
      <c r="Z100" s="110">
        <f t="shared" ref="Z100:Z130" si="16">W100/U100-W100</f>
        <v>487.501357957632</v>
      </c>
      <c r="AA100" s="72">
        <f t="shared" ref="AA100:AA130" si="17">(W100/U100-W100)*Q100</f>
        <v>222.251869092884</v>
      </c>
      <c r="AB100" s="72">
        <f t="shared" ref="AB100:AB130" si="18">W100*P100</f>
        <v>49.995</v>
      </c>
      <c r="AD100" s="153" t="s">
        <v>23</v>
      </c>
      <c r="AE100" s="75">
        <f>(AB100/W100)-(AA100/Z100)</f>
        <v>-0.00140000000000001</v>
      </c>
    </row>
    <row r="101" ht="15" hidden="1" customHeight="1" outlineLevel="1" spans="1:31">
      <c r="A101" s="116">
        <v>43648.1</v>
      </c>
      <c r="C101" s="123">
        <v>182</v>
      </c>
      <c r="E101" s="136">
        <v>0.2078</v>
      </c>
      <c r="F101" s="136">
        <v>0.2021</v>
      </c>
      <c r="G101" s="165">
        <f t="shared" si="15"/>
        <v>16.0006</v>
      </c>
      <c r="H101" s="136"/>
      <c r="J101" s="144">
        <v>0.2027</v>
      </c>
      <c r="K101" s="144">
        <v>0.2304</v>
      </c>
      <c r="L101" s="144">
        <v>0.9907</v>
      </c>
      <c r="M101" s="144">
        <v>0.9909</v>
      </c>
      <c r="O101" s="57">
        <v>0.6538</v>
      </c>
      <c r="P101" s="57">
        <v>0.4068</v>
      </c>
      <c r="Q101" s="57">
        <v>0.4196</v>
      </c>
      <c r="R101" s="57">
        <v>-0.0128</v>
      </c>
      <c r="S101" s="57">
        <v>0.4524</v>
      </c>
      <c r="U101" s="63">
        <v>0.1009</v>
      </c>
      <c r="V101" s="63">
        <v>0.8603</v>
      </c>
      <c r="W101" s="64">
        <v>59</v>
      </c>
      <c r="X101" s="64">
        <v>77</v>
      </c>
      <c r="Z101" s="110">
        <f t="shared" si="16"/>
        <v>525.737363726462</v>
      </c>
      <c r="AA101" s="72">
        <f t="shared" si="17"/>
        <v>220.599397819623</v>
      </c>
      <c r="AB101" s="72">
        <f t="shared" si="18"/>
        <v>24.0012</v>
      </c>
      <c r="AD101" s="153" t="s">
        <v>24</v>
      </c>
      <c r="AE101" s="177">
        <f>SUM(AB100:AB101)/SUM(W100:W101)-SUM(AA100:AA101)/SUM(Z100:Z101)</f>
        <v>0.000782253369302488</v>
      </c>
    </row>
    <row r="102" ht="15" hidden="1" customHeight="1" outlineLevel="1" spans="1:31">
      <c r="A102" s="116">
        <v>43649.1</v>
      </c>
      <c r="C102" s="123">
        <v>126</v>
      </c>
      <c r="E102" s="136">
        <v>0.2</v>
      </c>
      <c r="F102" s="136">
        <v>0.1781</v>
      </c>
      <c r="G102" s="165">
        <f t="shared" si="15"/>
        <v>31</v>
      </c>
      <c r="H102" s="136"/>
      <c r="J102" s="144">
        <v>0.1971</v>
      </c>
      <c r="K102" s="144">
        <v>0.1885</v>
      </c>
      <c r="L102" s="144">
        <v>0.9906</v>
      </c>
      <c r="M102" s="144">
        <v>0.9903</v>
      </c>
      <c r="O102" s="57">
        <v>0.7241</v>
      </c>
      <c r="P102" s="57">
        <v>0.3089</v>
      </c>
      <c r="Q102" s="57">
        <v>0.3611</v>
      </c>
      <c r="R102" s="185">
        <v>-0.0522</v>
      </c>
      <c r="S102" s="57">
        <v>0.4156</v>
      </c>
      <c r="U102" s="63">
        <v>0.212</v>
      </c>
      <c r="V102" s="63">
        <v>0.883</v>
      </c>
      <c r="W102" s="64">
        <v>123</v>
      </c>
      <c r="X102" s="64">
        <v>155</v>
      </c>
      <c r="Z102" s="110">
        <f t="shared" si="16"/>
        <v>457.188679245283</v>
      </c>
      <c r="AA102" s="72">
        <f t="shared" si="17"/>
        <v>165.090832075472</v>
      </c>
      <c r="AB102" s="72">
        <f t="shared" si="18"/>
        <v>37.9947</v>
      </c>
      <c r="AD102" s="153" t="s">
        <v>25</v>
      </c>
      <c r="AE102" s="154">
        <f>SUM(AB100:AB102)/SUM(W100:W102)-SUM(AA100:AA102)/SUM(Z100:Z102)</f>
        <v>-0.0299153653436369</v>
      </c>
    </row>
    <row r="103" ht="15" hidden="1" customHeight="1" outlineLevel="1" spans="1:31">
      <c r="A103" s="116">
        <v>43650.1</v>
      </c>
      <c r="C103" s="123">
        <v>204</v>
      </c>
      <c r="E103" s="136">
        <v>0.2093</v>
      </c>
      <c r="F103" s="136">
        <v>0.1747</v>
      </c>
      <c r="G103" s="165">
        <f t="shared" si="15"/>
        <v>17.9998</v>
      </c>
      <c r="H103" s="136"/>
      <c r="J103" s="144">
        <v>0.175</v>
      </c>
      <c r="K103" s="144">
        <v>0.1712</v>
      </c>
      <c r="L103" s="144">
        <v>0.9906</v>
      </c>
      <c r="M103" s="144">
        <v>0.9919</v>
      </c>
      <c r="O103" s="57">
        <v>0.7692</v>
      </c>
      <c r="P103" s="57">
        <v>0.2414</v>
      </c>
      <c r="Q103" s="57">
        <v>0.2233</v>
      </c>
      <c r="R103" s="185">
        <v>0.0181</v>
      </c>
      <c r="S103" s="57">
        <v>0.4282</v>
      </c>
      <c r="U103" s="63">
        <v>0.0463</v>
      </c>
      <c r="V103" s="63">
        <v>0.8377</v>
      </c>
      <c r="W103" s="64">
        <v>58</v>
      </c>
      <c r="X103" s="64">
        <v>86</v>
      </c>
      <c r="Z103" s="110">
        <f t="shared" si="16"/>
        <v>1194.69978401728</v>
      </c>
      <c r="AA103" s="72">
        <f t="shared" si="17"/>
        <v>266.776461771058</v>
      </c>
      <c r="AB103" s="72">
        <f t="shared" si="18"/>
        <v>14.0012</v>
      </c>
      <c r="AD103" s="153" t="s">
        <v>26</v>
      </c>
      <c r="AE103" s="177">
        <f>SUM(AB100:AB103)/SUM(W100:W103)-SUM(AA100:AA103)/SUM(Z100:Z103)</f>
        <v>0.031768491414628</v>
      </c>
    </row>
    <row r="104" ht="15" hidden="1" customHeight="1" outlineLevel="1" spans="1:31">
      <c r="A104" s="116">
        <v>43651.1</v>
      </c>
      <c r="C104" s="123">
        <v>175</v>
      </c>
      <c r="E104" s="136">
        <v>0.1406</v>
      </c>
      <c r="F104" s="136">
        <v>0.218</v>
      </c>
      <c r="G104" s="165">
        <f t="shared" si="15"/>
        <v>8.9984</v>
      </c>
      <c r="H104" s="136"/>
      <c r="J104" s="144">
        <v>0.1129</v>
      </c>
      <c r="K104" s="144">
        <v>0.1549</v>
      </c>
      <c r="L104" s="144">
        <v>0.9999</v>
      </c>
      <c r="M104" s="144">
        <v>0.9934</v>
      </c>
      <c r="O104" s="57">
        <v>0.8333</v>
      </c>
      <c r="P104" s="57">
        <v>0.2703</v>
      </c>
      <c r="Q104" s="57">
        <v>0.3147</v>
      </c>
      <c r="R104" s="185">
        <v>-0.0444</v>
      </c>
      <c r="S104" s="57">
        <v>0.406</v>
      </c>
      <c r="U104" s="63">
        <v>0.0863</v>
      </c>
      <c r="V104" s="63">
        <v>0.9342</v>
      </c>
      <c r="W104" s="64">
        <v>37</v>
      </c>
      <c r="X104" s="64">
        <v>64</v>
      </c>
      <c r="Z104" s="110">
        <f t="shared" si="16"/>
        <v>391.736964078795</v>
      </c>
      <c r="AA104" s="72">
        <f t="shared" si="17"/>
        <v>123.279622595597</v>
      </c>
      <c r="AB104" s="72">
        <f t="shared" si="18"/>
        <v>10.0011</v>
      </c>
      <c r="AD104" s="153" t="s">
        <v>27</v>
      </c>
      <c r="AE104" s="177">
        <f>SUM(AB100:AB104)/SUM(W100:W104)-SUM(AA100:AA104)/SUM(Z100:Z104)</f>
        <v>0.0249258499303864</v>
      </c>
    </row>
    <row r="105" ht="15" hidden="1" customHeight="1" outlineLevel="1" spans="1:31">
      <c r="A105" s="116">
        <v>43652.1</v>
      </c>
      <c r="B105" s="181" t="s">
        <v>60</v>
      </c>
      <c r="C105" s="123">
        <v>134</v>
      </c>
      <c r="E105" s="136">
        <v>0.2059</v>
      </c>
      <c r="F105" s="136">
        <v>0.171</v>
      </c>
      <c r="G105" s="165">
        <f t="shared" si="15"/>
        <v>21.0018</v>
      </c>
      <c r="H105" s="136"/>
      <c r="J105" s="144">
        <v>0.2371</v>
      </c>
      <c r="K105" s="144">
        <v>0.1622</v>
      </c>
      <c r="L105" s="144">
        <v>0.9893</v>
      </c>
      <c r="M105" s="144">
        <v>0.9852</v>
      </c>
      <c r="O105" s="57">
        <v>0.6667</v>
      </c>
      <c r="P105" s="57">
        <v>0.274</v>
      </c>
      <c r="Q105" s="57">
        <v>0.3022</v>
      </c>
      <c r="R105" s="185">
        <v>-0.0282</v>
      </c>
      <c r="S105" s="57">
        <v>0.3824</v>
      </c>
      <c r="U105" s="63">
        <v>0.1447</v>
      </c>
      <c r="V105" s="63">
        <v>0.8444</v>
      </c>
      <c r="W105" s="64">
        <v>73</v>
      </c>
      <c r="X105" s="64">
        <v>102</v>
      </c>
      <c r="Z105" s="110">
        <f t="shared" si="16"/>
        <v>431.49205252246</v>
      </c>
      <c r="AA105" s="72">
        <f t="shared" si="17"/>
        <v>130.396898272288</v>
      </c>
      <c r="AB105" s="72">
        <f t="shared" si="18"/>
        <v>20.002</v>
      </c>
      <c r="AD105" s="153" t="s">
        <v>28</v>
      </c>
      <c r="AE105" s="177">
        <f>SUM(AB100:AB105)/SUM(W100:W105)-SUM(AA100:AA105)/SUM(Z100:Z105)</f>
        <v>0.0156452696596144</v>
      </c>
    </row>
    <row r="106" ht="15" hidden="1" customHeight="1" outlineLevel="1" spans="1:31">
      <c r="A106" s="116">
        <v>43653.1</v>
      </c>
      <c r="B106" s="181" t="s">
        <v>60</v>
      </c>
      <c r="C106" s="123">
        <v>175</v>
      </c>
      <c r="E106" s="136">
        <v>0.1111</v>
      </c>
      <c r="F106" s="136">
        <v>0.1343</v>
      </c>
      <c r="G106" s="165">
        <f t="shared" si="15"/>
        <v>4.9995</v>
      </c>
      <c r="H106" s="136"/>
      <c r="J106" s="144">
        <v>0.0227</v>
      </c>
      <c r="K106" s="144">
        <v>0.1617</v>
      </c>
      <c r="L106" s="144">
        <v>0.9892</v>
      </c>
      <c r="M106" s="144">
        <v>0.9933</v>
      </c>
      <c r="O106" s="57">
        <v>1</v>
      </c>
      <c r="P106" s="57">
        <v>0.3077</v>
      </c>
      <c r="Q106" s="57">
        <v>0.274</v>
      </c>
      <c r="R106" s="185">
        <v>0.0337</v>
      </c>
      <c r="S106" s="57">
        <v>0.3917</v>
      </c>
      <c r="U106" s="63">
        <v>0.0616</v>
      </c>
      <c r="V106" s="63">
        <v>0.9321</v>
      </c>
      <c r="W106" s="64">
        <v>26</v>
      </c>
      <c r="X106" s="64">
        <v>45</v>
      </c>
      <c r="Z106" s="110">
        <f t="shared" si="16"/>
        <v>396.077922077922</v>
      </c>
      <c r="AA106" s="72">
        <f t="shared" si="17"/>
        <v>108.525350649351</v>
      </c>
      <c r="AB106" s="72">
        <f t="shared" si="18"/>
        <v>8.0002</v>
      </c>
      <c r="AD106" s="153" t="s">
        <v>29</v>
      </c>
      <c r="AE106" s="177">
        <f>SUM(AB100:AB106)/SUM(W100:W106)-SUM(AA100:AA106)/SUM(Z100:Z106)</f>
        <v>0.0190090755251295</v>
      </c>
    </row>
    <row r="107" ht="15" hidden="1" customHeight="1" outlineLevel="1" spans="1:31">
      <c r="A107" s="116">
        <v>43654.1</v>
      </c>
      <c r="C107" s="123">
        <v>152</v>
      </c>
      <c r="E107" s="136">
        <v>0.2517</v>
      </c>
      <c r="F107" s="136">
        <v>0.1948</v>
      </c>
      <c r="G107" s="165">
        <f t="shared" si="15"/>
        <v>38.0067</v>
      </c>
      <c r="H107" s="136"/>
      <c r="J107" s="144">
        <v>0.3357</v>
      </c>
      <c r="K107" s="144">
        <v>0.178</v>
      </c>
      <c r="L107" s="144">
        <v>0.9899</v>
      </c>
      <c r="M107" s="144">
        <v>0.9869</v>
      </c>
      <c r="O107" s="57">
        <v>0.7273</v>
      </c>
      <c r="P107" s="57">
        <v>0.5051</v>
      </c>
      <c r="Q107" s="57">
        <v>0.4926</v>
      </c>
      <c r="R107" s="185">
        <v>0.0125</v>
      </c>
      <c r="S107" s="57">
        <v>0.4891</v>
      </c>
      <c r="U107" s="63">
        <v>0.1473</v>
      </c>
      <c r="V107" s="63">
        <v>0.8214</v>
      </c>
      <c r="W107" s="64">
        <v>99</v>
      </c>
      <c r="X107" s="64">
        <v>151</v>
      </c>
      <c r="Z107" s="110">
        <f t="shared" si="16"/>
        <v>573.097759674135</v>
      </c>
      <c r="AA107" s="72">
        <f t="shared" si="17"/>
        <v>282.307956415479</v>
      </c>
      <c r="AB107" s="72">
        <f t="shared" si="18"/>
        <v>50.0049</v>
      </c>
      <c r="AD107" s="153" t="s">
        <v>30</v>
      </c>
      <c r="AE107" s="177">
        <f>SUM(AB100:AB107)/SUM(W100:W107)-SUM(AA100:AA107)/SUM(Z100:Z107)</f>
        <v>0.0249897030549212</v>
      </c>
    </row>
    <row r="108" ht="15" hidden="1" customHeight="1" outlineLevel="1" spans="1:31">
      <c r="A108" s="116">
        <v>43655.1</v>
      </c>
      <c r="C108" s="123">
        <v>138</v>
      </c>
      <c r="E108" s="136">
        <v>0.2784</v>
      </c>
      <c r="F108" s="136">
        <v>0.1756</v>
      </c>
      <c r="G108" s="165">
        <f t="shared" si="15"/>
        <v>48.9984</v>
      </c>
      <c r="H108" s="136"/>
      <c r="J108" s="144">
        <v>0.184</v>
      </c>
      <c r="K108" s="144">
        <v>0.1747</v>
      </c>
      <c r="L108" s="144">
        <v>0.9899</v>
      </c>
      <c r="M108" s="144">
        <v>0.9848</v>
      </c>
      <c r="O108" s="57">
        <v>0.9655</v>
      </c>
      <c r="P108" s="57">
        <v>0.3826</v>
      </c>
      <c r="Q108" s="57">
        <v>0.4327</v>
      </c>
      <c r="R108" s="185">
        <v>-0.0501</v>
      </c>
      <c r="S108" s="57">
        <v>0.4242</v>
      </c>
      <c r="U108" s="63">
        <v>0.2128</v>
      </c>
      <c r="V108" s="63">
        <v>0.7331</v>
      </c>
      <c r="W108" s="64">
        <v>115</v>
      </c>
      <c r="X108" s="64">
        <v>176</v>
      </c>
      <c r="Z108" s="110">
        <f t="shared" si="16"/>
        <v>425.413533834586</v>
      </c>
      <c r="AA108" s="72">
        <f t="shared" si="17"/>
        <v>184.076436090226</v>
      </c>
      <c r="AB108" s="72">
        <f t="shared" si="18"/>
        <v>43.999</v>
      </c>
      <c r="AD108" s="153" t="s">
        <v>31</v>
      </c>
      <c r="AE108" s="177">
        <f>SUM(AB100:AB108)/SUM(W100:W108)-SUM(AA100:AA108)/SUM(Z100:Z108)</f>
        <v>0.0197430960346002</v>
      </c>
    </row>
    <row r="109" ht="15" hidden="1" customHeight="1" outlineLevel="1" spans="1:31">
      <c r="A109" s="116">
        <v>43656.1</v>
      </c>
      <c r="C109" s="123">
        <v>121</v>
      </c>
      <c r="E109" s="136">
        <v>0.2785</v>
      </c>
      <c r="F109" s="136">
        <v>0.1905</v>
      </c>
      <c r="G109" s="165">
        <f t="shared" si="15"/>
        <v>60.9915</v>
      </c>
      <c r="H109" s="136"/>
      <c r="J109" s="144">
        <v>0.1515</v>
      </c>
      <c r="K109" s="144">
        <v>0.1955</v>
      </c>
      <c r="L109" s="144">
        <v>0.9899</v>
      </c>
      <c r="M109" s="144">
        <v>0.9853</v>
      </c>
      <c r="O109" s="57">
        <v>0.8824</v>
      </c>
      <c r="P109" s="57">
        <v>0.3473</v>
      </c>
      <c r="Q109" s="57">
        <v>0.4237</v>
      </c>
      <c r="R109" s="185">
        <v>-0.0764</v>
      </c>
      <c r="S109" s="57">
        <v>0.392</v>
      </c>
      <c r="U109" s="63">
        <v>0.2547</v>
      </c>
      <c r="V109" s="63">
        <v>0.8261</v>
      </c>
      <c r="W109" s="64">
        <v>167</v>
      </c>
      <c r="X109" s="64">
        <v>219</v>
      </c>
      <c r="Z109" s="110">
        <f t="shared" si="16"/>
        <v>488.673341185709</v>
      </c>
      <c r="AA109" s="72">
        <f t="shared" si="17"/>
        <v>207.050894660385</v>
      </c>
      <c r="AB109" s="72">
        <f t="shared" si="18"/>
        <v>57.9991</v>
      </c>
      <c r="AD109" s="153" t="s">
        <v>32</v>
      </c>
      <c r="AE109" s="177">
        <f>SUM(AB100:AB109)/SUM(W100:W109)-SUM(AA100:AA109)/SUM(Z100:Z109)</f>
        <v>0.00883461780264144</v>
      </c>
    </row>
    <row r="110" ht="15" hidden="1" customHeight="1" outlineLevel="1" spans="1:31">
      <c r="A110" s="116">
        <v>43657.1</v>
      </c>
      <c r="C110" s="123">
        <v>148</v>
      </c>
      <c r="E110" s="136">
        <v>0.1735</v>
      </c>
      <c r="F110" s="136">
        <v>0.2022</v>
      </c>
      <c r="G110" s="165">
        <f t="shared" si="15"/>
        <v>17.003</v>
      </c>
      <c r="H110" s="136"/>
      <c r="J110" s="144">
        <v>0.086</v>
      </c>
      <c r="K110" s="144">
        <v>0.1679</v>
      </c>
      <c r="L110" s="144">
        <v>0.9902</v>
      </c>
      <c r="M110" s="144">
        <v>0.9923</v>
      </c>
      <c r="O110" s="57">
        <v>0.9091</v>
      </c>
      <c r="P110" s="57">
        <v>0.3279</v>
      </c>
      <c r="Q110" s="57">
        <v>0.3836</v>
      </c>
      <c r="R110" s="185">
        <v>-0.0557</v>
      </c>
      <c r="S110" s="57">
        <v>0.4184</v>
      </c>
      <c r="U110" s="63">
        <v>0.1281</v>
      </c>
      <c r="V110" s="63">
        <v>0.8514</v>
      </c>
      <c r="W110" s="64">
        <v>61</v>
      </c>
      <c r="X110" s="64">
        <v>98</v>
      </c>
      <c r="Z110" s="110">
        <f t="shared" si="16"/>
        <v>415.190476190476</v>
      </c>
      <c r="AA110" s="72">
        <f t="shared" si="17"/>
        <v>159.267066666667</v>
      </c>
      <c r="AB110" s="72">
        <f t="shared" si="18"/>
        <v>20.0019</v>
      </c>
      <c r="AD110" s="153" t="s">
        <v>33</v>
      </c>
      <c r="AE110" s="177">
        <f>SUM(AB100:AB110)/SUM(W100:W110)-SUM(AA100:AA110)/SUM(Z100:Z110)</f>
        <v>0.00442439292087743</v>
      </c>
    </row>
    <row r="111" ht="15" hidden="1" customHeight="1" outlineLevel="1" spans="1:31">
      <c r="A111" s="116">
        <v>43658.1</v>
      </c>
      <c r="C111" s="123">
        <v>148</v>
      </c>
      <c r="E111" s="136">
        <v>0.2162</v>
      </c>
      <c r="F111" s="136">
        <v>0.1818</v>
      </c>
      <c r="G111" s="165">
        <f t="shared" si="15"/>
        <v>23.9982</v>
      </c>
      <c r="H111" s="136"/>
      <c r="J111" s="144">
        <v>0.1414</v>
      </c>
      <c r="K111" s="144">
        <v>0.2076</v>
      </c>
      <c r="L111" s="144">
        <v>0.9898</v>
      </c>
      <c r="M111" s="144">
        <v>0.9919</v>
      </c>
      <c r="O111" s="57">
        <v>0.6667</v>
      </c>
      <c r="P111" s="57">
        <v>0.3494</v>
      </c>
      <c r="Q111" s="57">
        <v>0.3289</v>
      </c>
      <c r="R111" s="185">
        <v>0.0205</v>
      </c>
      <c r="S111" s="57">
        <v>0.4216</v>
      </c>
      <c r="U111" s="63">
        <v>0.147</v>
      </c>
      <c r="V111" s="63">
        <v>0.8716</v>
      </c>
      <c r="W111" s="64">
        <v>83</v>
      </c>
      <c r="X111" s="64">
        <v>111</v>
      </c>
      <c r="Z111" s="110">
        <f t="shared" si="16"/>
        <v>481.625850340136</v>
      </c>
      <c r="AA111" s="72">
        <f t="shared" si="17"/>
        <v>158.406742176871</v>
      </c>
      <c r="AB111" s="72">
        <f t="shared" si="18"/>
        <v>29.0002</v>
      </c>
      <c r="AD111" s="153" t="s">
        <v>34</v>
      </c>
      <c r="AE111" s="177">
        <f>SUM(AB100:AB111)/SUM(W100:W111)-SUM(AA100:AA111)/SUM(Z100:Z111)</f>
        <v>0.00559285431375695</v>
      </c>
    </row>
    <row r="112" ht="15" hidden="1" customHeight="1" outlineLevel="1" spans="1:31">
      <c r="A112" s="116">
        <v>43659.1</v>
      </c>
      <c r="C112" s="123">
        <v>151</v>
      </c>
      <c r="E112" s="136">
        <v>0.2647</v>
      </c>
      <c r="F112" s="136">
        <v>0.1914</v>
      </c>
      <c r="G112" s="165">
        <f t="shared" si="15"/>
        <v>26.9994</v>
      </c>
      <c r="H112" s="136"/>
      <c r="J112" s="144">
        <v>0.125</v>
      </c>
      <c r="K112" s="144">
        <v>0.1825</v>
      </c>
      <c r="L112" s="144">
        <v>0.9896</v>
      </c>
      <c r="M112" s="144">
        <v>0.9872</v>
      </c>
      <c r="O112" s="57">
        <v>0.7692</v>
      </c>
      <c r="P112" s="57">
        <v>0.2051</v>
      </c>
      <c r="Q112" s="57">
        <v>0.3512</v>
      </c>
      <c r="R112" s="185">
        <v>-0.1461</v>
      </c>
      <c r="S112" s="57">
        <v>0.4056</v>
      </c>
      <c r="U112" s="63">
        <v>0.1299</v>
      </c>
      <c r="V112" s="63">
        <v>0.9394</v>
      </c>
      <c r="W112" s="64">
        <v>78</v>
      </c>
      <c r="X112" s="64">
        <v>102</v>
      </c>
      <c r="Z112" s="110">
        <f t="shared" si="16"/>
        <v>522.461893764434</v>
      </c>
      <c r="AA112" s="72">
        <f t="shared" si="17"/>
        <v>183.488617090069</v>
      </c>
      <c r="AB112" s="72">
        <f t="shared" si="18"/>
        <v>15.9978</v>
      </c>
      <c r="AD112" s="153" t="s">
        <v>35</v>
      </c>
      <c r="AE112" s="154">
        <f>SUM(AB100:AB112)/SUM(W100:W112)-SUM(AA100:AA112)/SUM(Z100:Z112)</f>
        <v>-0.00524970254512325</v>
      </c>
    </row>
    <row r="113" ht="15" hidden="1" customHeight="1" outlineLevel="1" spans="1:31">
      <c r="A113" s="116">
        <v>43660.1</v>
      </c>
      <c r="C113" s="123">
        <v>141</v>
      </c>
      <c r="E113" s="136">
        <v>0.2857</v>
      </c>
      <c r="F113" s="136">
        <v>0.1804</v>
      </c>
      <c r="G113" s="165">
        <f t="shared" si="15"/>
        <v>27.9986</v>
      </c>
      <c r="H113" s="136"/>
      <c r="J113" s="144">
        <v>0.1429</v>
      </c>
      <c r="K113" s="144">
        <v>0.1909</v>
      </c>
      <c r="L113" s="144">
        <v>0.9894</v>
      </c>
      <c r="M113" s="144">
        <v>0.9874</v>
      </c>
      <c r="O113" s="57">
        <v>0.9</v>
      </c>
      <c r="P113" s="57">
        <v>0.3514</v>
      </c>
      <c r="Q113" s="57">
        <v>0.4132</v>
      </c>
      <c r="R113" s="185">
        <v>-0.0618</v>
      </c>
      <c r="S113" s="57">
        <v>0.4264</v>
      </c>
      <c r="U113" s="63">
        <v>0.1335</v>
      </c>
      <c r="V113" s="63">
        <v>0.9161</v>
      </c>
      <c r="W113" s="64">
        <v>74</v>
      </c>
      <c r="X113" s="64">
        <v>98</v>
      </c>
      <c r="Z113" s="110">
        <f t="shared" si="16"/>
        <v>480.307116104869</v>
      </c>
      <c r="AA113" s="72">
        <f t="shared" si="17"/>
        <v>198.462900374532</v>
      </c>
      <c r="AB113" s="72">
        <f t="shared" si="18"/>
        <v>26.0036</v>
      </c>
      <c r="AD113" s="153" t="s">
        <v>36</v>
      </c>
      <c r="AE113" s="154">
        <f>SUM(AB100:AB113)/SUM(W100:W113)-SUM(AA100:AA113)/SUM(Z100:Z113)</f>
        <v>-0.00898892923989181</v>
      </c>
    </row>
    <row r="114" ht="15" hidden="1" customHeight="1" outlineLevel="1" spans="1:31">
      <c r="A114" s="116">
        <v>43661.1</v>
      </c>
      <c r="B114" s="181" t="s">
        <v>64</v>
      </c>
      <c r="C114" s="123">
        <v>113</v>
      </c>
      <c r="E114" s="136">
        <v>0.2154</v>
      </c>
      <c r="F114" s="136">
        <v>0.1683</v>
      </c>
      <c r="G114" s="165">
        <f t="shared" si="15"/>
        <v>42.4338</v>
      </c>
      <c r="H114" s="136"/>
      <c r="J114" s="144">
        <v>0.2541</v>
      </c>
      <c r="K114" s="144">
        <v>0.171</v>
      </c>
      <c r="L114" s="144">
        <v>0.99</v>
      </c>
      <c r="M114" s="144">
        <v>0.9852</v>
      </c>
      <c r="O114" s="57">
        <v>0.8485</v>
      </c>
      <c r="P114" s="57">
        <v>0.4336</v>
      </c>
      <c r="Q114" s="57">
        <v>0.4522</v>
      </c>
      <c r="R114" s="185">
        <f t="shared" ref="R114:R130" si="19">P114-Q114</f>
        <v>-0.0186</v>
      </c>
      <c r="S114" s="57">
        <v>0.4612</v>
      </c>
      <c r="U114" s="63">
        <v>0.2108</v>
      </c>
      <c r="V114" s="63">
        <v>0.8942</v>
      </c>
      <c r="W114" s="64">
        <v>143</v>
      </c>
      <c r="X114" s="64">
        <v>197</v>
      </c>
      <c r="Z114" s="110">
        <f t="shared" si="16"/>
        <v>535.368121442125</v>
      </c>
      <c r="AA114" s="72">
        <f t="shared" si="17"/>
        <v>242.093464516129</v>
      </c>
      <c r="AB114" s="72">
        <f t="shared" si="18"/>
        <v>62.0048</v>
      </c>
      <c r="AD114" s="153" t="s">
        <v>37</v>
      </c>
      <c r="AE114" s="154">
        <f>SUM(AB100:AB114)/SUM(W100:W114)-SUM(AA100:AA114)/SUM(Z100:Z114)</f>
        <v>-0.00622582153484819</v>
      </c>
    </row>
    <row r="115" ht="15" hidden="1" customHeight="1" outlineLevel="1" spans="1:31">
      <c r="A115" s="116">
        <v>43662.1</v>
      </c>
      <c r="B115" s="181" t="s">
        <v>64</v>
      </c>
      <c r="C115" s="123">
        <v>137</v>
      </c>
      <c r="E115" s="136">
        <v>0.1503</v>
      </c>
      <c r="F115" s="136">
        <v>0.1932</v>
      </c>
      <c r="G115" s="165">
        <f t="shared" si="15"/>
        <v>29.0079</v>
      </c>
      <c r="H115" s="136"/>
      <c r="J115" s="144">
        <v>0.2303</v>
      </c>
      <c r="K115" s="144">
        <v>0.1788</v>
      </c>
      <c r="L115" s="144">
        <v>0.9898</v>
      </c>
      <c r="M115" s="144">
        <v>0.9898</v>
      </c>
      <c r="O115" s="57">
        <v>0.8387</v>
      </c>
      <c r="P115" s="57">
        <v>0.3926</v>
      </c>
      <c r="Q115" s="57">
        <v>0.4498</v>
      </c>
      <c r="R115" s="185">
        <f t="shared" si="19"/>
        <v>-0.0572</v>
      </c>
      <c r="S115" s="57">
        <v>0.4178</v>
      </c>
      <c r="U115" s="63">
        <v>0.2206</v>
      </c>
      <c r="V115" s="63">
        <v>0.9459</v>
      </c>
      <c r="W115" s="64">
        <v>135</v>
      </c>
      <c r="X115" s="64">
        <v>193</v>
      </c>
      <c r="Z115" s="110">
        <f t="shared" si="16"/>
        <v>476.967361740707</v>
      </c>
      <c r="AA115" s="72">
        <f t="shared" si="17"/>
        <v>214.53991931097</v>
      </c>
      <c r="AB115" s="72">
        <f t="shared" si="18"/>
        <v>53.001</v>
      </c>
      <c r="AD115" s="153" t="s">
        <v>38</v>
      </c>
      <c r="AE115" s="75">
        <f>SUM(AB100:AB115)/SUM(W100:W115)-SUM(AA100:AA115)/SUM(Z100:Z115)</f>
        <v>-0.00795202192526229</v>
      </c>
    </row>
    <row r="116" ht="15" hidden="1" customHeight="1" outlineLevel="1" spans="1:31">
      <c r="A116" s="116">
        <v>43663.1</v>
      </c>
      <c r="C116" s="123">
        <v>112</v>
      </c>
      <c r="E116" s="136">
        <v>0.1848</v>
      </c>
      <c r="F116" s="136">
        <v>0.1928</v>
      </c>
      <c r="G116" s="165">
        <f t="shared" si="15"/>
        <v>39.1776</v>
      </c>
      <c r="H116" s="136"/>
      <c r="J116" s="144">
        <v>0.196</v>
      </c>
      <c r="K116" s="144">
        <v>0.196</v>
      </c>
      <c r="L116" s="144">
        <v>0.9899</v>
      </c>
      <c r="M116" s="144">
        <v>0.9868</v>
      </c>
      <c r="O116" s="57">
        <v>0.8788</v>
      </c>
      <c r="P116" s="57">
        <v>0.3687</v>
      </c>
      <c r="Q116" s="57">
        <v>0.3644</v>
      </c>
      <c r="R116" s="185">
        <f t="shared" si="19"/>
        <v>0.00430000000000003</v>
      </c>
      <c r="S116" s="57">
        <v>0.401</v>
      </c>
      <c r="U116" s="63">
        <v>0.2641</v>
      </c>
      <c r="V116" s="63">
        <v>0.9443</v>
      </c>
      <c r="W116" s="64">
        <v>179</v>
      </c>
      <c r="X116" s="64">
        <v>212</v>
      </c>
      <c r="Z116" s="110">
        <f t="shared" si="16"/>
        <v>498.77357061719</v>
      </c>
      <c r="AA116" s="72">
        <f t="shared" si="17"/>
        <v>181.753089132904</v>
      </c>
      <c r="AB116" s="72">
        <f t="shared" si="18"/>
        <v>65.9973</v>
      </c>
      <c r="AD116" s="153" t="s">
        <v>39</v>
      </c>
      <c r="AE116" s="75">
        <f>SUM(AB100:AB116)/SUM(W100:W116)-SUM(AA100:AA116)/SUM(Z100:Z116)</f>
        <v>-0.0069100258353314</v>
      </c>
    </row>
    <row r="117" ht="15" hidden="1" customHeight="1" outlineLevel="1" spans="1:31">
      <c r="A117" s="116">
        <v>43664.1</v>
      </c>
      <c r="C117" s="123">
        <v>147</v>
      </c>
      <c r="E117" s="136">
        <v>0.2206</v>
      </c>
      <c r="F117" s="136">
        <v>0.1979</v>
      </c>
      <c r="G117" s="165">
        <f t="shared" si="15"/>
        <v>30.4428</v>
      </c>
      <c r="H117" s="136"/>
      <c r="J117" s="144">
        <v>0.2422</v>
      </c>
      <c r="K117" s="144">
        <v>0.1961</v>
      </c>
      <c r="L117" s="144">
        <v>0.9895</v>
      </c>
      <c r="M117" s="144">
        <v>0.9875</v>
      </c>
      <c r="O117" s="57">
        <v>0.9333</v>
      </c>
      <c r="P117" s="57">
        <v>0.4911</v>
      </c>
      <c r="Q117" s="57">
        <v>0.5427</v>
      </c>
      <c r="R117" s="185">
        <f t="shared" si="19"/>
        <v>-0.0516</v>
      </c>
      <c r="S117" s="57">
        <v>0.3652</v>
      </c>
      <c r="U117" s="63">
        <v>0.1322</v>
      </c>
      <c r="V117" s="63">
        <v>0.9401</v>
      </c>
      <c r="W117" s="64">
        <v>112</v>
      </c>
      <c r="X117" s="64">
        <v>138</v>
      </c>
      <c r="Y117" s="189"/>
      <c r="Z117" s="110">
        <f t="shared" si="16"/>
        <v>735.201210287443</v>
      </c>
      <c r="AA117" s="72">
        <f t="shared" si="17"/>
        <v>398.993696822995</v>
      </c>
      <c r="AB117" s="72">
        <f t="shared" si="18"/>
        <v>55.0032</v>
      </c>
      <c r="AD117" s="153" t="s">
        <v>40</v>
      </c>
      <c r="AE117" s="75">
        <f>SUM(AB100:AB117)/SUM(W100:W117)-SUM(AA100:AA117)/SUM(Z100:Z117)</f>
        <v>-0.0119743896575848</v>
      </c>
    </row>
    <row r="118" ht="15" hidden="1" customHeight="1" outlineLevel="1" spans="1:31">
      <c r="A118" s="116">
        <v>43665.1</v>
      </c>
      <c r="B118" s="181" t="s">
        <v>65</v>
      </c>
      <c r="C118" s="123">
        <v>151</v>
      </c>
      <c r="E118" s="136">
        <v>0.25</v>
      </c>
      <c r="F118" s="136">
        <v>0.2014</v>
      </c>
      <c r="G118" s="165">
        <f t="shared" si="15"/>
        <v>34.75</v>
      </c>
      <c r="H118" s="136"/>
      <c r="J118" s="144">
        <v>0.1953</v>
      </c>
      <c r="K118" s="144">
        <v>0.1907</v>
      </c>
      <c r="L118" s="144">
        <v>0.9896</v>
      </c>
      <c r="M118" s="144">
        <v>0.9874</v>
      </c>
      <c r="O118" s="204">
        <v>0.9677</v>
      </c>
      <c r="P118" s="204">
        <v>0.5804</v>
      </c>
      <c r="Q118" s="57">
        <v>0.468</v>
      </c>
      <c r="R118" s="185">
        <f t="shared" si="19"/>
        <v>0.1124</v>
      </c>
      <c r="S118" s="57">
        <v>0.4271</v>
      </c>
      <c r="U118" s="63">
        <v>0.1134</v>
      </c>
      <c r="V118" s="63">
        <v>0.9688</v>
      </c>
      <c r="W118" s="64">
        <v>112</v>
      </c>
      <c r="X118" s="64">
        <v>139</v>
      </c>
      <c r="Z118" s="110">
        <f t="shared" si="16"/>
        <v>875.654320987654</v>
      </c>
      <c r="AA118" s="72">
        <f t="shared" si="17"/>
        <v>409.806222222222</v>
      </c>
      <c r="AB118" s="72">
        <f t="shared" si="18"/>
        <v>65.0048</v>
      </c>
      <c r="AD118" s="153" t="s">
        <v>41</v>
      </c>
      <c r="AE118" s="154">
        <f>SUM(AB100:AB118)/SUM(W100:W118)-SUM(AA100:AA118)/SUM(Z100:Z118)</f>
        <v>-0.00641368114795221</v>
      </c>
    </row>
    <row r="119" ht="15" hidden="1" customHeight="1" outlineLevel="1" spans="1:31">
      <c r="A119" s="116">
        <v>43666.1</v>
      </c>
      <c r="B119" s="181" t="s">
        <v>65</v>
      </c>
      <c r="C119" s="123">
        <v>195</v>
      </c>
      <c r="E119" s="136">
        <v>0.15</v>
      </c>
      <c r="F119" s="136">
        <v>0.17</v>
      </c>
      <c r="G119" s="165">
        <f t="shared" si="15"/>
        <v>11.7</v>
      </c>
      <c r="H119" s="136"/>
      <c r="J119" s="144">
        <v>0.2533</v>
      </c>
      <c r="K119" s="144">
        <v>0.1927</v>
      </c>
      <c r="L119" s="144">
        <v>0.9893</v>
      </c>
      <c r="M119" s="144">
        <v>0.9871</v>
      </c>
      <c r="O119" s="57">
        <v>0.7059</v>
      </c>
      <c r="P119" s="57">
        <v>0.5294</v>
      </c>
      <c r="Q119" s="57">
        <v>0.5025</v>
      </c>
      <c r="R119" s="185">
        <f t="shared" si="19"/>
        <v>0.0269</v>
      </c>
      <c r="S119" s="57">
        <v>0.3981</v>
      </c>
      <c r="U119" s="63">
        <v>0.0782</v>
      </c>
      <c r="V119" s="63">
        <v>0.9692</v>
      </c>
      <c r="W119" s="64">
        <v>51</v>
      </c>
      <c r="X119" s="64">
        <v>78</v>
      </c>
      <c r="Z119" s="110">
        <f t="shared" si="16"/>
        <v>601.173913043478</v>
      </c>
      <c r="AA119" s="72">
        <f t="shared" si="17"/>
        <v>302.089891304348</v>
      </c>
      <c r="AB119" s="72">
        <f t="shared" si="18"/>
        <v>26.9994</v>
      </c>
      <c r="AD119" s="153" t="s">
        <v>42</v>
      </c>
      <c r="AE119" s="154">
        <f>SUM(AB100:AB119)/SUM(W100:W119)-SUM(AA100:AA119)/SUM(Z100:Z119)</f>
        <v>-0.00863070428989327</v>
      </c>
    </row>
    <row r="120" ht="15" hidden="1" customHeight="1" outlineLevel="1" spans="1:31">
      <c r="A120" s="116">
        <v>43667.1</v>
      </c>
      <c r="C120" s="123">
        <v>180</v>
      </c>
      <c r="E120" s="136">
        <v>0.0988</v>
      </c>
      <c r="F120" s="136">
        <v>0.1772</v>
      </c>
      <c r="G120" s="165">
        <f t="shared" si="15"/>
        <v>8.398</v>
      </c>
      <c r="H120" s="136"/>
      <c r="J120" s="144">
        <v>0.2105</v>
      </c>
      <c r="K120" s="144">
        <v>0.1907</v>
      </c>
      <c r="L120" s="144">
        <v>0.9891</v>
      </c>
      <c r="M120" s="144">
        <v>0.987</v>
      </c>
      <c r="O120" s="57">
        <v>0.7143</v>
      </c>
      <c r="P120" s="57">
        <v>0.25</v>
      </c>
      <c r="Q120" s="57">
        <v>0.4246</v>
      </c>
      <c r="R120" s="185">
        <f t="shared" si="19"/>
        <v>-0.1746</v>
      </c>
      <c r="S120" s="57">
        <v>0.3747</v>
      </c>
      <c r="U120" s="63">
        <v>0.104</v>
      </c>
      <c r="V120" s="63">
        <v>0.9756</v>
      </c>
      <c r="W120" s="64">
        <v>64</v>
      </c>
      <c r="X120" s="64">
        <v>85</v>
      </c>
      <c r="Z120" s="110">
        <f t="shared" si="16"/>
        <v>551.384615384615</v>
      </c>
      <c r="AA120" s="72">
        <f t="shared" si="17"/>
        <v>234.117907692308</v>
      </c>
      <c r="AB120" s="72">
        <f t="shared" si="18"/>
        <v>16</v>
      </c>
      <c r="AD120" s="153" t="s">
        <v>43</v>
      </c>
      <c r="AE120" s="154">
        <f>SUM(AB100:AB120)/SUM(W100:W120)-SUM(AA100:AA120)/SUM(Z100:Z120)</f>
        <v>-0.0144768165194533</v>
      </c>
    </row>
    <row r="121" ht="15" hidden="1" customHeight="1" outlineLevel="1" spans="1:31">
      <c r="A121" s="116">
        <v>43668.1</v>
      </c>
      <c r="C121" s="123">
        <v>183</v>
      </c>
      <c r="E121" s="136">
        <v>0.2174</v>
      </c>
      <c r="F121" s="136">
        <v>0.1601</v>
      </c>
      <c r="G121" s="165">
        <f t="shared" si="15"/>
        <v>20.0008</v>
      </c>
      <c r="H121" s="136"/>
      <c r="J121" s="144">
        <v>0.1395</v>
      </c>
      <c r="K121" s="144">
        <v>0.1979</v>
      </c>
      <c r="L121" s="144">
        <v>0.9896</v>
      </c>
      <c r="M121" s="144">
        <v>0.9938</v>
      </c>
      <c r="O121" s="57">
        <v>0.875</v>
      </c>
      <c r="P121" s="57">
        <v>0.3971</v>
      </c>
      <c r="Q121" s="57">
        <v>0.375</v>
      </c>
      <c r="R121" s="185">
        <f t="shared" si="19"/>
        <v>0.0221</v>
      </c>
      <c r="S121" s="57">
        <v>0.4975</v>
      </c>
      <c r="U121" s="63">
        <v>0.1283</v>
      </c>
      <c r="V121" s="63">
        <v>0.9628</v>
      </c>
      <c r="W121" s="64">
        <v>68</v>
      </c>
      <c r="X121" s="64">
        <v>92</v>
      </c>
      <c r="Z121" s="110">
        <f t="shared" si="16"/>
        <v>462.007794232268</v>
      </c>
      <c r="AA121" s="72">
        <f t="shared" si="17"/>
        <v>173.252922837101</v>
      </c>
      <c r="AB121" s="72">
        <f t="shared" si="18"/>
        <v>27.0028</v>
      </c>
      <c r="AD121" s="153" t="s">
        <v>44</v>
      </c>
      <c r="AE121" s="154">
        <f>SUM(AB100:AB121)/SUM(W100:W121)-SUM(AA100:AA121)/SUM(Z100:Z121)</f>
        <v>-0.0131371877162473</v>
      </c>
    </row>
    <row r="122" ht="15" hidden="1" customHeight="1" outlineLevel="1" spans="1:31">
      <c r="A122" s="116">
        <v>43669.1</v>
      </c>
      <c r="B122" s="181" t="s">
        <v>64</v>
      </c>
      <c r="C122" s="123">
        <v>142</v>
      </c>
      <c r="E122" s="136">
        <v>0.257</v>
      </c>
      <c r="F122" s="136">
        <v>0.1979</v>
      </c>
      <c r="G122" s="165">
        <f t="shared" si="15"/>
        <v>46.517</v>
      </c>
      <c r="H122" s="136"/>
      <c r="J122" s="144">
        <v>0.1515</v>
      </c>
      <c r="K122" s="144">
        <v>0.1886</v>
      </c>
      <c r="L122" s="144">
        <v>0.99</v>
      </c>
      <c r="M122" s="144">
        <v>0.9868</v>
      </c>
      <c r="O122" s="57">
        <v>0.871</v>
      </c>
      <c r="P122" s="57">
        <v>0.4626</v>
      </c>
      <c r="Q122" s="57">
        <v>0.451</v>
      </c>
      <c r="R122" s="185">
        <f t="shared" si="19"/>
        <v>0.0116</v>
      </c>
      <c r="S122" s="57">
        <v>0.4124</v>
      </c>
      <c r="U122" s="63">
        <v>0.1998</v>
      </c>
      <c r="V122" s="63">
        <v>0.9677</v>
      </c>
      <c r="W122" s="64">
        <v>147</v>
      </c>
      <c r="X122" s="64">
        <v>181</v>
      </c>
      <c r="Z122" s="110">
        <f t="shared" si="16"/>
        <v>588.735735735736</v>
      </c>
      <c r="AA122" s="72">
        <f t="shared" si="17"/>
        <v>265.519816816817</v>
      </c>
      <c r="AB122" s="72">
        <f t="shared" si="18"/>
        <v>68.0022</v>
      </c>
      <c r="AD122" s="153" t="s">
        <v>45</v>
      </c>
      <c r="AE122" s="154">
        <f>SUM(AB100:AB122)/SUM(W100:W122)-SUM(AA100:AA122)/SUM(Z100:Z122)</f>
        <v>-0.0103362824697441</v>
      </c>
    </row>
    <row r="123" ht="15" hidden="1" customHeight="1" outlineLevel="1" spans="1:31">
      <c r="A123" s="116">
        <v>43670.1</v>
      </c>
      <c r="B123" s="181" t="s">
        <v>64</v>
      </c>
      <c r="C123" s="123">
        <v>110</v>
      </c>
      <c r="E123" s="136">
        <v>0.2302</v>
      </c>
      <c r="F123" s="136">
        <v>0.2036</v>
      </c>
      <c r="G123" s="165">
        <f t="shared" si="15"/>
        <v>58.2406</v>
      </c>
      <c r="H123" s="136"/>
      <c r="J123" s="144">
        <v>0.1838</v>
      </c>
      <c r="K123" s="144">
        <v>0.1935</v>
      </c>
      <c r="L123" s="144">
        <v>0.99</v>
      </c>
      <c r="M123" s="144">
        <v>0.987</v>
      </c>
      <c r="O123" s="57">
        <v>0.8679</v>
      </c>
      <c r="P123" s="57">
        <v>0.474</v>
      </c>
      <c r="Q123" s="57">
        <v>0.4789</v>
      </c>
      <c r="R123" s="185">
        <f t="shared" si="19"/>
        <v>-0.00490000000000002</v>
      </c>
      <c r="S123" s="57">
        <v>0.4232</v>
      </c>
      <c r="U123" s="63">
        <v>0.2485</v>
      </c>
      <c r="V123" s="63">
        <v>0.9453</v>
      </c>
      <c r="W123" s="64">
        <v>192</v>
      </c>
      <c r="X123" s="64">
        <v>253</v>
      </c>
      <c r="Z123" s="110">
        <f t="shared" si="16"/>
        <v>580.635814889336</v>
      </c>
      <c r="AA123" s="72">
        <f t="shared" si="17"/>
        <v>278.066491750503</v>
      </c>
      <c r="AB123" s="72">
        <f t="shared" si="18"/>
        <v>91.008</v>
      </c>
      <c r="AD123" s="153" t="s">
        <v>46</v>
      </c>
      <c r="AE123" s="154">
        <f>SUM(AB100:AB123)/SUM(W100:W123)-SUM(AA100:AA123)/SUM(Z100:Z123)</f>
        <v>-0.00695011245101074</v>
      </c>
    </row>
    <row r="124" ht="15" hidden="1" customHeight="1" outlineLevel="1" spans="1:31">
      <c r="A124" s="116">
        <v>43671.1</v>
      </c>
      <c r="C124" s="123">
        <v>148</v>
      </c>
      <c r="E124" s="136">
        <v>0.1681</v>
      </c>
      <c r="F124" s="136">
        <v>0.1981</v>
      </c>
      <c r="G124" s="165">
        <f t="shared" si="15"/>
        <v>20.3401</v>
      </c>
      <c r="H124" s="136"/>
      <c r="J124" s="144">
        <v>0.1774</v>
      </c>
      <c r="K124" s="144">
        <v>0.1843</v>
      </c>
      <c r="L124" s="144">
        <v>0.99</v>
      </c>
      <c r="M124" s="144">
        <v>0.9871</v>
      </c>
      <c r="O124" s="57">
        <v>0.9032</v>
      </c>
      <c r="P124" s="57">
        <v>0.4432</v>
      </c>
      <c r="Q124" s="57">
        <v>0.4392</v>
      </c>
      <c r="R124" s="185">
        <f t="shared" si="19"/>
        <v>0.004</v>
      </c>
      <c r="S124" s="57">
        <v>0.4322</v>
      </c>
      <c r="U124" s="63">
        <v>0.1281</v>
      </c>
      <c r="V124" s="63">
        <v>0.9252</v>
      </c>
      <c r="W124" s="64">
        <v>88</v>
      </c>
      <c r="X124" s="64">
        <v>121</v>
      </c>
      <c r="Z124" s="110">
        <f t="shared" si="16"/>
        <v>598.96330991413</v>
      </c>
      <c r="AA124" s="72">
        <f t="shared" si="17"/>
        <v>263.064685714286</v>
      </c>
      <c r="AB124" s="72">
        <f t="shared" si="18"/>
        <v>39.0016</v>
      </c>
      <c r="AD124" s="153" t="s">
        <v>47</v>
      </c>
      <c r="AE124" s="154">
        <f>SUM(AB100:AB124)/SUM(W100:W124)-SUM(AA100:AA124)/SUM(Z100:Z124)</f>
        <v>-0.00683333297534844</v>
      </c>
    </row>
    <row r="125" ht="15" hidden="1" customHeight="1" outlineLevel="1" spans="1:31">
      <c r="A125" s="116">
        <v>43672.1</v>
      </c>
      <c r="C125" s="123">
        <v>147</v>
      </c>
      <c r="E125" s="136">
        <v>0.136</v>
      </c>
      <c r="F125" s="136">
        <v>0.175</v>
      </c>
      <c r="G125" s="165">
        <f t="shared" si="15"/>
        <v>17.272</v>
      </c>
      <c r="H125" s="136"/>
      <c r="J125" s="144">
        <v>0.125</v>
      </c>
      <c r="K125" s="144">
        <v>0.1643</v>
      </c>
      <c r="L125" s="144">
        <v>0.9898</v>
      </c>
      <c r="M125" s="144">
        <v>0.9937</v>
      </c>
      <c r="O125" s="57">
        <v>0.8095</v>
      </c>
      <c r="P125" s="57">
        <v>0.2857</v>
      </c>
      <c r="Q125" s="57">
        <v>0.3863</v>
      </c>
      <c r="R125" s="185">
        <f t="shared" si="19"/>
        <v>-0.1006</v>
      </c>
      <c r="S125" s="57">
        <v>0.457</v>
      </c>
      <c r="U125" s="63">
        <v>0.1549</v>
      </c>
      <c r="V125" s="63">
        <v>0.9399</v>
      </c>
      <c r="W125" s="64">
        <v>98</v>
      </c>
      <c r="X125" s="64">
        <v>127</v>
      </c>
      <c r="Z125" s="110">
        <f t="shared" si="16"/>
        <v>534.666236281472</v>
      </c>
      <c r="AA125" s="72">
        <f t="shared" si="17"/>
        <v>206.541567075533</v>
      </c>
      <c r="AB125" s="72">
        <f t="shared" si="18"/>
        <v>27.9986</v>
      </c>
      <c r="AD125" s="153" t="s">
        <v>48</v>
      </c>
      <c r="AE125" s="154">
        <f>SUM(AB101:AB125)/SUM(W101:W125)-SUM(AA101:AA125)/SUM(Z101:Z125)</f>
        <v>-0.0113695445266241</v>
      </c>
    </row>
    <row r="126" ht="15" hidden="1" customHeight="1" outlineLevel="1" spans="1:31">
      <c r="A126" s="116">
        <v>43673.1</v>
      </c>
      <c r="C126" s="123">
        <v>155</v>
      </c>
      <c r="E126" s="136">
        <v>0.2421</v>
      </c>
      <c r="F126" s="136">
        <v>0.1823</v>
      </c>
      <c r="G126" s="165">
        <f t="shared" si="15"/>
        <v>23.7258</v>
      </c>
      <c r="H126" s="136"/>
      <c r="J126" s="144">
        <v>0.1163</v>
      </c>
      <c r="K126" s="144">
        <v>0.1798</v>
      </c>
      <c r="L126" s="144">
        <v>0.9896</v>
      </c>
      <c r="M126" s="144">
        <v>0.9882</v>
      </c>
      <c r="O126" s="57">
        <v>0.7333</v>
      </c>
      <c r="P126" s="57">
        <v>0.3429</v>
      </c>
      <c r="Q126" s="57">
        <v>0.3923</v>
      </c>
      <c r="R126" s="185">
        <f t="shared" si="19"/>
        <v>-0.0494</v>
      </c>
      <c r="S126" s="57">
        <v>0.422</v>
      </c>
      <c r="U126" s="63">
        <v>0.1187</v>
      </c>
      <c r="V126" s="63">
        <v>0.9371</v>
      </c>
      <c r="W126" s="64">
        <v>70</v>
      </c>
      <c r="X126" s="64">
        <v>98</v>
      </c>
      <c r="Z126" s="110">
        <f t="shared" si="16"/>
        <v>519.72198820556</v>
      </c>
      <c r="AA126" s="72">
        <f t="shared" si="17"/>
        <v>203.886935973041</v>
      </c>
      <c r="AB126" s="72">
        <f t="shared" si="18"/>
        <v>24.003</v>
      </c>
      <c r="AD126" s="153" t="s">
        <v>49</v>
      </c>
      <c r="AE126" s="154">
        <f>SUM(AB100:AB126)/SUM(W100:W126)-SUM(AA100:AA126)/SUM(Z100:Z126)</f>
        <v>-0.0113961979314005</v>
      </c>
    </row>
    <row r="127" ht="15" hidden="1" customHeight="1" outlineLevel="1" spans="1:31">
      <c r="A127" s="116">
        <v>43674.1</v>
      </c>
      <c r="C127" s="123">
        <v>185</v>
      </c>
      <c r="E127" s="136">
        <v>0.3</v>
      </c>
      <c r="F127" s="136">
        <v>0.3187</v>
      </c>
      <c r="G127" s="165">
        <f t="shared" si="15"/>
        <v>23.1</v>
      </c>
      <c r="H127" s="136"/>
      <c r="J127" s="144">
        <v>0.1711</v>
      </c>
      <c r="K127" s="144">
        <v>0.1926</v>
      </c>
      <c r="L127" s="144">
        <v>0.9894</v>
      </c>
      <c r="M127" s="144">
        <v>0.9865</v>
      </c>
      <c r="O127" s="57">
        <v>0.625</v>
      </c>
      <c r="P127" s="57">
        <v>0.3</v>
      </c>
      <c r="Q127" s="57">
        <v>0.3187</v>
      </c>
      <c r="R127" s="185">
        <f t="shared" si="19"/>
        <v>-0.0187</v>
      </c>
      <c r="S127" s="57">
        <v>0.3668</v>
      </c>
      <c r="U127" s="63">
        <v>0.101</v>
      </c>
      <c r="V127" s="63">
        <v>0.9586</v>
      </c>
      <c r="W127" s="64">
        <v>60</v>
      </c>
      <c r="X127" s="64">
        <v>77</v>
      </c>
      <c r="Z127" s="110">
        <f t="shared" si="16"/>
        <v>534.059405940594</v>
      </c>
      <c r="AA127" s="72">
        <f t="shared" si="17"/>
        <v>170.204732673267</v>
      </c>
      <c r="AB127" s="72">
        <f t="shared" si="18"/>
        <v>18</v>
      </c>
      <c r="AD127" s="153" t="s">
        <v>50</v>
      </c>
      <c r="AE127" s="154">
        <f>SUM(AB100:AB127)/SUM(W100:W127)-SUM(AA100:AA127)/SUM(Z100:Z127)</f>
        <v>-0.0105094188474316</v>
      </c>
    </row>
    <row r="128" ht="15" hidden="1" customHeight="1" outlineLevel="1" spans="1:31">
      <c r="A128" s="116">
        <v>43675.1</v>
      </c>
      <c r="C128" s="123">
        <v>192</v>
      </c>
      <c r="E128" s="136">
        <v>0.1186</v>
      </c>
      <c r="F128" s="136">
        <v>0.1946</v>
      </c>
      <c r="G128" s="165">
        <f t="shared" si="15"/>
        <v>6.9974</v>
      </c>
      <c r="H128" s="136"/>
      <c r="J128" s="144">
        <v>0.0926</v>
      </c>
      <c r="K128" s="144">
        <v>0.1486</v>
      </c>
      <c r="L128" s="144">
        <v>0.9894</v>
      </c>
      <c r="M128" s="144">
        <v>0.9872</v>
      </c>
      <c r="O128" s="57">
        <v>0.6667</v>
      </c>
      <c r="P128" s="57">
        <v>0.1667</v>
      </c>
      <c r="Q128" s="57">
        <v>0.1849</v>
      </c>
      <c r="R128" s="185">
        <f t="shared" si="19"/>
        <v>-0.0182</v>
      </c>
      <c r="S128" s="57">
        <v>0.3421</v>
      </c>
      <c r="U128" s="63">
        <v>0.0654</v>
      </c>
      <c r="V128" s="63">
        <v>0.9729</v>
      </c>
      <c r="W128" s="64">
        <v>36</v>
      </c>
      <c r="X128" s="64">
        <v>59</v>
      </c>
      <c r="Z128" s="110">
        <f t="shared" si="16"/>
        <v>514.45871559633</v>
      </c>
      <c r="AA128" s="72">
        <f t="shared" si="17"/>
        <v>95.1234165137615</v>
      </c>
      <c r="AB128" s="72">
        <f t="shared" si="18"/>
        <v>6.0012</v>
      </c>
      <c r="AD128" s="153" t="s">
        <v>51</v>
      </c>
      <c r="AE128" s="154">
        <f>SUM(AB100:AB128)/SUM(W100:W128)-SUM(AA100:AA128)/SUM(Z100:Z128)</f>
        <v>-0.00648121559840215</v>
      </c>
    </row>
    <row r="129" ht="15" hidden="1" customHeight="1" outlineLevel="1" spans="1:31">
      <c r="A129" s="116">
        <v>43676.1</v>
      </c>
      <c r="B129" s="181" t="s">
        <v>66</v>
      </c>
      <c r="C129" s="123">
        <v>152</v>
      </c>
      <c r="E129" s="136">
        <v>0.2683</v>
      </c>
      <c r="F129" s="136">
        <v>0.1726</v>
      </c>
      <c r="G129" s="165">
        <f t="shared" si="15"/>
        <v>56.343</v>
      </c>
      <c r="H129" s="136"/>
      <c r="J129" s="144">
        <v>0.1399</v>
      </c>
      <c r="K129" s="144">
        <v>0.1874</v>
      </c>
      <c r="L129" s="144">
        <v>0.9896</v>
      </c>
      <c r="M129" s="144">
        <v>0.9839</v>
      </c>
      <c r="O129" s="57">
        <v>0.8261</v>
      </c>
      <c r="P129" s="57">
        <v>0.4934</v>
      </c>
      <c r="Q129" s="57">
        <v>0.4732</v>
      </c>
      <c r="R129" s="185">
        <f t="shared" si="19"/>
        <v>0.0202</v>
      </c>
      <c r="S129" s="57">
        <v>0.5005</v>
      </c>
      <c r="U129" s="63">
        <v>0.1576</v>
      </c>
      <c r="V129" s="63">
        <v>0.9629</v>
      </c>
      <c r="W129" s="64">
        <v>152</v>
      </c>
      <c r="X129" s="64">
        <v>210</v>
      </c>
      <c r="Z129" s="110">
        <f t="shared" si="16"/>
        <v>812.467005076142</v>
      </c>
      <c r="AA129" s="72">
        <f t="shared" si="17"/>
        <v>384.459386802031</v>
      </c>
      <c r="AB129" s="72">
        <f t="shared" si="18"/>
        <v>74.9968</v>
      </c>
      <c r="AD129" s="153" t="s">
        <v>52</v>
      </c>
      <c r="AE129" s="154">
        <f>SUM(AB100:AB129)/SUM(W100:W129)-SUM(AA100:AA129)/SUM(Z100:Z129)</f>
        <v>-0.00472671634204452</v>
      </c>
    </row>
    <row r="130" ht="15" hidden="1" customHeight="1" outlineLevel="1" spans="1:31">
      <c r="A130" s="116">
        <v>43677.1</v>
      </c>
      <c r="B130" s="181" t="s">
        <v>66</v>
      </c>
      <c r="C130" s="123">
        <v>136</v>
      </c>
      <c r="E130" s="136">
        <v>0.21</v>
      </c>
      <c r="F130" s="136">
        <v>0.1803</v>
      </c>
      <c r="G130" s="165">
        <f t="shared" si="15"/>
        <v>42.84</v>
      </c>
      <c r="H130" s="136"/>
      <c r="J130" s="144">
        <v>0.172</v>
      </c>
      <c r="K130" s="144">
        <v>0.1814</v>
      </c>
      <c r="L130" s="144">
        <v>0.9895</v>
      </c>
      <c r="M130" s="144">
        <v>0.9925</v>
      </c>
      <c r="O130" s="57">
        <v>0.7273</v>
      </c>
      <c r="P130" s="57">
        <v>0.4</v>
      </c>
      <c r="Q130" s="57">
        <v>0.4081</v>
      </c>
      <c r="R130" s="185">
        <f t="shared" si="19"/>
        <v>-0.0081</v>
      </c>
      <c r="S130" s="57">
        <v>0.449</v>
      </c>
      <c r="U130" s="63">
        <v>0.2041</v>
      </c>
      <c r="V130" s="63">
        <v>0.9605</v>
      </c>
      <c r="W130" s="64">
        <v>150</v>
      </c>
      <c r="X130" s="64">
        <v>204</v>
      </c>
      <c r="Z130" s="110">
        <f t="shared" si="16"/>
        <v>584.933855952964</v>
      </c>
      <c r="AA130" s="72">
        <f t="shared" si="17"/>
        <v>238.711506614405</v>
      </c>
      <c r="AB130" s="72">
        <f t="shared" si="18"/>
        <v>60</v>
      </c>
      <c r="AD130" s="153" t="s">
        <v>57</v>
      </c>
      <c r="AE130" s="154">
        <f>SUM(AB100:AB130)/SUM(W100:W130)-SUM(AA100:AA130)/SUM(Z100:Z130)</f>
        <v>-0.00472538018805113</v>
      </c>
    </row>
    <row r="131" ht="15" customHeight="1" collapsed="1" spans="1:31">
      <c r="A131" s="125" t="s">
        <v>67</v>
      </c>
      <c r="B131" s="192" t="s">
        <v>66</v>
      </c>
      <c r="C131" s="166">
        <f>AVERAGE(C100:C130)</f>
        <v>152.258064516129</v>
      </c>
      <c r="E131" s="34">
        <f>AVERAGE(E100:E130)</f>
        <v>0.208877419354839</v>
      </c>
      <c r="F131" s="34">
        <f>AVERAGE(F100:F130)</f>
        <v>0.189503225806452</v>
      </c>
      <c r="G131" s="34">
        <f>SUM(G100:G130)/SUM(X100:X130)</f>
        <v>0.217312786166586</v>
      </c>
      <c r="H131" s="34"/>
      <c r="I131" s="183"/>
      <c r="J131" s="34">
        <f>AVERAGE(J100:J130)</f>
        <v>0.172470967741935</v>
      </c>
      <c r="K131" s="34">
        <f>AVERAGE(K100:K130)</f>
        <v>0.183477419354839</v>
      </c>
      <c r="L131" s="183">
        <f>AVERAGE(L100:L130)</f>
        <v>0.990135483870968</v>
      </c>
      <c r="M131" s="183">
        <f>AVERAGE(M100:M130)</f>
        <v>0.988706451612903</v>
      </c>
      <c r="N131" s="183"/>
      <c r="O131" s="34">
        <f>AVERAGE(O100:O130)</f>
        <v>0.808370967741935</v>
      </c>
      <c r="P131" s="34">
        <f>AVERAGE(P100:P130)</f>
        <v>0.37238064516129</v>
      </c>
      <c r="Q131" s="34">
        <f>AVERAGE(Q100:Q130)</f>
        <v>0.396403225806452</v>
      </c>
      <c r="R131" s="34">
        <f>AVERAGE(R100:R130)</f>
        <v>-0.0240225806451613</v>
      </c>
      <c r="S131" s="34">
        <f>AVERAGE(S100:S130)</f>
        <v>0.419067741935484</v>
      </c>
      <c r="T131" s="183"/>
      <c r="U131" s="34">
        <f>AVERAGE(U100:U130)</f>
        <v>0.148996774193548</v>
      </c>
      <c r="V131" s="34">
        <f>AVERAGE(V100:V130)</f>
        <v>0.911483870967742</v>
      </c>
      <c r="W131" s="217">
        <f>AVERAGE(W100:W130)</f>
        <v>97.4193548387097</v>
      </c>
      <c r="X131" s="217">
        <f>AVERAGE(X100:X130)</f>
        <v>132.451612903226</v>
      </c>
      <c r="Z131" s="34" t="s">
        <v>54</v>
      </c>
      <c r="AA131" s="34">
        <f>SUM(AA100:AA130)/SUM(Z100:Z130)</f>
        <v>0.397780545750965</v>
      </c>
      <c r="AB131" s="68" t="s">
        <v>55</v>
      </c>
      <c r="AC131" s="34">
        <f>SUM(AB100:AB130)/SUM(W100:W130)</f>
        <v>0.393055165562914</v>
      </c>
      <c r="AD131" s="155" t="s">
        <v>16</v>
      </c>
      <c r="AE131" s="68">
        <f>AC131-AA131</f>
        <v>-0.00472538018805113</v>
      </c>
    </row>
    <row r="132" s="101" customFormat="1" ht="15" hidden="1" customHeight="1" spans="1:31">
      <c r="A132" s="161" t="s">
        <v>68</v>
      </c>
      <c r="B132" s="130" t="s">
        <v>63</v>
      </c>
      <c r="C132" s="162">
        <f>MIN(C100:C129)</f>
        <v>110</v>
      </c>
      <c r="E132" s="163">
        <f>VARP(E100:E130)</f>
        <v>0.0028761940062435</v>
      </c>
      <c r="F132" s="163">
        <f>VARP(F100:F130)</f>
        <v>0.000808175796045785</v>
      </c>
      <c r="G132" s="164"/>
      <c r="H132" s="163"/>
      <c r="I132" s="169"/>
      <c r="J132" s="169">
        <f>VARP(J100:J130)</f>
        <v>0.00351652335067638</v>
      </c>
      <c r="K132" s="169">
        <f>VARP(K100:K130)</f>
        <v>0.000257679167533819</v>
      </c>
      <c r="L132" s="169">
        <f>VARP(L100:L130)</f>
        <v>3.38293444328825e-6</v>
      </c>
      <c r="M132" s="169">
        <f>VARP(M100:M130)</f>
        <v>8.68511966701354e-6</v>
      </c>
      <c r="N132" s="169"/>
      <c r="O132" s="163">
        <f>VARP(O100:O130)</f>
        <v>0.0103823252861603</v>
      </c>
      <c r="P132" s="163">
        <f>VARP(P100:P130)</f>
        <v>0.00965387252861603</v>
      </c>
      <c r="Q132" s="163">
        <f>VARP(Q100:Q130)</f>
        <v>0.00641141515088449</v>
      </c>
      <c r="R132" s="163">
        <f>VARP(R100:R130)</f>
        <v>0.0029335804578564</v>
      </c>
      <c r="S132" s="163">
        <f>VARP(S100:S130)</f>
        <v>0.00134620863683663</v>
      </c>
      <c r="T132" s="169"/>
      <c r="U132" s="163">
        <f>VARP(U100:U130)</f>
        <v>0.00333629708636837</v>
      </c>
      <c r="V132" s="163">
        <f>VARP(V100:V130)</f>
        <v>0.00345968199791884</v>
      </c>
      <c r="W132" s="206"/>
      <c r="X132" s="206"/>
      <c r="Y132" s="173"/>
      <c r="Z132" s="156">
        <f>AVERAGE(Z100:Z130)</f>
        <v>557.302486130578</v>
      </c>
      <c r="AA132" s="156">
        <f>AVERAGE(AA100:AA130)</f>
        <v>221.684087081391</v>
      </c>
      <c r="AB132" s="157">
        <f>AVERAGE(AB100:AB130)</f>
        <v>38.2911806451613</v>
      </c>
      <c r="AC132" s="174"/>
      <c r="AD132" s="175"/>
      <c r="AE132" s="176">
        <f>VARP(AE100:AE130)</f>
        <v>0.000186643089652714</v>
      </c>
    </row>
    <row r="133" ht="15" hidden="1" customHeight="1" outlineLevel="1" spans="1:31">
      <c r="A133" s="116">
        <v>43678</v>
      </c>
      <c r="B133" s="181" t="s">
        <v>66</v>
      </c>
      <c r="C133" s="123">
        <v>183</v>
      </c>
      <c r="E133" s="136">
        <v>0.2961</v>
      </c>
      <c r="F133" s="136">
        <v>0.1125</v>
      </c>
      <c r="G133" s="165">
        <f t="shared" ref="G133:G163" si="20">X133*E133</f>
        <v>46.1916</v>
      </c>
      <c r="H133" s="136">
        <v>0.3556</v>
      </c>
      <c r="J133" s="144">
        <v>0.1986</v>
      </c>
      <c r="K133" s="144">
        <v>0.1172</v>
      </c>
      <c r="L133" s="144">
        <v>0.9899</v>
      </c>
      <c r="M133" s="144">
        <v>0.9786</v>
      </c>
      <c r="O133" s="57">
        <v>0.8235</v>
      </c>
      <c r="P133" s="57">
        <v>0.5</v>
      </c>
      <c r="Q133" s="57">
        <v>0.4942</v>
      </c>
      <c r="R133" s="184">
        <f t="shared" ref="R133:R163" si="21">P133-Q133</f>
        <v>0.00580000000000003</v>
      </c>
      <c r="S133" s="57">
        <v>0.3067</v>
      </c>
      <c r="U133" s="63">
        <v>0.14</v>
      </c>
      <c r="V133" s="63">
        <v>0.8782</v>
      </c>
      <c r="W133" s="64">
        <v>116</v>
      </c>
      <c r="X133" s="64">
        <v>156</v>
      </c>
      <c r="Z133" s="110">
        <f t="shared" ref="Z133:Z163" si="22">W133/U133-W133</f>
        <v>712.571428571428</v>
      </c>
      <c r="AA133" s="72">
        <f t="shared" ref="AA133:AA163" si="23">(W133/U133-W133)*Q133</f>
        <v>352.1528</v>
      </c>
      <c r="AB133" s="72">
        <f t="shared" ref="AB133:AB163" si="24">W133*P133</f>
        <v>58</v>
      </c>
      <c r="AD133" s="153" t="s">
        <v>23</v>
      </c>
      <c r="AE133" s="177">
        <f>AB133/W133-AA133/Z133</f>
        <v>0.00580000000000003</v>
      </c>
    </row>
    <row r="134" ht="15" hidden="1" customHeight="1" outlineLevel="1" spans="1:31">
      <c r="A134" s="116">
        <v>43679</v>
      </c>
      <c r="C134" s="123">
        <v>167</v>
      </c>
      <c r="E134" s="136">
        <v>0.2857</v>
      </c>
      <c r="F134" s="136">
        <v>0.2256</v>
      </c>
      <c r="G134" s="165">
        <f t="shared" si="20"/>
        <v>41.4265</v>
      </c>
      <c r="H134" s="136">
        <v>0.2048</v>
      </c>
      <c r="J134" s="144">
        <v>0.1029</v>
      </c>
      <c r="K134" s="144">
        <v>0.2176</v>
      </c>
      <c r="L134" s="144">
        <v>0.9905</v>
      </c>
      <c r="M134" s="144">
        <v>0.9927</v>
      </c>
      <c r="O134" s="57">
        <v>0.7826</v>
      </c>
      <c r="P134" s="57">
        <v>0.3333</v>
      </c>
      <c r="Q134" s="57">
        <v>0.3369</v>
      </c>
      <c r="R134" s="185">
        <f t="shared" si="21"/>
        <v>-0.00359999999999999</v>
      </c>
      <c r="S134" s="57">
        <v>0.3472</v>
      </c>
      <c r="U134" s="63">
        <v>0.1373</v>
      </c>
      <c r="V134" s="63">
        <v>0.9587</v>
      </c>
      <c r="W134" s="64">
        <v>102</v>
      </c>
      <c r="X134" s="64">
        <v>145</v>
      </c>
      <c r="Z134" s="110">
        <f t="shared" si="22"/>
        <v>640.898761835397</v>
      </c>
      <c r="AA134" s="72">
        <f t="shared" si="23"/>
        <v>215.918792862345</v>
      </c>
      <c r="AB134" s="72">
        <f t="shared" si="24"/>
        <v>33.9966</v>
      </c>
      <c r="AD134" s="153" t="s">
        <v>24</v>
      </c>
      <c r="AE134" s="75">
        <f>SUM(AB133:AB134/W133:W134)-SUM(AA133:AA134/Z133:Z134)</f>
        <v>-0.00359999999999999</v>
      </c>
    </row>
    <row r="135" ht="15" hidden="1" customHeight="1" outlineLevel="1" spans="1:31">
      <c r="A135" s="116">
        <v>43680</v>
      </c>
      <c r="C135" s="123">
        <v>153</v>
      </c>
      <c r="E135" s="136">
        <v>0.191</v>
      </c>
      <c r="F135" s="136">
        <v>0.1932</v>
      </c>
      <c r="G135" s="165">
        <f t="shared" si="20"/>
        <v>34.189</v>
      </c>
      <c r="H135" s="136">
        <v>0.1754</v>
      </c>
      <c r="J135" s="144">
        <v>0.1637</v>
      </c>
      <c r="K135" s="144">
        <v>0.192</v>
      </c>
      <c r="L135" s="144">
        <v>0.9901</v>
      </c>
      <c r="M135" s="144">
        <v>0.9936</v>
      </c>
      <c r="O135" s="57">
        <v>0.7391</v>
      </c>
      <c r="P135" s="57">
        <v>0.2889</v>
      </c>
      <c r="Q135" s="57">
        <v>0.3307</v>
      </c>
      <c r="R135" s="185">
        <f t="shared" si="21"/>
        <v>-0.0418</v>
      </c>
      <c r="S135" s="57">
        <v>0.4901</v>
      </c>
      <c r="U135" s="63">
        <v>0.1793</v>
      </c>
      <c r="V135" s="63">
        <v>0.9747</v>
      </c>
      <c r="W135" s="64">
        <v>135</v>
      </c>
      <c r="X135" s="64">
        <v>179</v>
      </c>
      <c r="Z135" s="110">
        <f t="shared" si="22"/>
        <v>617.928053541551</v>
      </c>
      <c r="AA135" s="72">
        <f t="shared" si="23"/>
        <v>204.348807306191</v>
      </c>
      <c r="AB135" s="72">
        <f t="shared" si="24"/>
        <v>39.0015</v>
      </c>
      <c r="AD135" s="153" t="s">
        <v>25</v>
      </c>
      <c r="AE135" s="75">
        <f>SUM(AB133:AB135)/SUM(W133:W135)-SUM(AA133:AA135)/SUM(Z133:Z135)</f>
        <v>-0.0207140433974526</v>
      </c>
    </row>
    <row r="136" ht="15" hidden="1" customHeight="1" outlineLevel="1" spans="1:31">
      <c r="A136" s="116">
        <v>43681</v>
      </c>
      <c r="C136" s="123">
        <v>115</v>
      </c>
      <c r="E136" s="136">
        <v>0.1495</v>
      </c>
      <c r="F136" s="136">
        <v>0.1964</v>
      </c>
      <c r="G136" s="165">
        <f t="shared" si="20"/>
        <v>29.4515</v>
      </c>
      <c r="H136" s="136">
        <v>0.177</v>
      </c>
      <c r="J136" s="144">
        <v>0.1484</v>
      </c>
      <c r="K136" s="144">
        <v>0.1861</v>
      </c>
      <c r="L136" s="144">
        <v>0.9901</v>
      </c>
      <c r="M136" s="144">
        <v>0.9934</v>
      </c>
      <c r="O136" s="57">
        <v>0.875</v>
      </c>
      <c r="P136" s="57">
        <v>0.3758</v>
      </c>
      <c r="Q136" s="57">
        <v>0.3573</v>
      </c>
      <c r="R136" s="184">
        <f t="shared" si="21"/>
        <v>0.0185</v>
      </c>
      <c r="S136" s="57">
        <v>0.4013</v>
      </c>
      <c r="U136" s="63">
        <v>0.1966</v>
      </c>
      <c r="V136" s="63">
        <v>0.9693</v>
      </c>
      <c r="W136" s="64">
        <v>149</v>
      </c>
      <c r="X136" s="64">
        <v>197</v>
      </c>
      <c r="Z136" s="110">
        <f t="shared" si="22"/>
        <v>608.884028484232</v>
      </c>
      <c r="AA136" s="72">
        <f t="shared" si="23"/>
        <v>217.554263377416</v>
      </c>
      <c r="AB136" s="72">
        <f t="shared" si="24"/>
        <v>55.9942</v>
      </c>
      <c r="AD136" s="153" t="s">
        <v>26</v>
      </c>
      <c r="AE136" s="75">
        <f>SUM(AB133:AB136)/SUM(W133:W136)-SUM(AA133:AA136)/SUM(Z133:Z136)</f>
        <v>-0.011174511945875</v>
      </c>
    </row>
    <row r="137" ht="15" hidden="1" customHeight="1" outlineLevel="1" spans="1:31">
      <c r="A137" s="116">
        <v>43682</v>
      </c>
      <c r="C137" s="123">
        <v>125</v>
      </c>
      <c r="E137" s="136">
        <v>0.216</v>
      </c>
      <c r="F137" s="136">
        <v>0.2486</v>
      </c>
      <c r="G137" s="165">
        <f t="shared" si="20"/>
        <v>62.424</v>
      </c>
      <c r="H137" s="136">
        <v>0.2609</v>
      </c>
      <c r="J137" s="144">
        <v>0.1319</v>
      </c>
      <c r="K137" s="144">
        <v>0.191</v>
      </c>
      <c r="L137" s="144">
        <v>0.9903</v>
      </c>
      <c r="M137" s="144">
        <v>0.9938</v>
      </c>
      <c r="O137" s="57">
        <v>0.5</v>
      </c>
      <c r="P137" s="57">
        <v>0.3544</v>
      </c>
      <c r="Q137" s="57">
        <v>0.2679</v>
      </c>
      <c r="R137" s="184">
        <f t="shared" si="21"/>
        <v>0.0865</v>
      </c>
      <c r="S137" s="57">
        <v>0.3941</v>
      </c>
      <c r="U137" s="63">
        <v>0.1769</v>
      </c>
      <c r="V137" s="63">
        <v>0.9764</v>
      </c>
      <c r="W137" s="64">
        <v>206</v>
      </c>
      <c r="X137" s="64">
        <v>289</v>
      </c>
      <c r="Z137" s="110">
        <f t="shared" si="22"/>
        <v>958.499717354438</v>
      </c>
      <c r="AA137" s="72">
        <f t="shared" si="23"/>
        <v>256.782074279254</v>
      </c>
      <c r="AB137" s="72">
        <f t="shared" si="24"/>
        <v>73.0064</v>
      </c>
      <c r="AD137" s="153" t="s">
        <v>27</v>
      </c>
      <c r="AE137" s="177">
        <f>SUM(AB133:AB137)/SUM(W133:W137)-SUM(AA133:AA137)/SUM(Z133:Z137)</f>
        <v>0.0149174130187989</v>
      </c>
    </row>
    <row r="138" ht="15" hidden="1" customHeight="1" outlineLevel="1" spans="1:31">
      <c r="A138" s="116">
        <v>43683</v>
      </c>
      <c r="C138" s="123">
        <v>130</v>
      </c>
      <c r="E138" s="136">
        <v>0.2217</v>
      </c>
      <c r="F138" s="136">
        <v>0.2183</v>
      </c>
      <c r="G138" s="165">
        <f t="shared" si="20"/>
        <v>50.3259</v>
      </c>
      <c r="H138" s="136">
        <v>0.2263</v>
      </c>
      <c r="J138" s="144">
        <v>0.1275</v>
      </c>
      <c r="K138" s="144">
        <v>0.1759</v>
      </c>
      <c r="L138" s="144">
        <v>0.9898</v>
      </c>
      <c r="M138" s="144">
        <v>0.9936</v>
      </c>
      <c r="O138" s="57">
        <v>0.8571</v>
      </c>
      <c r="P138" s="57">
        <v>0.3491</v>
      </c>
      <c r="Q138" s="57">
        <v>0.3798</v>
      </c>
      <c r="R138" s="185">
        <f t="shared" si="21"/>
        <v>-0.0307</v>
      </c>
      <c r="S138" s="57">
        <v>0.4501</v>
      </c>
      <c r="U138" s="63">
        <v>0.1891</v>
      </c>
      <c r="V138" s="63">
        <v>0.9663</v>
      </c>
      <c r="W138" s="64">
        <v>169</v>
      </c>
      <c r="X138" s="64">
        <v>227</v>
      </c>
      <c r="Z138" s="110">
        <f t="shared" si="22"/>
        <v>724.707033315706</v>
      </c>
      <c r="AA138" s="72">
        <f t="shared" si="23"/>
        <v>275.243731253305</v>
      </c>
      <c r="AB138" s="72">
        <f t="shared" si="24"/>
        <v>58.9979</v>
      </c>
      <c r="AD138" s="153" t="s">
        <v>28</v>
      </c>
      <c r="AE138" s="177">
        <f>SUM(AB133:AB138)/SUM(W133:W138)-SUM(AA133:AA138)/SUM(Z133:Z138)</f>
        <v>0.00675141799076567</v>
      </c>
    </row>
    <row r="139" ht="15" hidden="1" customHeight="1" outlineLevel="1" spans="1:31">
      <c r="A139" s="116">
        <v>43684</v>
      </c>
      <c r="B139" s="181" t="s">
        <v>64</v>
      </c>
      <c r="C139" s="123">
        <v>49</v>
      </c>
      <c r="E139" s="136">
        <v>0.2316</v>
      </c>
      <c r="F139" s="136">
        <v>0.1918</v>
      </c>
      <c r="G139" s="165">
        <f t="shared" si="20"/>
        <v>88.9344</v>
      </c>
      <c r="H139" s="136">
        <v>0.2748</v>
      </c>
      <c r="J139" s="144">
        <v>0.2164</v>
      </c>
      <c r="K139" s="144">
        <v>0.19</v>
      </c>
      <c r="L139" s="144">
        <v>0.9885</v>
      </c>
      <c r="M139" s="144">
        <v>0.9934</v>
      </c>
      <c r="O139" s="57">
        <v>0.6986</v>
      </c>
      <c r="P139" s="57">
        <v>0.3639</v>
      </c>
      <c r="Q139" s="57">
        <v>0.3878</v>
      </c>
      <c r="R139" s="57">
        <f t="shared" si="21"/>
        <v>-0.0239</v>
      </c>
      <c r="S139" s="57">
        <v>0.3939</v>
      </c>
      <c r="U139" s="63">
        <v>0.2718</v>
      </c>
      <c r="V139" s="63">
        <v>0.9533</v>
      </c>
      <c r="W139" s="64">
        <v>327</v>
      </c>
      <c r="X139" s="64">
        <v>384</v>
      </c>
      <c r="Z139" s="110">
        <f t="shared" si="22"/>
        <v>876.090507726269</v>
      </c>
      <c r="AA139" s="72">
        <f t="shared" si="23"/>
        <v>339.747898896247</v>
      </c>
      <c r="AB139" s="72">
        <f t="shared" si="24"/>
        <v>118.9953</v>
      </c>
      <c r="AD139" s="153" t="s">
        <v>29</v>
      </c>
      <c r="AE139" s="177">
        <f>SUM(AB133:AB139)/SUM(W133:W139)-SUM(AA133:AA139)/SUM(Z133:Z139)</f>
        <v>0.00154316191248405</v>
      </c>
    </row>
    <row r="140" ht="15" hidden="1" customHeight="1" outlineLevel="1" spans="1:31">
      <c r="A140" s="116">
        <v>43685</v>
      </c>
      <c r="B140" s="181" t="s">
        <v>64</v>
      </c>
      <c r="C140" s="123">
        <v>84</v>
      </c>
      <c r="E140" s="136">
        <v>0.2323</v>
      </c>
      <c r="F140" s="136">
        <v>0.1604</v>
      </c>
      <c r="G140" s="165">
        <f t="shared" si="20"/>
        <v>92.4554</v>
      </c>
      <c r="H140" s="136">
        <v>0.3153</v>
      </c>
      <c r="J140" s="170">
        <v>0.2759</v>
      </c>
      <c r="K140" s="144">
        <v>0.1628</v>
      </c>
      <c r="L140" s="144">
        <v>0.9895</v>
      </c>
      <c r="M140" s="144">
        <v>0.9925</v>
      </c>
      <c r="O140" s="57">
        <v>0.7619</v>
      </c>
      <c r="P140" s="57">
        <v>0.4696</v>
      </c>
      <c r="Q140" s="57">
        <v>0.4303</v>
      </c>
      <c r="R140" s="184">
        <f t="shared" si="21"/>
        <v>0.0393</v>
      </c>
      <c r="S140" s="57">
        <v>0.4116</v>
      </c>
      <c r="U140" s="63">
        <v>0.1447</v>
      </c>
      <c r="V140" s="63">
        <v>0.9475</v>
      </c>
      <c r="W140" s="64">
        <v>313</v>
      </c>
      <c r="X140" s="64">
        <v>398</v>
      </c>
      <c r="Z140" s="110">
        <f t="shared" si="22"/>
        <v>1850.09606081548</v>
      </c>
      <c r="AA140" s="72">
        <f t="shared" si="23"/>
        <v>796.096334968901</v>
      </c>
      <c r="AB140" s="72">
        <f t="shared" si="24"/>
        <v>146.9848</v>
      </c>
      <c r="AD140" s="153" t="s">
        <v>30</v>
      </c>
      <c r="AE140" s="177">
        <f>SUM(AB133:AB140)/SUM(W133:W140)-SUM(AA133:AA140)/SUM(Z133:Z140)</f>
        <v>0.00536123133947447</v>
      </c>
    </row>
    <row r="141" ht="15" hidden="1" customHeight="1" outlineLevel="1" spans="1:31">
      <c r="A141" s="116">
        <v>43686</v>
      </c>
      <c r="C141" s="123">
        <v>173</v>
      </c>
      <c r="E141" s="136">
        <v>0.2086</v>
      </c>
      <c r="F141" s="136">
        <v>0.1891</v>
      </c>
      <c r="G141" s="165">
        <f t="shared" si="20"/>
        <v>41.0942</v>
      </c>
      <c r="H141" s="136">
        <v>0.3333</v>
      </c>
      <c r="J141" s="144">
        <v>0.2273</v>
      </c>
      <c r="K141" s="144">
        <v>0.1172</v>
      </c>
      <c r="L141" s="144">
        <v>0.9893</v>
      </c>
      <c r="M141" s="144">
        <v>0.9893</v>
      </c>
      <c r="O141" s="57">
        <v>0.7869</v>
      </c>
      <c r="P141" s="57">
        <v>0.5185</v>
      </c>
      <c r="Q141" s="57">
        <v>0.3845</v>
      </c>
      <c r="R141" s="184">
        <f t="shared" si="21"/>
        <v>0.134</v>
      </c>
      <c r="S141" s="57">
        <v>0.4163</v>
      </c>
      <c r="U141" s="63">
        <v>0.0944</v>
      </c>
      <c r="V141" s="63">
        <v>0.9639</v>
      </c>
      <c r="W141" s="64">
        <v>135</v>
      </c>
      <c r="X141" s="64">
        <v>197</v>
      </c>
      <c r="Z141" s="110">
        <f t="shared" si="22"/>
        <v>1295.08474576271</v>
      </c>
      <c r="AA141" s="72">
        <f t="shared" si="23"/>
        <v>497.960084745763</v>
      </c>
      <c r="AB141" s="72">
        <f t="shared" si="24"/>
        <v>69.9975</v>
      </c>
      <c r="AD141" s="153" t="s">
        <v>31</v>
      </c>
      <c r="AE141" s="177">
        <f>SUM(AB133:AB141)/SUM(W133:W141)-SUM(AA133:AA141)/SUM(Z133:Z141)</f>
        <v>0.0155566394638994</v>
      </c>
    </row>
    <row r="142" ht="15" hidden="1" customHeight="1" outlineLevel="1" spans="1:31">
      <c r="A142" s="116">
        <v>43687</v>
      </c>
      <c r="C142" s="123">
        <v>129</v>
      </c>
      <c r="E142" s="136">
        <v>0.2289</v>
      </c>
      <c r="F142" s="136">
        <v>0.2056</v>
      </c>
      <c r="G142" s="165">
        <f t="shared" si="20"/>
        <v>46.0089</v>
      </c>
      <c r="H142" s="136">
        <v>0.1481</v>
      </c>
      <c r="J142" s="144">
        <v>0.1429</v>
      </c>
      <c r="K142" s="144">
        <v>0.1586</v>
      </c>
      <c r="L142" s="144">
        <v>0.9903</v>
      </c>
      <c r="M142" s="144">
        <v>0.9856</v>
      </c>
      <c r="O142" s="57">
        <v>0.7778</v>
      </c>
      <c r="P142" s="57">
        <v>0.2923</v>
      </c>
      <c r="Q142" s="57">
        <v>0.362</v>
      </c>
      <c r="R142" s="185">
        <f t="shared" si="21"/>
        <v>-0.0697</v>
      </c>
      <c r="S142" s="57">
        <v>0.4224</v>
      </c>
      <c r="U142" s="63">
        <v>0.2059</v>
      </c>
      <c r="V142" s="63">
        <v>0.9557</v>
      </c>
      <c r="W142" s="64">
        <v>130</v>
      </c>
      <c r="X142" s="64">
        <v>201</v>
      </c>
      <c r="Z142" s="110">
        <f t="shared" si="22"/>
        <v>501.374453618261</v>
      </c>
      <c r="AA142" s="72">
        <f t="shared" si="23"/>
        <v>181.497552209811</v>
      </c>
      <c r="AB142" s="72">
        <f t="shared" si="24"/>
        <v>37.999</v>
      </c>
      <c r="AD142" s="153" t="s">
        <v>32</v>
      </c>
      <c r="AE142" s="177">
        <f>SUM($AB$133:AB142)/SUM($W$133:W142)-SUM($AA$133:AA142)/SUM($Z$133:Z142)</f>
        <v>0.00903647864992274</v>
      </c>
    </row>
    <row r="143" ht="15" hidden="1" customHeight="1" outlineLevel="1" spans="1:31">
      <c r="A143" s="116">
        <v>43688</v>
      </c>
      <c r="C143" s="123">
        <v>167</v>
      </c>
      <c r="E143" s="136">
        <v>0.2529</v>
      </c>
      <c r="F143" s="136">
        <v>0.1905</v>
      </c>
      <c r="G143" s="165">
        <f t="shared" si="20"/>
        <v>43.4988</v>
      </c>
      <c r="H143" s="136">
        <v>0.2065</v>
      </c>
      <c r="J143" s="144">
        <v>0.1083</v>
      </c>
      <c r="K143" s="144">
        <v>0.1802</v>
      </c>
      <c r="L143" s="144">
        <v>0.9899</v>
      </c>
      <c r="M143" s="144">
        <v>0.9938</v>
      </c>
      <c r="O143" s="57">
        <v>0.8</v>
      </c>
      <c r="P143" s="57">
        <v>0.2925</v>
      </c>
      <c r="Q143" s="57">
        <v>0.406</v>
      </c>
      <c r="R143" s="185">
        <f t="shared" si="21"/>
        <v>-0.1135</v>
      </c>
      <c r="S143" s="57">
        <v>0.4474</v>
      </c>
      <c r="U143" s="63">
        <v>0.1818</v>
      </c>
      <c r="V143" s="63">
        <v>0.9693</v>
      </c>
      <c r="W143" s="64">
        <v>106</v>
      </c>
      <c r="X143" s="64">
        <v>172</v>
      </c>
      <c r="Z143" s="110">
        <f t="shared" si="22"/>
        <v>477.058305830583</v>
      </c>
      <c r="AA143" s="72">
        <f t="shared" si="23"/>
        <v>193.685672167217</v>
      </c>
      <c r="AB143" s="72">
        <f t="shared" si="24"/>
        <v>31.005</v>
      </c>
      <c r="AD143" s="153" t="s">
        <v>33</v>
      </c>
      <c r="AE143" s="177">
        <f>SUM($AB$133:AB143)/SUM($W$133:W143)-SUM($AA$133:AA143)/SUM($Z$133:Z143)</f>
        <v>0.00227827240221895</v>
      </c>
    </row>
    <row r="144" ht="15" hidden="1" customHeight="1" outlineLevel="1" spans="1:31">
      <c r="A144" s="116">
        <v>43689</v>
      </c>
      <c r="C144" s="123">
        <v>170</v>
      </c>
      <c r="E144" s="136">
        <v>0.2564</v>
      </c>
      <c r="F144" s="136">
        <v>0.1991</v>
      </c>
      <c r="G144" s="165">
        <f t="shared" si="20"/>
        <v>40.2548</v>
      </c>
      <c r="H144" s="136">
        <v>0.1829</v>
      </c>
      <c r="J144" s="144">
        <v>0.1088</v>
      </c>
      <c r="K144" s="144">
        <v>0.1602</v>
      </c>
      <c r="L144" s="144">
        <v>0.9903</v>
      </c>
      <c r="M144" s="144">
        <v>0.9937</v>
      </c>
      <c r="O144" s="57">
        <v>0.7188</v>
      </c>
      <c r="P144" s="57">
        <v>0.3421</v>
      </c>
      <c r="Q144" s="57">
        <v>0.3892</v>
      </c>
      <c r="R144" s="185">
        <f t="shared" si="21"/>
        <v>-0.0471</v>
      </c>
      <c r="S144" s="57">
        <v>0.4494</v>
      </c>
      <c r="U144" s="63">
        <v>0.1519</v>
      </c>
      <c r="V144" s="63">
        <v>0.9636</v>
      </c>
      <c r="W144" s="64">
        <v>114</v>
      </c>
      <c r="X144" s="64">
        <v>157</v>
      </c>
      <c r="Z144" s="110">
        <f t="shared" si="22"/>
        <v>636.493745885451</v>
      </c>
      <c r="AA144" s="72">
        <f t="shared" si="23"/>
        <v>247.723365898618</v>
      </c>
      <c r="AB144" s="72">
        <f t="shared" si="24"/>
        <v>38.9994</v>
      </c>
      <c r="AD144" s="153" t="s">
        <v>34</v>
      </c>
      <c r="AE144" s="75">
        <f>SUM($AB$133:AB144)/SUM($W$133:W144)-SUM($AA$133:AA144)/SUM($Z$133:Z144)</f>
        <v>-0.000592399623562445</v>
      </c>
    </row>
    <row r="145" ht="15" hidden="1" customHeight="1" outlineLevel="1" spans="1:31">
      <c r="A145" s="116">
        <v>43690</v>
      </c>
      <c r="C145" s="123">
        <v>172</v>
      </c>
      <c r="E145" s="136">
        <v>0.2541</v>
      </c>
      <c r="F145" s="136">
        <v>0.2153</v>
      </c>
      <c r="G145" s="165">
        <f t="shared" si="20"/>
        <v>31.2543</v>
      </c>
      <c r="H145" s="136">
        <v>0.2329</v>
      </c>
      <c r="J145" s="144">
        <v>0.1429</v>
      </c>
      <c r="K145" s="144">
        <v>0.1916</v>
      </c>
      <c r="L145" s="144">
        <v>0.9902</v>
      </c>
      <c r="M145" s="144">
        <v>0.989</v>
      </c>
      <c r="O145" s="57">
        <v>0.8125</v>
      </c>
      <c r="P145" s="57">
        <v>0.3294</v>
      </c>
      <c r="Q145" s="57">
        <v>0.3413</v>
      </c>
      <c r="R145" s="57">
        <f t="shared" si="21"/>
        <v>-0.0119</v>
      </c>
      <c r="S145" s="57">
        <v>0.3654</v>
      </c>
      <c r="U145" s="63">
        <v>0.0938</v>
      </c>
      <c r="V145" s="63">
        <v>0.9578</v>
      </c>
      <c r="W145" s="64">
        <v>85</v>
      </c>
      <c r="X145" s="64">
        <v>123</v>
      </c>
      <c r="Z145" s="110">
        <f t="shared" si="22"/>
        <v>821.183368869936</v>
      </c>
      <c r="AA145" s="72">
        <f t="shared" si="23"/>
        <v>280.269883795309</v>
      </c>
      <c r="AB145" s="72">
        <f t="shared" si="24"/>
        <v>27.999</v>
      </c>
      <c r="AD145" s="153" t="s">
        <v>35</v>
      </c>
      <c r="AE145" s="75">
        <f>SUM($AB$133:AB145)/SUM($W$133:W145)-SUM($AA$133:AA145)/SUM($Z$133:Z145)</f>
        <v>0.000396147091828725</v>
      </c>
    </row>
    <row r="146" ht="15" hidden="1" customHeight="1" outlineLevel="1" spans="1:31">
      <c r="A146" s="116">
        <v>43691</v>
      </c>
      <c r="C146" s="123">
        <v>123</v>
      </c>
      <c r="E146" s="136">
        <v>0.203</v>
      </c>
      <c r="F146" s="136">
        <v>0.205</v>
      </c>
      <c r="G146" s="165">
        <f t="shared" si="20"/>
        <v>54.81</v>
      </c>
      <c r="H146" s="136">
        <v>0.2048</v>
      </c>
      <c r="J146" s="144">
        <v>0.1829</v>
      </c>
      <c r="K146" s="144">
        <v>0.1807</v>
      </c>
      <c r="L146" s="144">
        <v>0.9901</v>
      </c>
      <c r="M146" s="144">
        <v>0.9859</v>
      </c>
      <c r="O146" s="57">
        <v>0.7619</v>
      </c>
      <c r="P146" s="57">
        <v>0.3317</v>
      </c>
      <c r="Q146" s="57">
        <v>0.2915</v>
      </c>
      <c r="R146" s="184">
        <f t="shared" si="21"/>
        <v>0.0402</v>
      </c>
      <c r="S146" s="57">
        <v>0.4096</v>
      </c>
      <c r="U146" s="63">
        <v>0.1733</v>
      </c>
      <c r="V146" s="63">
        <v>0.8796</v>
      </c>
      <c r="W146" s="64">
        <v>202</v>
      </c>
      <c r="X146" s="64">
        <v>270</v>
      </c>
      <c r="Z146" s="110">
        <f t="shared" si="22"/>
        <v>963.608770917484</v>
      </c>
      <c r="AA146" s="72">
        <f t="shared" si="23"/>
        <v>280.891956722447</v>
      </c>
      <c r="AB146" s="72">
        <f t="shared" si="24"/>
        <v>67.0034</v>
      </c>
      <c r="AD146" s="153" t="s">
        <v>36</v>
      </c>
      <c r="AE146" s="177">
        <f>SUM($AB$133:AB146)/SUM($W$133:W146)-SUM($AA$133:AA146)/SUM($Z$133:Z146)</f>
        <v>0.00340537857690021</v>
      </c>
    </row>
    <row r="147" ht="15" hidden="1" customHeight="1" outlineLevel="1" spans="1:31">
      <c r="A147" s="116">
        <v>43692</v>
      </c>
      <c r="B147" s="181" t="s">
        <v>64</v>
      </c>
      <c r="C147" s="123">
        <v>98</v>
      </c>
      <c r="E147" s="136">
        <v>0.2043</v>
      </c>
      <c r="F147" s="136">
        <v>0.2016</v>
      </c>
      <c r="G147" s="165">
        <f t="shared" si="20"/>
        <v>66.6018</v>
      </c>
      <c r="H147" s="136">
        <v>0.2488</v>
      </c>
      <c r="J147" s="144">
        <v>0.2435</v>
      </c>
      <c r="K147" s="144">
        <v>0.1981</v>
      </c>
      <c r="L147" s="144">
        <v>0.99</v>
      </c>
      <c r="M147" s="144">
        <v>0.9894</v>
      </c>
      <c r="O147" s="57">
        <v>0.7447</v>
      </c>
      <c r="P147" s="57">
        <v>0.3518</v>
      </c>
      <c r="Q147" s="57">
        <v>0.4031</v>
      </c>
      <c r="R147" s="57">
        <f t="shared" si="21"/>
        <v>-0.0513</v>
      </c>
      <c r="S147" s="57">
        <v>0.3973</v>
      </c>
      <c r="U147" s="63">
        <v>0.1974</v>
      </c>
      <c r="V147" s="63">
        <v>0.9463</v>
      </c>
      <c r="W147" s="64">
        <v>253</v>
      </c>
      <c r="X147" s="64">
        <v>326</v>
      </c>
      <c r="Z147" s="110">
        <f t="shared" si="22"/>
        <v>1028.66160081054</v>
      </c>
      <c r="AA147" s="72">
        <f t="shared" si="23"/>
        <v>414.653491286728</v>
      </c>
      <c r="AB147" s="72">
        <f t="shared" si="24"/>
        <v>89.0054</v>
      </c>
      <c r="AD147" s="153" t="s">
        <v>37</v>
      </c>
      <c r="AE147" s="75">
        <f>SUM($AB$133:AB147)/SUM($W$133:W147)-SUM($AA$133:AA147)/SUM($Z$133:Z147)</f>
        <v>-0.00144965995362317</v>
      </c>
    </row>
    <row r="148" ht="15" hidden="1" customHeight="1" outlineLevel="1" spans="1:31">
      <c r="A148" s="116">
        <v>43693</v>
      </c>
      <c r="B148" s="181" t="s">
        <v>64</v>
      </c>
      <c r="C148" s="123">
        <v>163</v>
      </c>
      <c r="E148" s="136">
        <v>0.2593</v>
      </c>
      <c r="F148" s="136">
        <v>0.1884</v>
      </c>
      <c r="G148" s="165">
        <f t="shared" si="20"/>
        <v>34.7462</v>
      </c>
      <c r="H148" s="136">
        <v>0.3889</v>
      </c>
      <c r="J148" s="144">
        <v>0.2188</v>
      </c>
      <c r="K148" s="144">
        <v>0.1877</v>
      </c>
      <c r="L148" s="144">
        <v>0.9898</v>
      </c>
      <c r="M148" s="144">
        <v>0.9942</v>
      </c>
      <c r="O148" s="57">
        <v>0.8485</v>
      </c>
      <c r="P148" s="57">
        <v>0.54</v>
      </c>
      <c r="Q148" s="57">
        <v>0.4599</v>
      </c>
      <c r="R148" s="184">
        <f t="shared" si="21"/>
        <v>0.0801000000000001</v>
      </c>
      <c r="S148" s="57">
        <v>0.4768</v>
      </c>
      <c r="U148" s="63">
        <v>0.099</v>
      </c>
      <c r="V148" s="63">
        <v>0.959</v>
      </c>
      <c r="W148" s="64">
        <v>100</v>
      </c>
      <c r="X148" s="64">
        <v>134</v>
      </c>
      <c r="Z148" s="110">
        <f t="shared" si="22"/>
        <v>910.10101010101</v>
      </c>
      <c r="AA148" s="72">
        <f t="shared" si="23"/>
        <v>418.555454545454</v>
      </c>
      <c r="AB148" s="72">
        <f t="shared" si="24"/>
        <v>54</v>
      </c>
      <c r="AD148" s="153" t="s">
        <v>38</v>
      </c>
      <c r="AE148" s="75">
        <f>SUM($AB$133:AB148)/SUM($W$133:W148)-SUM($AA$133:AA148)/SUM($Z$133:Z148)</f>
        <v>-0.000850650932814168</v>
      </c>
    </row>
    <row r="149" ht="15" hidden="1" customHeight="1" outlineLevel="1" spans="1:31">
      <c r="A149" s="116">
        <v>43694</v>
      </c>
      <c r="C149" s="123">
        <v>127</v>
      </c>
      <c r="E149" s="136">
        <v>0.1549</v>
      </c>
      <c r="F149" s="136">
        <v>0.1934</v>
      </c>
      <c r="G149" s="165">
        <f t="shared" si="20"/>
        <v>35.7819</v>
      </c>
      <c r="H149" s="136">
        <v>0.219</v>
      </c>
      <c r="J149" s="144">
        <v>0.2117</v>
      </c>
      <c r="K149" s="144">
        <v>0.1966</v>
      </c>
      <c r="L149" s="144">
        <v>0.9894</v>
      </c>
      <c r="M149" s="144">
        <v>0.994</v>
      </c>
      <c r="O149" s="57">
        <v>0.6933</v>
      </c>
      <c r="P149" s="57">
        <v>0.4152</v>
      </c>
      <c r="Q149" s="57">
        <v>0.3935</v>
      </c>
      <c r="R149" s="184">
        <f t="shared" si="21"/>
        <v>0.0217</v>
      </c>
      <c r="S149" s="57">
        <v>0.3956</v>
      </c>
      <c r="U149" s="63">
        <v>0.189</v>
      </c>
      <c r="V149" s="63">
        <v>0.9775</v>
      </c>
      <c r="W149" s="64">
        <v>171</v>
      </c>
      <c r="X149" s="64">
        <v>231</v>
      </c>
      <c r="Z149" s="110">
        <f t="shared" si="22"/>
        <v>733.761904761905</v>
      </c>
      <c r="AA149" s="72">
        <f t="shared" si="23"/>
        <v>288.73530952381</v>
      </c>
      <c r="AB149" s="72">
        <f t="shared" si="24"/>
        <v>70.9992</v>
      </c>
      <c r="AD149" s="153" t="s">
        <v>39</v>
      </c>
      <c r="AE149" s="177">
        <f>SUM($AB$133:AB149)/SUM($W$133:W149)-SUM($AA$133:AA149)/SUM($Z$133:Z149)</f>
        <v>0.000653541682162417</v>
      </c>
    </row>
    <row r="150" ht="15" hidden="1" customHeight="1" outlineLevel="1" spans="1:31">
      <c r="A150" s="116">
        <v>43695</v>
      </c>
      <c r="C150" s="123">
        <v>120</v>
      </c>
      <c r="E150" s="136">
        <v>0.221</v>
      </c>
      <c r="F150" s="136">
        <v>0.168</v>
      </c>
      <c r="G150" s="165">
        <f t="shared" si="20"/>
        <v>61.438</v>
      </c>
      <c r="H150" s="136">
        <v>0.4085</v>
      </c>
      <c r="J150" s="144">
        <v>0.2311</v>
      </c>
      <c r="K150" s="144">
        <v>0.1926</v>
      </c>
      <c r="L150" s="144">
        <v>0.9891</v>
      </c>
      <c r="M150" s="144">
        <v>0.9872</v>
      </c>
      <c r="O150" s="57">
        <v>0.8667</v>
      </c>
      <c r="P150" s="57">
        <v>0.505</v>
      </c>
      <c r="Q150" s="57">
        <v>0.523</v>
      </c>
      <c r="R150" s="185">
        <f t="shared" si="21"/>
        <v>-0.018</v>
      </c>
      <c r="S150" s="57">
        <v>0.4509</v>
      </c>
      <c r="U150" s="63">
        <v>0.204</v>
      </c>
      <c r="V150" s="63">
        <v>0.9699</v>
      </c>
      <c r="W150" s="64">
        <v>202</v>
      </c>
      <c r="X150" s="64">
        <v>278</v>
      </c>
      <c r="Y150" s="189"/>
      <c r="Z150" s="110">
        <f t="shared" si="22"/>
        <v>788.196078431373</v>
      </c>
      <c r="AA150" s="72">
        <f t="shared" si="23"/>
        <v>412.226549019608</v>
      </c>
      <c r="AB150" s="72">
        <f t="shared" si="24"/>
        <v>102.01</v>
      </c>
      <c r="AD150" s="153" t="s">
        <v>40</v>
      </c>
      <c r="AE150" s="177">
        <f>SUM($AB$133:AB150)/SUM($W$133:W150)-SUM($AA$133:AA150)/SUM($Z$133:Z150)</f>
        <v>0.00153603865128066</v>
      </c>
    </row>
    <row r="151" ht="15" hidden="1" customHeight="1" outlineLevel="1" spans="1:31">
      <c r="A151" s="116">
        <v>43696</v>
      </c>
      <c r="C151" s="123">
        <v>89</v>
      </c>
      <c r="E151" s="136">
        <v>0.2394</v>
      </c>
      <c r="F151" s="136">
        <v>0.1798</v>
      </c>
      <c r="G151" s="165">
        <f t="shared" si="20"/>
        <v>91.4508</v>
      </c>
      <c r="H151" s="136">
        <v>0.3318</v>
      </c>
      <c r="J151" s="144">
        <v>0.232</v>
      </c>
      <c r="K151" s="144">
        <v>0.1982</v>
      </c>
      <c r="L151" s="144">
        <v>0.9896</v>
      </c>
      <c r="M151" s="144">
        <v>0.986</v>
      </c>
      <c r="O151" s="57">
        <v>0.85</v>
      </c>
      <c r="P151" s="57">
        <v>0.4664</v>
      </c>
      <c r="Q151" s="57">
        <v>0.4922</v>
      </c>
      <c r="R151" s="57">
        <f t="shared" si="21"/>
        <v>-0.0258</v>
      </c>
      <c r="S151" s="57">
        <v>0.4555</v>
      </c>
      <c r="U151" s="63">
        <v>0.2609</v>
      </c>
      <c r="V151" s="63">
        <v>0.9572</v>
      </c>
      <c r="W151" s="64">
        <v>283</v>
      </c>
      <c r="X151" s="64">
        <v>382</v>
      </c>
      <c r="Z151" s="110">
        <f t="shared" si="22"/>
        <v>801.706784208509</v>
      </c>
      <c r="AA151" s="72">
        <f t="shared" si="23"/>
        <v>394.600079187428</v>
      </c>
      <c r="AB151" s="72">
        <f t="shared" si="24"/>
        <v>131.9912</v>
      </c>
      <c r="AD151" s="153" t="s">
        <v>41</v>
      </c>
      <c r="AE151" s="177">
        <f>SUM($AB$133:AB151)/SUM($W$133:W151)-SUM($AA$133:AA151)/SUM($Z$133:Z151)</f>
        <v>0.00289858556615241</v>
      </c>
    </row>
    <row r="152" ht="15" hidden="1" customHeight="1" outlineLevel="1" spans="1:31">
      <c r="A152" s="116">
        <v>43697</v>
      </c>
      <c r="C152" s="123">
        <v>110</v>
      </c>
      <c r="E152" s="136">
        <v>0.2525</v>
      </c>
      <c r="F152" s="136">
        <v>0.1877</v>
      </c>
      <c r="G152" s="165">
        <f t="shared" si="20"/>
        <v>76.5075</v>
      </c>
      <c r="H152" s="136">
        <v>0.2079</v>
      </c>
      <c r="J152" s="144">
        <v>0.2676</v>
      </c>
      <c r="K152" s="144">
        <v>0.1611</v>
      </c>
      <c r="L152" s="144">
        <v>0.9889</v>
      </c>
      <c r="M152" s="144">
        <v>0.9952</v>
      </c>
      <c r="O152" s="57">
        <v>0.7255</v>
      </c>
      <c r="P152" s="57">
        <v>0.3363</v>
      </c>
      <c r="Q152" s="57">
        <v>0.3419</v>
      </c>
      <c r="R152" s="185">
        <f t="shared" si="21"/>
        <v>-0.00559999999999999</v>
      </c>
      <c r="S152" s="57">
        <v>0.3937</v>
      </c>
      <c r="U152" s="63">
        <v>0.2335</v>
      </c>
      <c r="V152" s="63">
        <v>0.9643</v>
      </c>
      <c r="W152" s="64">
        <v>223</v>
      </c>
      <c r="X152" s="64">
        <v>303</v>
      </c>
      <c r="Z152" s="110">
        <f t="shared" si="22"/>
        <v>732.032119914347</v>
      </c>
      <c r="AA152" s="72">
        <f t="shared" si="23"/>
        <v>250.281781798715</v>
      </c>
      <c r="AB152" s="72">
        <f t="shared" si="24"/>
        <v>74.9949</v>
      </c>
      <c r="AD152" s="153" t="s">
        <v>42</v>
      </c>
      <c r="AE152" s="177">
        <f>SUM($AB$133:AB152)/SUM($W$133:W152)-SUM($AA$133:AA152)/SUM($Z$133:Z152)</f>
        <v>0.00136487009335856</v>
      </c>
    </row>
    <row r="153" ht="15" hidden="1" customHeight="1" outlineLevel="1" spans="1:31">
      <c r="A153" s="116">
        <v>43698</v>
      </c>
      <c r="B153" s="181" t="s">
        <v>64</v>
      </c>
      <c r="C153" s="123">
        <v>36</v>
      </c>
      <c r="E153" s="136">
        <v>0.2136</v>
      </c>
      <c r="F153" s="136">
        <v>0.2083</v>
      </c>
      <c r="G153" s="165">
        <f t="shared" si="20"/>
        <v>272.5536</v>
      </c>
      <c r="H153" s="136">
        <v>0.2725</v>
      </c>
      <c r="J153" s="144">
        <v>0.2157</v>
      </c>
      <c r="K153" s="144">
        <v>0.194</v>
      </c>
      <c r="L153" s="144">
        <v>0.9894</v>
      </c>
      <c r="M153" s="144">
        <v>0.9863</v>
      </c>
      <c r="O153" s="57">
        <v>0.8621</v>
      </c>
      <c r="P153" s="57">
        <v>0.494</v>
      </c>
      <c r="Q153" s="57">
        <v>0.3689</v>
      </c>
      <c r="R153" s="184">
        <f t="shared" si="21"/>
        <v>0.1251</v>
      </c>
      <c r="S153" s="57">
        <v>0.4642</v>
      </c>
      <c r="U153" s="63">
        <v>0.331</v>
      </c>
      <c r="V153" s="63">
        <v>0.970533333333333</v>
      </c>
      <c r="W153" s="188">
        <v>998</v>
      </c>
      <c r="X153" s="188">
        <v>1276</v>
      </c>
      <c r="Z153" s="110">
        <f t="shared" si="22"/>
        <v>2017.10574018127</v>
      </c>
      <c r="AA153" s="72">
        <f t="shared" si="23"/>
        <v>744.11030755287</v>
      </c>
      <c r="AB153" s="72">
        <f t="shared" si="24"/>
        <v>493.012</v>
      </c>
      <c r="AD153" s="153" t="s">
        <v>43</v>
      </c>
      <c r="AE153" s="177">
        <f>SUM($AB$133:AB153)/SUM($W$133:W153)-SUM($AA$133:AA153)/SUM($Z$133:Z153)</f>
        <v>0.0262120649379722</v>
      </c>
    </row>
    <row r="154" ht="15" hidden="1" customHeight="1" outlineLevel="1" spans="1:31">
      <c r="A154" s="116">
        <v>43699</v>
      </c>
      <c r="B154" s="181" t="s">
        <v>64</v>
      </c>
      <c r="C154" s="123">
        <v>37</v>
      </c>
      <c r="E154" s="136">
        <v>0.2454</v>
      </c>
      <c r="F154" s="136">
        <v>0.1952</v>
      </c>
      <c r="G154" s="165">
        <f t="shared" si="20"/>
        <v>175.461</v>
      </c>
      <c r="H154" s="136">
        <v>0.3096</v>
      </c>
      <c r="J154" s="144">
        <v>0.2039</v>
      </c>
      <c r="K154" s="144">
        <v>0.1744</v>
      </c>
      <c r="L154" s="144">
        <v>0.9898</v>
      </c>
      <c r="M154" s="144">
        <v>0.9879</v>
      </c>
      <c r="O154" s="57">
        <v>0.8117</v>
      </c>
      <c r="P154" s="57">
        <v>0.4593</v>
      </c>
      <c r="Q154" s="57">
        <v>0.4426</v>
      </c>
      <c r="R154" s="184">
        <f t="shared" si="21"/>
        <v>0.0167</v>
      </c>
      <c r="S154" s="57">
        <v>0.4433</v>
      </c>
      <c r="U154" s="63">
        <v>0.3578</v>
      </c>
      <c r="V154" s="63">
        <v>0.9587</v>
      </c>
      <c r="W154" s="64">
        <v>516</v>
      </c>
      <c r="X154" s="64">
        <v>715</v>
      </c>
      <c r="Z154" s="110">
        <f t="shared" si="22"/>
        <v>926.146450531023</v>
      </c>
      <c r="AA154" s="72">
        <f t="shared" si="23"/>
        <v>409.912419005031</v>
      </c>
      <c r="AB154" s="72">
        <f t="shared" si="24"/>
        <v>236.9988</v>
      </c>
      <c r="AD154" s="153" t="s">
        <v>44</v>
      </c>
      <c r="AE154" s="177">
        <f>SUM($AB$133:AB154)/SUM($W$133:W154)-SUM($AA$133:AA154)/SUM($Z$133:Z154)</f>
        <v>0.0282292059200445</v>
      </c>
    </row>
    <row r="155" ht="15" hidden="1" customHeight="1" outlineLevel="1" spans="1:31">
      <c r="A155" s="116">
        <v>43700</v>
      </c>
      <c r="B155" s="181" t="s">
        <v>69</v>
      </c>
      <c r="C155" s="123"/>
      <c r="E155" s="136">
        <v>0.2311</v>
      </c>
      <c r="F155" s="136">
        <v>0.179</v>
      </c>
      <c r="G155" s="165">
        <f t="shared" si="20"/>
        <v>97.9864</v>
      </c>
      <c r="H155" s="136">
        <v>0.2928</v>
      </c>
      <c r="J155" s="144">
        <v>0.2231</v>
      </c>
      <c r="K155" s="144">
        <v>0.1512</v>
      </c>
      <c r="L155" s="144">
        <v>0.9894</v>
      </c>
      <c r="M155" s="144">
        <v>0.9905</v>
      </c>
      <c r="O155" s="57">
        <v>0.8036</v>
      </c>
      <c r="P155" s="57">
        <v>0.4007</v>
      </c>
      <c r="Q155" s="57">
        <v>0.407</v>
      </c>
      <c r="R155" s="185">
        <f t="shared" si="21"/>
        <v>-0.00629999999999997</v>
      </c>
      <c r="S155" s="57">
        <v>0.4017</v>
      </c>
      <c r="U155" s="63">
        <v>0.2963</v>
      </c>
      <c r="V155" s="63">
        <v>0.9017</v>
      </c>
      <c r="W155" s="64">
        <v>267</v>
      </c>
      <c r="X155" s="64">
        <v>424</v>
      </c>
      <c r="Z155" s="110">
        <f t="shared" si="22"/>
        <v>634.113736078299</v>
      </c>
      <c r="AA155" s="72">
        <f t="shared" si="23"/>
        <v>258.084290583868</v>
      </c>
      <c r="AB155" s="72">
        <f t="shared" si="24"/>
        <v>106.9869</v>
      </c>
      <c r="AD155" s="153" t="s">
        <v>45</v>
      </c>
      <c r="AE155" s="177">
        <f>SUM($AB$133:AB155)/SUM($W$133:W155)-SUM($AA$133:AA155)/SUM($Z$133:Z155)</f>
        <v>0.026794580790971</v>
      </c>
    </row>
    <row r="156" ht="15" hidden="1" customHeight="1" outlineLevel="1" spans="1:31">
      <c r="A156" s="116">
        <v>43701</v>
      </c>
      <c r="C156" s="123">
        <v>95</v>
      </c>
      <c r="E156" s="136">
        <v>0.2306</v>
      </c>
      <c r="F156" s="136">
        <v>0.2085</v>
      </c>
      <c r="G156" s="165">
        <f t="shared" si="20"/>
        <v>84.6302</v>
      </c>
      <c r="H156" s="136">
        <v>0.2386</v>
      </c>
      <c r="J156" s="144">
        <v>0.2701</v>
      </c>
      <c r="K156" s="144">
        <v>0.1755</v>
      </c>
      <c r="L156" s="144">
        <v>0.989</v>
      </c>
      <c r="M156" s="144">
        <v>0.9937</v>
      </c>
      <c r="O156" s="57">
        <v>0.807</v>
      </c>
      <c r="P156" s="57">
        <v>0.3689</v>
      </c>
      <c r="Q156" s="57">
        <v>0.3681</v>
      </c>
      <c r="R156" s="184">
        <f t="shared" si="21"/>
        <v>0.000800000000000023</v>
      </c>
      <c r="S156" s="57">
        <v>0.4061</v>
      </c>
      <c r="U156" s="63">
        <v>0.2908</v>
      </c>
      <c r="V156" s="63">
        <v>0.9587</v>
      </c>
      <c r="W156" s="64">
        <v>244</v>
      </c>
      <c r="X156" s="64">
        <v>367</v>
      </c>
      <c r="Z156" s="110">
        <f t="shared" si="22"/>
        <v>595.064649243466</v>
      </c>
      <c r="AA156" s="72">
        <f t="shared" si="23"/>
        <v>219.04329738652</v>
      </c>
      <c r="AB156" s="72">
        <f t="shared" si="24"/>
        <v>90.0116</v>
      </c>
      <c r="AD156" s="153" t="s">
        <v>46</v>
      </c>
      <c r="AE156" s="177">
        <f>SUM($AB$133:AB156)/SUM($W$133:W156)-SUM($AA$133:AA156)/SUM($Z$133:Z156)</f>
        <v>0.0252887051605456</v>
      </c>
    </row>
    <row r="157" ht="15" hidden="1" customHeight="1" outlineLevel="1" spans="1:31">
      <c r="A157" s="116">
        <v>43702</v>
      </c>
      <c r="C157" s="123">
        <v>64</v>
      </c>
      <c r="E157" s="136">
        <v>0.2667</v>
      </c>
      <c r="F157" s="136">
        <v>0.1652</v>
      </c>
      <c r="G157" s="165">
        <f t="shared" si="20"/>
        <v>126.4158</v>
      </c>
      <c r="H157" s="136">
        <v>0.2438</v>
      </c>
      <c r="J157" s="144">
        <v>0.2783</v>
      </c>
      <c r="K157" s="144">
        <v>0.2011</v>
      </c>
      <c r="L157" s="144">
        <v>0.9893</v>
      </c>
      <c r="M157" s="144">
        <v>0.9899</v>
      </c>
      <c r="O157" s="57">
        <v>0.8356</v>
      </c>
      <c r="P157" s="57">
        <v>0.3994</v>
      </c>
      <c r="Q157" s="57">
        <v>0.285</v>
      </c>
      <c r="R157" s="184">
        <f t="shared" si="21"/>
        <v>0.1144</v>
      </c>
      <c r="S157" s="57">
        <v>0.4151</v>
      </c>
      <c r="U157" s="63">
        <v>0.2992</v>
      </c>
      <c r="V157" s="63">
        <v>0.942</v>
      </c>
      <c r="W157" s="64">
        <v>308</v>
      </c>
      <c r="X157" s="64">
        <v>474</v>
      </c>
      <c r="Z157" s="110">
        <f t="shared" si="22"/>
        <v>721.411764705882</v>
      </c>
      <c r="AA157" s="72">
        <f t="shared" si="23"/>
        <v>205.602352941176</v>
      </c>
      <c r="AB157" s="72">
        <f t="shared" si="24"/>
        <v>123.0152</v>
      </c>
      <c r="AD157" s="153" t="s">
        <v>47</v>
      </c>
      <c r="AE157" s="177">
        <f>SUM($AB$133:AB157)/SUM($W$133:W157)-SUM($AA$133:AA157)/SUM($Z$133:Z157)</f>
        <v>0.0279474409021526</v>
      </c>
    </row>
    <row r="158" ht="15" hidden="1" customHeight="1" outlineLevel="1" spans="1:31">
      <c r="A158" s="116">
        <v>43703</v>
      </c>
      <c r="C158" s="123">
        <v>140</v>
      </c>
      <c r="E158" s="136">
        <v>0.2338</v>
      </c>
      <c r="F158" s="136">
        <v>0.1845</v>
      </c>
      <c r="G158" s="165">
        <f t="shared" si="20"/>
        <v>65.9316</v>
      </c>
      <c r="H158" s="136">
        <v>0.2438</v>
      </c>
      <c r="J158" s="144">
        <v>0.203</v>
      </c>
      <c r="K158" s="144">
        <v>0.2035</v>
      </c>
      <c r="L158" s="144">
        <v>0.99</v>
      </c>
      <c r="M158" s="144">
        <v>0.9891</v>
      </c>
      <c r="O158" s="57">
        <v>0.75</v>
      </c>
      <c r="P158" s="57">
        <v>0.383</v>
      </c>
      <c r="Q158" s="57">
        <v>0.2723</v>
      </c>
      <c r="R158" s="184">
        <f t="shared" si="21"/>
        <v>0.1107</v>
      </c>
      <c r="S158" s="57">
        <v>0.3968</v>
      </c>
      <c r="U158" s="63">
        <v>0.1477</v>
      </c>
      <c r="V158" s="63">
        <v>0.9688</v>
      </c>
      <c r="W158" s="64">
        <v>188</v>
      </c>
      <c r="X158" s="64">
        <v>282</v>
      </c>
      <c r="Z158" s="110">
        <f t="shared" si="22"/>
        <v>1084.85037237644</v>
      </c>
      <c r="AA158" s="72">
        <f t="shared" si="23"/>
        <v>295.404756398104</v>
      </c>
      <c r="AB158" s="72">
        <f t="shared" si="24"/>
        <v>72.004</v>
      </c>
      <c r="AD158" s="153" t="s">
        <v>48</v>
      </c>
      <c r="AE158" s="177">
        <f>SUM($AB$133:AB158)/SUM($W$133:W158)-SUM($AA$133:AA158)/SUM($Z$133:Z158)</f>
        <v>0.0324506801025287</v>
      </c>
    </row>
    <row r="159" ht="15" hidden="1" customHeight="1" outlineLevel="1" spans="1:31">
      <c r="A159" s="116">
        <v>43704</v>
      </c>
      <c r="B159" s="181" t="s">
        <v>70</v>
      </c>
      <c r="C159" s="123">
        <v>126</v>
      </c>
      <c r="E159" s="136">
        <v>0.1826</v>
      </c>
      <c r="F159" s="136">
        <v>0.192</v>
      </c>
      <c r="G159" s="165">
        <f t="shared" si="20"/>
        <v>44.0066</v>
      </c>
      <c r="H159" s="136">
        <v>0.1374</v>
      </c>
      <c r="J159" s="144">
        <v>0.1974</v>
      </c>
      <c r="K159" s="144">
        <v>0.1407</v>
      </c>
      <c r="L159" s="144">
        <v>0.9898</v>
      </c>
      <c r="M159" s="144">
        <v>0.9896</v>
      </c>
      <c r="O159" s="57">
        <v>0.7273</v>
      </c>
      <c r="P159" s="57">
        <v>0.2133</v>
      </c>
      <c r="Q159" s="57">
        <v>0.1805</v>
      </c>
      <c r="R159" s="184">
        <f t="shared" si="21"/>
        <v>0.0328</v>
      </c>
      <c r="S159" s="57">
        <v>0.3521</v>
      </c>
      <c r="U159" s="63">
        <v>0.1587</v>
      </c>
      <c r="V159" s="63">
        <v>0.9096</v>
      </c>
      <c r="W159" s="64">
        <v>150</v>
      </c>
      <c r="X159" s="64">
        <v>241</v>
      </c>
      <c r="Z159" s="110">
        <f t="shared" si="22"/>
        <v>795.179584120983</v>
      </c>
      <c r="AA159" s="72">
        <f t="shared" si="23"/>
        <v>143.529914933837</v>
      </c>
      <c r="AB159" s="72">
        <f t="shared" si="24"/>
        <v>31.995</v>
      </c>
      <c r="AD159" s="153" t="s">
        <v>49</v>
      </c>
      <c r="AE159" s="177">
        <f>SUM($AB$133:AB159)/SUM($W$133:W159)-SUM($AA$133:AA159)/SUM($Z$133:Z159)</f>
        <v>0.0344080394006656</v>
      </c>
    </row>
    <row r="160" ht="15" hidden="1" customHeight="1" outlineLevel="1" spans="1:31">
      <c r="A160" s="116">
        <v>43705</v>
      </c>
      <c r="B160" s="181" t="s">
        <v>71</v>
      </c>
      <c r="C160" s="123">
        <v>46</v>
      </c>
      <c r="E160" s="136">
        <v>0.2069</v>
      </c>
      <c r="F160" s="136">
        <v>0.2015</v>
      </c>
      <c r="G160" s="165">
        <f t="shared" si="20"/>
        <v>139.6575</v>
      </c>
      <c r="H160" s="136">
        <v>0.2805</v>
      </c>
      <c r="J160" s="144">
        <v>0.2194</v>
      </c>
      <c r="K160" s="144">
        <v>0.2021</v>
      </c>
      <c r="L160" s="144">
        <v>0.9898</v>
      </c>
      <c r="M160" s="144">
        <v>0.9939</v>
      </c>
      <c r="O160" s="57">
        <v>0.8309</v>
      </c>
      <c r="P160" s="57">
        <v>0.4511</v>
      </c>
      <c r="Q160" s="57">
        <v>0.4749</v>
      </c>
      <c r="R160" s="185">
        <f t="shared" si="21"/>
        <v>-0.0238</v>
      </c>
      <c r="S160" s="57">
        <v>0.2015</v>
      </c>
      <c r="U160" s="63">
        <v>0.3407</v>
      </c>
      <c r="V160" s="63">
        <v>0.9521</v>
      </c>
      <c r="W160" s="64">
        <v>470</v>
      </c>
      <c r="X160" s="64">
        <v>675</v>
      </c>
      <c r="Z160" s="110">
        <f t="shared" si="22"/>
        <v>909.512767830936</v>
      </c>
      <c r="AA160" s="72">
        <f t="shared" si="23"/>
        <v>431.927613442912</v>
      </c>
      <c r="AB160" s="72">
        <f t="shared" si="24"/>
        <v>212.017</v>
      </c>
      <c r="AD160" s="153" t="s">
        <v>50</v>
      </c>
      <c r="AE160" s="177">
        <f>SUM($AB$133:AB160)/SUM($W$133:W160)-SUM($AA$133:AA160)/SUM($Z$133:Z160)</f>
        <v>0.0336201091404657</v>
      </c>
    </row>
    <row r="161" ht="15" hidden="1" customHeight="1" outlineLevel="1" spans="1:31">
      <c r="A161" s="116">
        <v>43706</v>
      </c>
      <c r="B161" s="181" t="s">
        <v>71</v>
      </c>
      <c r="C161" s="123">
        <v>48</v>
      </c>
      <c r="E161" s="136">
        <v>0.2332</v>
      </c>
      <c r="F161" s="136">
        <v>0.1926</v>
      </c>
      <c r="G161" s="165">
        <f t="shared" si="20"/>
        <v>141.086</v>
      </c>
      <c r="H161" s="136">
        <v>0.2643</v>
      </c>
      <c r="J161" s="144">
        <v>0.2138</v>
      </c>
      <c r="K161" s="144">
        <v>0.1826</v>
      </c>
      <c r="L161" s="144">
        <v>0.99</v>
      </c>
      <c r="M161" s="144">
        <v>0.9925</v>
      </c>
      <c r="O161" s="57">
        <v>0.8785</v>
      </c>
      <c r="P161" s="57">
        <v>0.4212</v>
      </c>
      <c r="Q161" s="57">
        <v>0.3952</v>
      </c>
      <c r="R161" s="184">
        <f t="shared" si="21"/>
        <v>0.026</v>
      </c>
      <c r="S161" s="57">
        <v>0.4786</v>
      </c>
      <c r="U161" s="242">
        <v>0.3818</v>
      </c>
      <c r="V161" s="63">
        <v>0.9248</v>
      </c>
      <c r="W161" s="64">
        <v>425</v>
      </c>
      <c r="X161" s="64">
        <v>605</v>
      </c>
      <c r="Z161" s="110">
        <f t="shared" si="22"/>
        <v>688.148245154531</v>
      </c>
      <c r="AA161" s="72">
        <f t="shared" si="23"/>
        <v>271.956186485071</v>
      </c>
      <c r="AB161" s="72">
        <f t="shared" si="24"/>
        <v>179.01</v>
      </c>
      <c r="AD161" s="153" t="s">
        <v>51</v>
      </c>
      <c r="AE161" s="177">
        <f>SUM($AB$133:AB161)/SUM($W$133:W161)-SUM($AA$133:AA161)/SUM($Z$133:Z161)</f>
        <v>0.0336986586268301</v>
      </c>
    </row>
    <row r="162" ht="15" hidden="1" customHeight="1" outlineLevel="1" spans="1:31">
      <c r="A162" s="116">
        <v>43707</v>
      </c>
      <c r="B162" s="181" t="s">
        <v>71</v>
      </c>
      <c r="C162" s="123">
        <v>49</v>
      </c>
      <c r="E162" s="136">
        <v>0.2275</v>
      </c>
      <c r="F162" s="136">
        <v>0.1964</v>
      </c>
      <c r="G162" s="165">
        <f t="shared" si="20"/>
        <v>101.6925</v>
      </c>
      <c r="H162" s="136">
        <v>0.2742</v>
      </c>
      <c r="J162" s="144">
        <v>0.1935</v>
      </c>
      <c r="K162" s="144">
        <v>0.188</v>
      </c>
      <c r="L162" s="144">
        <v>0.9901</v>
      </c>
      <c r="M162" s="144">
        <v>0.9925</v>
      </c>
      <c r="O162" s="57">
        <v>0.8462</v>
      </c>
      <c r="P162" s="57">
        <v>0.4426</v>
      </c>
      <c r="Q162" s="57">
        <v>0.44</v>
      </c>
      <c r="R162" s="184">
        <f t="shared" si="21"/>
        <v>0.00259999999999999</v>
      </c>
      <c r="S162" s="57">
        <v>0.5076</v>
      </c>
      <c r="U162" s="63">
        <v>0.2931</v>
      </c>
      <c r="V162" s="63">
        <v>0.9223</v>
      </c>
      <c r="W162" s="64">
        <v>296</v>
      </c>
      <c r="X162" s="64">
        <v>447</v>
      </c>
      <c r="Z162" s="110">
        <f t="shared" si="22"/>
        <v>713.894234049812</v>
      </c>
      <c r="AA162" s="72">
        <f t="shared" si="23"/>
        <v>314.113462981917</v>
      </c>
      <c r="AB162" s="72">
        <f t="shared" si="24"/>
        <v>131.0096</v>
      </c>
      <c r="AD162" s="153" t="s">
        <v>52</v>
      </c>
      <c r="AE162" s="177">
        <f>SUM($AB$133:AB162)/SUM($W$133:W162)-SUM($AA$133:AA162)/SUM($Z$133:Z162)</f>
        <v>0.0332050829645283</v>
      </c>
    </row>
    <row r="163" ht="15" hidden="1" customHeight="1" outlineLevel="1" spans="1:31">
      <c r="A163" s="116">
        <v>43708</v>
      </c>
      <c r="C163" s="123">
        <v>83</v>
      </c>
      <c r="E163" s="136">
        <v>0.2133</v>
      </c>
      <c r="F163" s="136">
        <v>0.1952</v>
      </c>
      <c r="G163" s="165">
        <f t="shared" si="20"/>
        <v>77.2146</v>
      </c>
      <c r="H163" s="136">
        <v>0.2356</v>
      </c>
      <c r="J163" s="144">
        <v>0.2659</v>
      </c>
      <c r="K163" s="144">
        <v>0.1835</v>
      </c>
      <c r="L163" s="144">
        <v>0.99</v>
      </c>
      <c r="M163" s="144">
        <v>0.9941</v>
      </c>
      <c r="O163" s="57">
        <v>0.9375</v>
      </c>
      <c r="P163" s="57">
        <v>0.4343</v>
      </c>
      <c r="Q163" s="57">
        <v>0.4188</v>
      </c>
      <c r="R163" s="184">
        <f t="shared" si="21"/>
        <v>0.0155</v>
      </c>
      <c r="S163" s="57">
        <v>0.429</v>
      </c>
      <c r="U163" s="63">
        <v>0.2954</v>
      </c>
      <c r="V163" s="63">
        <v>0.9648</v>
      </c>
      <c r="W163" s="64">
        <v>251</v>
      </c>
      <c r="X163" s="64">
        <v>362</v>
      </c>
      <c r="Z163" s="110">
        <f t="shared" si="22"/>
        <v>598.695328368314</v>
      </c>
      <c r="AA163" s="72">
        <f t="shared" si="23"/>
        <v>250.73360352065</v>
      </c>
      <c r="AB163" s="72">
        <f t="shared" si="24"/>
        <v>109.0093</v>
      </c>
      <c r="AD163" s="153" t="s">
        <v>57</v>
      </c>
      <c r="AE163" s="177">
        <f>SUM($AB$133:AB163)/SUM($W$133:W163)-SUM($AA$133:AA163)/SUM($Z$133:Z163)</f>
        <v>0.0330087903932039</v>
      </c>
    </row>
    <row r="164" ht="15" customHeight="1" collapsed="1" spans="1:31">
      <c r="A164" s="125" t="s">
        <v>72</v>
      </c>
      <c r="B164" s="192"/>
      <c r="C164" s="166">
        <f>AVERAGE(C133:C163)</f>
        <v>112.366666666667</v>
      </c>
      <c r="E164" s="34">
        <f>AVERAGE(E133:E163)</f>
        <v>0.227222580645161</v>
      </c>
      <c r="F164" s="34">
        <f>AVERAGE(F133:F163)</f>
        <v>0.193183870967742</v>
      </c>
      <c r="G164" s="34">
        <f>SUM(G133:G163)/SUM(X133:X163)</f>
        <v>0.225626947348592</v>
      </c>
      <c r="H164" s="34">
        <f>AVERAGE(H133:H163)</f>
        <v>0.254729032258065</v>
      </c>
      <c r="I164" s="183"/>
      <c r="J164" s="205">
        <f>AVERAGE(J133:J163)</f>
        <v>0.198941935483871</v>
      </c>
      <c r="K164" s="183">
        <f>AVERAGE(K133:K163)</f>
        <v>0.179096774193548</v>
      </c>
      <c r="L164" s="183">
        <f>AVERAGE(L133:L163)</f>
        <v>0.989748387096774</v>
      </c>
      <c r="M164" s="183">
        <f>AVERAGE(M133:M163)</f>
        <v>0.990803225806452</v>
      </c>
      <c r="N164" s="183"/>
      <c r="O164" s="34">
        <f>AVERAGE(O133:O163)</f>
        <v>0.7908</v>
      </c>
      <c r="P164" s="34">
        <f>AVERAGE(P133:P163)</f>
        <v>0.394322580645161</v>
      </c>
      <c r="Q164" s="34">
        <f>AVERAGE(Q133:Q163)</f>
        <v>0.381493548387097</v>
      </c>
      <c r="R164" s="178">
        <f>AVERAGE(R133:R163)</f>
        <v>0.0128290322580645</v>
      </c>
      <c r="S164" s="34">
        <f>AVERAGE(S133:S163)</f>
        <v>0.411977419354839</v>
      </c>
      <c r="T164" s="183"/>
      <c r="U164" s="34">
        <f>AVERAGE(U133:U163)</f>
        <v>0.216551612903226</v>
      </c>
      <c r="V164" s="34">
        <f>AVERAGE(V133:V163)</f>
        <v>0.950404301075269</v>
      </c>
      <c r="W164" s="217">
        <f>AVERAGE(W133:W163)</f>
        <v>246.258064516129</v>
      </c>
      <c r="X164" s="217">
        <f>AVERAGE(X133:X163)</f>
        <v>342.483870967742</v>
      </c>
      <c r="Z164" s="34" t="s">
        <v>54</v>
      </c>
      <c r="AA164" s="34">
        <f>SUM(AA133:AA163)/SUM(Z133:Z163)</f>
        <v>0.381721377277742</v>
      </c>
      <c r="AB164" s="68" t="s">
        <v>55</v>
      </c>
      <c r="AC164" s="178">
        <f>SUM(AB133:AB163)/SUM(W133:W163)</f>
        <v>0.414730167670946</v>
      </c>
      <c r="AD164" s="155" t="s">
        <v>16</v>
      </c>
      <c r="AE164" s="172">
        <f>AC164-AA164</f>
        <v>0.0330087903932039</v>
      </c>
    </row>
    <row r="165" s="101" customFormat="1" ht="15" hidden="1" customHeight="1" spans="1:31">
      <c r="A165" s="161" t="s">
        <v>73</v>
      </c>
      <c r="B165" s="130" t="s">
        <v>63</v>
      </c>
      <c r="C165" s="162">
        <f>MIN(C133:C163)</f>
        <v>36</v>
      </c>
      <c r="E165" s="163">
        <f>VARP(E$133:E$163)</f>
        <v>0.00100891207075962</v>
      </c>
      <c r="F165" s="163">
        <f>VARP(F$133:F$163)</f>
        <v>0.000507761997918834</v>
      </c>
      <c r="G165" s="163"/>
      <c r="H165" s="163"/>
      <c r="I165" s="169"/>
      <c r="J165" s="169">
        <f>VARP(J$133:J$163)</f>
        <v>0.00255921856399584</v>
      </c>
      <c r="K165" s="169">
        <f>VARP(K$133:K$163)</f>
        <v>0.000537941602497399</v>
      </c>
      <c r="L165" s="169">
        <f>VARP(L$133:L$163)</f>
        <v>2.12819979188343e-7</v>
      </c>
      <c r="M165" s="169">
        <f>VARP(M$133:M$163)</f>
        <v>1.33932154006244e-5</v>
      </c>
      <c r="N165" s="169"/>
      <c r="O165" s="169">
        <f>VARP(O$133:O$163)</f>
        <v>0.00619305612903226</v>
      </c>
      <c r="P165" s="241">
        <f>VARP(P$133:P$163)</f>
        <v>0.00592128303850156</v>
      </c>
      <c r="Q165" s="169">
        <f>VARP(Q$133:Q$163)</f>
        <v>0.00531087157127992</v>
      </c>
      <c r="R165" s="169">
        <f>VARP(R$133:R$163)</f>
        <v>0.00327944464099896</v>
      </c>
      <c r="S165" s="169">
        <f>VARP(S$133:S$163)</f>
        <v>0.00331708368366285</v>
      </c>
      <c r="T165" s="169"/>
      <c r="U165" s="243">
        <f>VARP(U$133:U$163)</f>
        <v>0.00625228765868887</v>
      </c>
      <c r="V165" s="163">
        <f>VARP(V$133:V$163)</f>
        <v>0.000679771952826917</v>
      </c>
      <c r="W165" s="206"/>
      <c r="X165" s="206"/>
      <c r="Y165" s="173"/>
      <c r="Z165" s="156">
        <f>AVERAGE(Z133:Z163)</f>
        <v>850.421333980566</v>
      </c>
      <c r="AA165" s="156">
        <f>AVERAGE(AA133:AA163)</f>
        <v>324.624002873436</v>
      </c>
      <c r="AB165" s="157">
        <f>AVERAGE(AB133:AB163)</f>
        <v>102.130648387097</v>
      </c>
      <c r="AC165" s="174"/>
      <c r="AD165" s="175"/>
      <c r="AE165" s="176">
        <f>VARP(AE134:AE164)</f>
        <v>0.000244908473872927</v>
      </c>
    </row>
    <row r="166" ht="15" hidden="1" customHeight="1" outlineLevel="1" spans="1:31">
      <c r="A166" s="116">
        <v>43709</v>
      </c>
      <c r="B166" s="240" t="s">
        <v>74</v>
      </c>
      <c r="C166" s="134">
        <v>38</v>
      </c>
      <c r="E166" s="191">
        <v>0.1886</v>
      </c>
      <c r="F166" s="136">
        <v>0.205</v>
      </c>
      <c r="G166" s="165">
        <f t="shared" ref="G166:G195" si="25">X166*E166</f>
        <v>142.7702</v>
      </c>
      <c r="H166" s="136">
        <v>0.2766</v>
      </c>
      <c r="J166" s="144">
        <v>0.2759</v>
      </c>
      <c r="K166" s="144">
        <v>0.1135</v>
      </c>
      <c r="L166" s="144"/>
      <c r="M166" s="144"/>
      <c r="O166" s="57">
        <v>0.9221</v>
      </c>
      <c r="P166" s="185">
        <v>0.5537</v>
      </c>
      <c r="Q166" s="57">
        <v>0.4113</v>
      </c>
      <c r="R166" s="184">
        <f t="shared" ref="R166:R195" si="26">P166-Q166</f>
        <v>0.1424</v>
      </c>
      <c r="S166" s="57">
        <v>0.4265</v>
      </c>
      <c r="U166" s="207">
        <v>0.2117</v>
      </c>
      <c r="V166" s="63">
        <v>0.9656</v>
      </c>
      <c r="W166" s="64">
        <v>540</v>
      </c>
      <c r="X166" s="64">
        <v>757</v>
      </c>
      <c r="Z166" s="110">
        <f t="shared" ref="Z166:Z195" si="27">W166/U166-W166</f>
        <v>2010.77940481814</v>
      </c>
      <c r="AA166" s="72">
        <f t="shared" ref="AA166:AA195" si="28">(W166/U166-W166)*Q166</f>
        <v>827.033569201701</v>
      </c>
      <c r="AB166" s="72">
        <f t="shared" ref="AB166:AB195" si="29">W166*P166</f>
        <v>298.998</v>
      </c>
      <c r="AD166" s="153" t="s">
        <v>23</v>
      </c>
      <c r="AE166" s="177">
        <f>AB166/W166-AA166/Z166</f>
        <v>0.1424</v>
      </c>
    </row>
    <row r="167" ht="15" hidden="1" customHeight="1" outlineLevel="1" spans="1:31">
      <c r="A167" s="116">
        <v>43710</v>
      </c>
      <c r="B167" s="240" t="s">
        <v>64</v>
      </c>
      <c r="C167" s="134">
        <v>45</v>
      </c>
      <c r="E167" s="136">
        <v>0.2421</v>
      </c>
      <c r="F167" s="136">
        <v>0.2069</v>
      </c>
      <c r="G167" s="165">
        <f t="shared" si="25"/>
        <v>132.9129</v>
      </c>
      <c r="H167" s="136">
        <v>0.2761</v>
      </c>
      <c r="J167" s="144">
        <v>0.2179</v>
      </c>
      <c r="K167" s="144">
        <v>0.214</v>
      </c>
      <c r="L167" s="144"/>
      <c r="M167" s="144"/>
      <c r="O167" s="57">
        <v>0.8739</v>
      </c>
      <c r="P167" s="185">
        <v>0.4528</v>
      </c>
      <c r="Q167" s="57">
        <v>0.3975</v>
      </c>
      <c r="R167" s="184">
        <f t="shared" si="26"/>
        <v>0.0553</v>
      </c>
      <c r="S167" s="57">
        <v>0.486</v>
      </c>
      <c r="U167" s="207">
        <v>0.3153</v>
      </c>
      <c r="V167" s="63">
        <v>0.972</v>
      </c>
      <c r="W167" s="64">
        <v>371</v>
      </c>
      <c r="X167" s="64">
        <v>549</v>
      </c>
      <c r="Z167" s="110">
        <f t="shared" si="27"/>
        <v>805.657151918807</v>
      </c>
      <c r="AA167" s="72">
        <f t="shared" si="28"/>
        <v>320.248717887726</v>
      </c>
      <c r="AB167" s="72">
        <f t="shared" si="29"/>
        <v>167.9888</v>
      </c>
      <c r="AD167" s="153" t="s">
        <v>24</v>
      </c>
      <c r="AE167" s="177">
        <f>SUM($AB$166:AB167)/SUM($W$166:W167)-SUM($AA$166:AA167)/SUM($Z$166:Z167)</f>
        <v>0.105256566921567</v>
      </c>
    </row>
    <row r="168" ht="15" hidden="1" customHeight="1" outlineLevel="1" spans="1:31">
      <c r="A168" s="116">
        <v>43711</v>
      </c>
      <c r="B168" s="240" t="s">
        <v>64</v>
      </c>
      <c r="C168" s="134">
        <v>59</v>
      </c>
      <c r="E168" s="136">
        <v>0.2844</v>
      </c>
      <c r="F168" s="136">
        <v>0.2121</v>
      </c>
      <c r="G168" s="165">
        <f t="shared" si="25"/>
        <v>127.98</v>
      </c>
      <c r="H168" s="136">
        <v>0.2719</v>
      </c>
      <c r="J168" s="144">
        <v>0.2573</v>
      </c>
      <c r="K168" s="144">
        <v>0.2031</v>
      </c>
      <c r="L168" s="144"/>
      <c r="M168" s="144"/>
      <c r="O168" s="57">
        <v>0.8108</v>
      </c>
      <c r="P168" s="185">
        <v>0.4181</v>
      </c>
      <c r="Q168" s="57">
        <v>0.3533</v>
      </c>
      <c r="R168" s="184">
        <f t="shared" si="26"/>
        <v>0.0648</v>
      </c>
      <c r="S168" s="57">
        <v>0.4444</v>
      </c>
      <c r="U168" s="207">
        <v>0.3128</v>
      </c>
      <c r="V168" s="63">
        <v>0.9594</v>
      </c>
      <c r="W168" s="64">
        <v>287</v>
      </c>
      <c r="X168" s="64">
        <v>450</v>
      </c>
      <c r="Z168" s="110">
        <f t="shared" si="27"/>
        <v>630.519181585678</v>
      </c>
      <c r="AA168" s="72">
        <f t="shared" si="28"/>
        <v>222.76242685422</v>
      </c>
      <c r="AB168" s="72">
        <f t="shared" si="29"/>
        <v>119.9947</v>
      </c>
      <c r="AD168" s="153" t="s">
        <v>25</v>
      </c>
      <c r="AE168" s="177">
        <f>SUM($AB$166:AB168)/SUM($W$166:W168)-SUM($AA$166:AA168)/SUM($Z$166:Z168)</f>
        <v>0.0925027321457783</v>
      </c>
    </row>
    <row r="169" ht="15" hidden="1" customHeight="1" outlineLevel="1" spans="1:31">
      <c r="A169" s="116">
        <v>43712</v>
      </c>
      <c r="B169" s="180" t="s">
        <v>70</v>
      </c>
      <c r="C169" s="134">
        <v>49</v>
      </c>
      <c r="E169" s="136">
        <v>0.2682</v>
      </c>
      <c r="F169" s="136">
        <v>0.2012</v>
      </c>
      <c r="G169" s="165">
        <f t="shared" si="25"/>
        <v>143.487</v>
      </c>
      <c r="H169" s="136">
        <v>0.25</v>
      </c>
      <c r="J169" s="144">
        <v>0.2174</v>
      </c>
      <c r="K169" s="144">
        <v>0.168</v>
      </c>
      <c r="L169" s="144"/>
      <c r="M169" s="144"/>
      <c r="O169" s="57">
        <v>0.7736</v>
      </c>
      <c r="P169" s="185">
        <v>0.3333</v>
      </c>
      <c r="Q169" s="57">
        <v>0.3094</v>
      </c>
      <c r="R169" s="184">
        <f t="shared" si="26"/>
        <v>0.0239</v>
      </c>
      <c r="S169" s="57">
        <v>0.48</v>
      </c>
      <c r="U169" s="207">
        <v>0.3553</v>
      </c>
      <c r="V169" s="63">
        <v>0.891</v>
      </c>
      <c r="W169" s="64">
        <v>324</v>
      </c>
      <c r="X169" s="64">
        <v>535</v>
      </c>
      <c r="Z169" s="110">
        <f t="shared" si="27"/>
        <v>587.905432029271</v>
      </c>
      <c r="AA169" s="72">
        <f t="shared" si="28"/>
        <v>181.897940669856</v>
      </c>
      <c r="AB169" s="72">
        <f t="shared" si="29"/>
        <v>107.9892</v>
      </c>
      <c r="AD169" s="153" t="s">
        <v>26</v>
      </c>
      <c r="AE169" s="177">
        <f>SUM($AB$166:AB169)/SUM($W$166:W169)-SUM($AA$166:AA169)/SUM($Z$166:Z169)</f>
        <v>0.0719832838511547</v>
      </c>
    </row>
    <row r="170" ht="15" hidden="1" customHeight="1" outlineLevel="1" spans="1:31">
      <c r="A170" s="116">
        <v>43713</v>
      </c>
      <c r="B170" s="180" t="s">
        <v>70</v>
      </c>
      <c r="C170" s="134">
        <v>61</v>
      </c>
      <c r="E170" s="136">
        <v>0.2528</v>
      </c>
      <c r="F170" s="136">
        <v>0.22</v>
      </c>
      <c r="G170" s="165">
        <f t="shared" si="25"/>
        <v>112.7488</v>
      </c>
      <c r="H170" s="136">
        <v>0.1167</v>
      </c>
      <c r="J170" s="144">
        <v>0.2</v>
      </c>
      <c r="K170" s="144">
        <v>0.1336</v>
      </c>
      <c r="L170" s="144"/>
      <c r="M170" s="144"/>
      <c r="O170" s="57">
        <v>0.8333</v>
      </c>
      <c r="P170" s="185">
        <v>0.2302</v>
      </c>
      <c r="Q170" s="57">
        <v>0.2033</v>
      </c>
      <c r="R170" s="184">
        <f t="shared" si="26"/>
        <v>0.0269</v>
      </c>
      <c r="S170" s="57">
        <v>0.3517</v>
      </c>
      <c r="U170" s="207">
        <v>0.2669</v>
      </c>
      <c r="V170" s="63">
        <v>0.9259</v>
      </c>
      <c r="W170" s="64">
        <v>278</v>
      </c>
      <c r="X170" s="64">
        <v>446</v>
      </c>
      <c r="Z170" s="110">
        <f t="shared" si="27"/>
        <v>763.588609966279</v>
      </c>
      <c r="AA170" s="72">
        <f t="shared" si="28"/>
        <v>155.237564406145</v>
      </c>
      <c r="AB170" s="72">
        <f t="shared" si="29"/>
        <v>63.9956</v>
      </c>
      <c r="AD170" s="153" t="s">
        <v>27</v>
      </c>
      <c r="AE170" s="177">
        <f>SUM($AB$166:AB170)/SUM($W$166:W170)-SUM($AA$166:AA170)/SUM($Z$166:Z170)</f>
        <v>0.065870496064762</v>
      </c>
    </row>
    <row r="171" ht="15" hidden="1" customHeight="1" outlineLevel="1" spans="1:31">
      <c r="A171" s="116">
        <v>43714</v>
      </c>
      <c r="B171" s="180" t="s">
        <v>70</v>
      </c>
      <c r="C171" s="134">
        <v>96</v>
      </c>
      <c r="E171" s="136">
        <v>0.2684</v>
      </c>
      <c r="F171" s="136">
        <v>0.2399</v>
      </c>
      <c r="G171" s="165">
        <f t="shared" si="25"/>
        <v>95.8188</v>
      </c>
      <c r="H171" s="136">
        <v>0.0936</v>
      </c>
      <c r="J171" s="144">
        <v>0.1888</v>
      </c>
      <c r="K171" s="144">
        <v>0.0909</v>
      </c>
      <c r="L171" s="144"/>
      <c r="M171" s="144"/>
      <c r="O171" s="57">
        <v>0.6897</v>
      </c>
      <c r="P171" s="185">
        <v>0.1747</v>
      </c>
      <c r="Q171" s="57">
        <v>0.1898</v>
      </c>
      <c r="R171" s="185">
        <f t="shared" si="26"/>
        <v>-0.0151</v>
      </c>
      <c r="S171" s="57">
        <v>0.2625</v>
      </c>
      <c r="U171" s="207">
        <v>0.3263</v>
      </c>
      <c r="V171" s="63">
        <v>0.9749</v>
      </c>
      <c r="W171" s="64">
        <v>229</v>
      </c>
      <c r="X171" s="64">
        <v>357</v>
      </c>
      <c r="Z171" s="110">
        <f t="shared" si="27"/>
        <v>472.808152007355</v>
      </c>
      <c r="AA171" s="72">
        <f t="shared" si="28"/>
        <v>89.738987250996</v>
      </c>
      <c r="AB171" s="72">
        <f t="shared" si="29"/>
        <v>40.0063</v>
      </c>
      <c r="AD171" s="153" t="s">
        <v>28</v>
      </c>
      <c r="AE171" s="177">
        <f>SUM($AB$166:AB171)/SUM($W$166:W171)-SUM($AA$166:AA171)/SUM($Z$166:Z171)</f>
        <v>0.0528865231469283</v>
      </c>
    </row>
    <row r="172" ht="15" hidden="1" customHeight="1" outlineLevel="1" spans="1:31">
      <c r="A172" s="116">
        <v>43715</v>
      </c>
      <c r="B172" s="180" t="s">
        <v>70</v>
      </c>
      <c r="C172" s="123">
        <v>99</v>
      </c>
      <c r="E172" s="136">
        <v>0.2709</v>
      </c>
      <c r="F172" s="136">
        <v>0.2306</v>
      </c>
      <c r="G172" s="165">
        <f t="shared" si="25"/>
        <v>99.6912</v>
      </c>
      <c r="H172" s="136">
        <v>0.0889</v>
      </c>
      <c r="J172" s="144">
        <v>0.2219</v>
      </c>
      <c r="K172" s="144">
        <v>0.1542</v>
      </c>
      <c r="L172" s="144"/>
      <c r="M172" s="144"/>
      <c r="O172" s="57">
        <v>0.5152</v>
      </c>
      <c r="P172" s="185">
        <v>0.1365</v>
      </c>
      <c r="Q172" s="57">
        <v>0.1446</v>
      </c>
      <c r="R172" s="185">
        <f t="shared" si="26"/>
        <v>-0.0081</v>
      </c>
      <c r="S172" s="57">
        <v>0.3786</v>
      </c>
      <c r="U172" s="207">
        <v>0.3358</v>
      </c>
      <c r="V172" s="63">
        <v>0.8493</v>
      </c>
      <c r="W172" s="64">
        <v>249</v>
      </c>
      <c r="X172" s="64">
        <v>368</v>
      </c>
      <c r="Z172" s="110">
        <f t="shared" si="27"/>
        <v>492.512805241215</v>
      </c>
      <c r="AA172" s="72">
        <f t="shared" si="28"/>
        <v>71.2173516378797</v>
      </c>
      <c r="AB172" s="72">
        <f t="shared" si="29"/>
        <v>33.9885</v>
      </c>
      <c r="AD172" s="153" t="s">
        <v>29</v>
      </c>
      <c r="AE172" s="177">
        <f>SUM($AB$166:AB172)/SUM($W$166:W172)-SUM($AA$166:AA172)/SUM($Z$166:Z172)</f>
        <v>0.0415374825179673</v>
      </c>
    </row>
    <row r="173" ht="15" hidden="1" customHeight="1" outlineLevel="1" spans="1:31">
      <c r="A173" s="116">
        <v>43716</v>
      </c>
      <c r="B173" s="180" t="s">
        <v>70</v>
      </c>
      <c r="C173" s="123">
        <v>74</v>
      </c>
      <c r="E173" s="136">
        <v>0.2155</v>
      </c>
      <c r="F173" s="136">
        <v>0.2076</v>
      </c>
      <c r="G173" s="165">
        <f t="shared" si="25"/>
        <v>101.9315</v>
      </c>
      <c r="H173" s="136">
        <v>0.0334</v>
      </c>
      <c r="J173" s="144">
        <v>0.2701</v>
      </c>
      <c r="K173" s="144">
        <v>0.1385</v>
      </c>
      <c r="L173" s="144"/>
      <c r="M173" s="144"/>
      <c r="O173" s="57">
        <v>0.3023</v>
      </c>
      <c r="P173" s="185">
        <v>0.0516</v>
      </c>
      <c r="Q173" s="57">
        <v>0.0479</v>
      </c>
      <c r="R173" s="184">
        <f t="shared" si="26"/>
        <v>0.0037</v>
      </c>
      <c r="S173" s="57">
        <v>0.0503</v>
      </c>
      <c r="U173" s="207">
        <v>0.2297</v>
      </c>
      <c r="V173" s="63">
        <v>0.9651</v>
      </c>
      <c r="W173" s="64">
        <v>368</v>
      </c>
      <c r="X173" s="64">
        <v>473</v>
      </c>
      <c r="Z173" s="110">
        <f t="shared" si="27"/>
        <v>1234.08968219417</v>
      </c>
      <c r="AA173" s="72">
        <f t="shared" si="28"/>
        <v>59.1128957771006</v>
      </c>
      <c r="AB173" s="72">
        <f t="shared" si="29"/>
        <v>18.9888</v>
      </c>
      <c r="AD173" s="153" t="s">
        <v>30</v>
      </c>
      <c r="AE173" s="177">
        <f>SUM($AB$166:AB173)/SUM($W$166:W173)-SUM($AA$166:AA173)/SUM($Z$166:Z173)</f>
        <v>0.0465710011959451</v>
      </c>
    </row>
    <row r="174" ht="15" hidden="1" customHeight="1" outlineLevel="1" spans="1:31">
      <c r="A174" s="116">
        <v>43717</v>
      </c>
      <c r="B174" s="181" t="s">
        <v>75</v>
      </c>
      <c r="C174" s="123">
        <v>68</v>
      </c>
      <c r="E174" s="136">
        <v>0.2417</v>
      </c>
      <c r="F174" s="136">
        <v>0.1909</v>
      </c>
      <c r="G174" s="165">
        <f t="shared" si="25"/>
        <v>323.1529</v>
      </c>
      <c r="H174" s="191">
        <v>0.4364</v>
      </c>
      <c r="J174" s="144">
        <v>0.2789</v>
      </c>
      <c r="K174" s="144">
        <v>0.2035</v>
      </c>
      <c r="L174" s="144"/>
      <c r="M174" s="144"/>
      <c r="O174" s="185">
        <v>0.942</v>
      </c>
      <c r="P174" s="185">
        <v>0.6504</v>
      </c>
      <c r="Q174" s="57">
        <v>0.4285</v>
      </c>
      <c r="R174" s="184">
        <f t="shared" si="26"/>
        <v>0.2219</v>
      </c>
      <c r="S174" s="57">
        <v>0.5784</v>
      </c>
      <c r="U174" s="207">
        <v>0.2909</v>
      </c>
      <c r="V174" s="63">
        <v>0.9401</v>
      </c>
      <c r="W174" s="64">
        <v>841</v>
      </c>
      <c r="X174" s="188">
        <v>1337</v>
      </c>
      <c r="Z174" s="110">
        <f t="shared" si="27"/>
        <v>2050.02784462014</v>
      </c>
      <c r="AA174" s="72">
        <f t="shared" si="28"/>
        <v>878.436931419732</v>
      </c>
      <c r="AB174" s="72">
        <f t="shared" si="29"/>
        <v>546.9864</v>
      </c>
      <c r="AD174" s="153" t="s">
        <v>31</v>
      </c>
      <c r="AE174" s="177">
        <f>SUM($AB$166:AB174)/SUM($W$166:W174)-SUM($AA$166:AA174)/SUM($Z$166:Z174)</f>
        <v>0.0910932534835494</v>
      </c>
    </row>
    <row r="175" ht="15" hidden="1" customHeight="1" outlineLevel="1" spans="1:31">
      <c r="A175" s="116">
        <v>43718</v>
      </c>
      <c r="B175" s="181" t="s">
        <v>75</v>
      </c>
      <c r="C175" s="123">
        <v>38</v>
      </c>
      <c r="E175" s="191">
        <v>0.1977</v>
      </c>
      <c r="F175" s="136">
        <v>0.1946</v>
      </c>
      <c r="G175" s="165">
        <f t="shared" si="25"/>
        <v>209.9574</v>
      </c>
      <c r="H175" s="136">
        <v>0.3771</v>
      </c>
      <c r="J175" s="144">
        <v>0.2677</v>
      </c>
      <c r="K175" s="144">
        <v>0.1871</v>
      </c>
      <c r="L175" s="144"/>
      <c r="M175" s="144"/>
      <c r="O175" s="185">
        <v>0.8851</v>
      </c>
      <c r="P175" s="185">
        <v>0.544</v>
      </c>
      <c r="Q175" s="57">
        <v>0.4555</v>
      </c>
      <c r="R175" s="184">
        <f t="shared" si="26"/>
        <v>0.0885</v>
      </c>
      <c r="S175" s="57">
        <v>0.4962</v>
      </c>
      <c r="U175" s="207">
        <v>0.3438</v>
      </c>
      <c r="V175" s="63">
        <v>0.9411</v>
      </c>
      <c r="W175" s="64">
        <v>693</v>
      </c>
      <c r="X175" s="64">
        <v>1062</v>
      </c>
      <c r="Z175" s="110">
        <f t="shared" si="27"/>
        <v>1322.70680628272</v>
      </c>
      <c r="AA175" s="72">
        <f t="shared" si="28"/>
        <v>602.49295026178</v>
      </c>
      <c r="AB175" s="72">
        <f t="shared" si="29"/>
        <v>376.992</v>
      </c>
      <c r="AD175" s="153" t="s">
        <v>32</v>
      </c>
      <c r="AE175" s="177">
        <f>SUM($AB$166:AB175/$W$166:W175)-SUM($AA$166:AA175/$Z$166:Z175)</f>
        <v>0.0885</v>
      </c>
    </row>
    <row r="176" ht="15" hidden="1" customHeight="1" outlineLevel="1" spans="1:31">
      <c r="A176" s="116">
        <v>43719</v>
      </c>
      <c r="B176" s="181" t="s">
        <v>76</v>
      </c>
      <c r="C176" s="123">
        <v>43</v>
      </c>
      <c r="E176" s="136">
        <v>0.298</v>
      </c>
      <c r="F176" s="136">
        <v>0.1955</v>
      </c>
      <c r="G176" s="165">
        <f t="shared" si="25"/>
        <v>234.526</v>
      </c>
      <c r="H176" s="136">
        <v>0.1523</v>
      </c>
      <c r="J176" s="170">
        <v>0.1724</v>
      </c>
      <c r="K176" s="144">
        <v>0.1618</v>
      </c>
      <c r="L176" s="144"/>
      <c r="M176" s="144"/>
      <c r="O176" s="57">
        <v>0.8657</v>
      </c>
      <c r="P176" s="185">
        <v>0.3465</v>
      </c>
      <c r="Q176" s="57">
        <v>0.2616</v>
      </c>
      <c r="R176" s="184">
        <f t="shared" si="26"/>
        <v>0.0849</v>
      </c>
      <c r="S176" s="57">
        <v>0.5347</v>
      </c>
      <c r="U176" s="207">
        <v>0.3918</v>
      </c>
      <c r="V176" s="63">
        <v>0.8151</v>
      </c>
      <c r="W176" s="64">
        <v>254</v>
      </c>
      <c r="X176" s="64">
        <v>787</v>
      </c>
      <c r="Z176" s="110">
        <f t="shared" si="27"/>
        <v>394.289943848903</v>
      </c>
      <c r="AA176" s="72">
        <f t="shared" si="28"/>
        <v>103.146249310873</v>
      </c>
      <c r="AB176" s="72">
        <f t="shared" si="29"/>
        <v>88.011</v>
      </c>
      <c r="AD176" s="153" t="s">
        <v>33</v>
      </c>
      <c r="AE176" s="177">
        <f>SUM($AB$166:AB176)/SUM($W$166:W176)-SUM($AA$166:AA176)/SUM($Z$166:Z176)</f>
        <v>0.0941909343207455</v>
      </c>
    </row>
    <row r="177" ht="15" hidden="1" customHeight="1" outlineLevel="1" spans="1:31">
      <c r="A177" s="116">
        <v>43720</v>
      </c>
      <c r="B177" s="181" t="s">
        <v>76</v>
      </c>
      <c r="C177" s="123">
        <v>44</v>
      </c>
      <c r="E177" s="136">
        <v>0.2872</v>
      </c>
      <c r="F177" s="136">
        <v>0.2242</v>
      </c>
      <c r="G177" s="165">
        <f t="shared" si="25"/>
        <v>138.7176</v>
      </c>
      <c r="H177" s="136">
        <v>0.2011</v>
      </c>
      <c r="J177" s="144">
        <v>0.1678</v>
      </c>
      <c r="K177" s="144">
        <v>0.1696</v>
      </c>
      <c r="L177" s="144"/>
      <c r="M177" s="144"/>
      <c r="O177" s="57">
        <v>0.9123</v>
      </c>
      <c r="P177" s="185">
        <v>0.3782</v>
      </c>
      <c r="Q177" s="57">
        <v>0.3678</v>
      </c>
      <c r="R177" s="184">
        <f t="shared" si="26"/>
        <v>0.0104</v>
      </c>
      <c r="S177" s="57">
        <v>0.4352</v>
      </c>
      <c r="U177" s="207">
        <v>0.4055</v>
      </c>
      <c r="V177" s="63">
        <v>0.9115</v>
      </c>
      <c r="W177" s="64">
        <v>238</v>
      </c>
      <c r="X177" s="64">
        <v>483</v>
      </c>
      <c r="Z177" s="110">
        <f t="shared" si="27"/>
        <v>348.929716399507</v>
      </c>
      <c r="AA177" s="72">
        <f t="shared" si="28"/>
        <v>128.336349691739</v>
      </c>
      <c r="AB177" s="72">
        <f t="shared" si="29"/>
        <v>90.0116</v>
      </c>
      <c r="AD177" s="153" t="s">
        <v>34</v>
      </c>
      <c r="AE177" s="177">
        <f>SUM($AB$166:AB177)/SUM($W$166:W177)-SUM($AA$166:AA177)/SUM($Z$166:Z177)</f>
        <v>0.0907359045917482</v>
      </c>
    </row>
    <row r="178" ht="15" hidden="1" customHeight="1" outlineLevel="1" spans="1:31">
      <c r="A178" s="116">
        <v>43721</v>
      </c>
      <c r="B178" s="181" t="s">
        <v>76</v>
      </c>
      <c r="C178" s="123">
        <v>55</v>
      </c>
      <c r="E178" s="136">
        <v>0.2947</v>
      </c>
      <c r="F178" s="136">
        <v>0.1648</v>
      </c>
      <c r="G178" s="165">
        <f t="shared" si="25"/>
        <v>113.1648</v>
      </c>
      <c r="H178" s="136">
        <v>0.2237</v>
      </c>
      <c r="J178" s="170" t="s">
        <v>77</v>
      </c>
      <c r="K178" s="144">
        <v>0.1656</v>
      </c>
      <c r="L178" s="144"/>
      <c r="M178" s="144"/>
      <c r="O178" s="57">
        <v>0.7164</v>
      </c>
      <c r="P178" s="185">
        <v>0.4048</v>
      </c>
      <c r="Q178" s="57">
        <v>0.3804</v>
      </c>
      <c r="R178" s="184">
        <f t="shared" si="26"/>
        <v>0.0244</v>
      </c>
      <c r="S178" s="57">
        <v>0.4639</v>
      </c>
      <c r="U178" s="207">
        <v>0.3525</v>
      </c>
      <c r="V178" s="63">
        <v>0.7923</v>
      </c>
      <c r="W178" s="64">
        <v>210</v>
      </c>
      <c r="X178" s="64">
        <v>384</v>
      </c>
      <c r="Z178" s="110">
        <f t="shared" si="27"/>
        <v>385.744680851064</v>
      </c>
      <c r="AA178" s="72">
        <f t="shared" si="28"/>
        <v>146.737276595745</v>
      </c>
      <c r="AB178" s="72">
        <f t="shared" si="29"/>
        <v>85.008</v>
      </c>
      <c r="AD178" s="153" t="s">
        <v>35</v>
      </c>
      <c r="AE178" s="177">
        <f>SUM($AB$166:AB178)/SUM($W$166:W178)-SUM($AA$166:AA178)/SUM($Z$166:Z178)</f>
        <v>0.088383559295609</v>
      </c>
    </row>
    <row r="179" ht="15" hidden="1" customHeight="1" outlineLevel="1" spans="1:31">
      <c r="A179" s="116">
        <v>43722</v>
      </c>
      <c r="B179" s="181" t="s">
        <v>76</v>
      </c>
      <c r="C179" s="123">
        <v>46</v>
      </c>
      <c r="E179" s="136">
        <v>0.256</v>
      </c>
      <c r="F179" s="136">
        <v>0.2231</v>
      </c>
      <c r="G179" s="165">
        <f t="shared" si="25"/>
        <v>109.824</v>
      </c>
      <c r="H179" s="136">
        <v>0.2171</v>
      </c>
      <c r="J179" s="144">
        <v>0.165</v>
      </c>
      <c r="K179" s="144">
        <v>0.1552</v>
      </c>
      <c r="L179" s="144"/>
      <c r="M179" s="144"/>
      <c r="O179" s="57">
        <v>0.8837</v>
      </c>
      <c r="P179" s="185">
        <v>0.3679</v>
      </c>
      <c r="Q179" s="57">
        <v>0.3805</v>
      </c>
      <c r="R179" s="185">
        <f t="shared" si="26"/>
        <v>-0.0126</v>
      </c>
      <c r="S179" s="57">
        <v>0.4442</v>
      </c>
      <c r="U179" s="207">
        <v>0.3557</v>
      </c>
      <c r="V179" s="63">
        <v>0.9032</v>
      </c>
      <c r="W179" s="64">
        <v>193</v>
      </c>
      <c r="X179" s="64">
        <v>429</v>
      </c>
      <c r="Z179" s="110">
        <f t="shared" si="27"/>
        <v>349.592071970762</v>
      </c>
      <c r="AA179" s="72">
        <f t="shared" si="28"/>
        <v>133.019783384875</v>
      </c>
      <c r="AB179" s="72">
        <f t="shared" si="29"/>
        <v>71.0047</v>
      </c>
      <c r="AD179" s="153" t="s">
        <v>36</v>
      </c>
      <c r="AE179" s="177">
        <f>SUM($AB$166:AB179)/SUM($W$166:W179)-SUM($AA$166:AA179)/SUM($Z$166:Z179)</f>
        <v>0.0849800314764113</v>
      </c>
    </row>
    <row r="180" ht="15" hidden="1" customHeight="1" outlineLevel="1" spans="1:31">
      <c r="A180" s="116">
        <v>43723</v>
      </c>
      <c r="B180" s="181" t="s">
        <v>64</v>
      </c>
      <c r="C180" s="123">
        <v>35</v>
      </c>
      <c r="E180" s="136">
        <v>0.2462</v>
      </c>
      <c r="F180" s="136">
        <v>0.2014</v>
      </c>
      <c r="G180" s="165">
        <f t="shared" si="25"/>
        <v>115.2216</v>
      </c>
      <c r="H180" s="136">
        <v>0.2919</v>
      </c>
      <c r="J180" s="144">
        <v>0.1644</v>
      </c>
      <c r="K180" s="144">
        <v>0.1695</v>
      </c>
      <c r="L180" s="144"/>
      <c r="M180" s="144"/>
      <c r="O180" s="57">
        <v>0.9028</v>
      </c>
      <c r="P180" s="185">
        <v>0.4762</v>
      </c>
      <c r="Q180" s="57">
        <v>0.4444</v>
      </c>
      <c r="R180" s="184">
        <f t="shared" si="26"/>
        <v>0.0318</v>
      </c>
      <c r="S180" s="57">
        <v>0.4876</v>
      </c>
      <c r="U180" s="207">
        <v>0.3687</v>
      </c>
      <c r="V180" s="63">
        <v>0.9119</v>
      </c>
      <c r="W180" s="64">
        <v>252</v>
      </c>
      <c r="X180" s="64">
        <v>468</v>
      </c>
      <c r="Z180" s="110">
        <f t="shared" si="27"/>
        <v>431.482506102522</v>
      </c>
      <c r="AA180" s="72">
        <f t="shared" si="28"/>
        <v>191.750825711961</v>
      </c>
      <c r="AB180" s="72">
        <f t="shared" si="29"/>
        <v>120.0024</v>
      </c>
      <c r="AD180" s="153" t="s">
        <v>37</v>
      </c>
      <c r="AE180" s="177">
        <f>SUM($AB$166:AB180)/SUM($W$166:W180)-SUM($AA$166:AA180)/SUM($Z$166:Z180)</f>
        <v>0.0838471985899731</v>
      </c>
    </row>
    <row r="181" ht="15" hidden="1" customHeight="1" outlineLevel="1" spans="1:31">
      <c r="A181" s="116">
        <v>43724</v>
      </c>
      <c r="B181" s="181" t="s">
        <v>64</v>
      </c>
      <c r="C181" s="123">
        <v>29</v>
      </c>
      <c r="E181" s="136">
        <v>0.2484</v>
      </c>
      <c r="F181" s="136">
        <v>0.1936</v>
      </c>
      <c r="G181" s="165">
        <f t="shared" si="25"/>
        <v>120.9708</v>
      </c>
      <c r="H181" s="136">
        <v>0.27</v>
      </c>
      <c r="J181" s="144">
        <v>0.1957</v>
      </c>
      <c r="K181" s="144">
        <v>0.1555</v>
      </c>
      <c r="L181" s="144"/>
      <c r="M181" s="144"/>
      <c r="O181" s="57">
        <v>0.8182</v>
      </c>
      <c r="P181" s="185">
        <v>0.4448</v>
      </c>
      <c r="Q181" s="57">
        <v>0.3765</v>
      </c>
      <c r="R181" s="184">
        <f t="shared" si="26"/>
        <v>0.0683</v>
      </c>
      <c r="S181" s="57">
        <v>0.4821</v>
      </c>
      <c r="U181" s="207">
        <v>0.3809</v>
      </c>
      <c r="V181" s="63">
        <v>0.9123</v>
      </c>
      <c r="W181" s="62">
        <v>281</v>
      </c>
      <c r="X181" s="62">
        <v>487</v>
      </c>
      <c r="Z181" s="110">
        <f t="shared" si="27"/>
        <v>456.72643738514</v>
      </c>
      <c r="AA181" s="72">
        <f t="shared" si="28"/>
        <v>171.957503675505</v>
      </c>
      <c r="AB181" s="72">
        <f t="shared" si="29"/>
        <v>124.9888</v>
      </c>
      <c r="AD181" s="153" t="s">
        <v>38</v>
      </c>
      <c r="AE181" s="177">
        <f>SUM($AB$166:AB181)/SUM($W$166:W181)-SUM($AA$166:AA181)/SUM($Z$166:Z181)</f>
        <v>0.0836628387431602</v>
      </c>
    </row>
    <row r="182" ht="15" hidden="1" customHeight="1" outlineLevel="1" spans="1:31">
      <c r="A182" s="116">
        <v>43725</v>
      </c>
      <c r="C182" s="123">
        <v>99</v>
      </c>
      <c r="E182" s="136">
        <v>0.2787</v>
      </c>
      <c r="F182" s="136">
        <v>0.2001</v>
      </c>
      <c r="G182" s="165">
        <f t="shared" si="25"/>
        <v>104.2338</v>
      </c>
      <c r="H182" s="136">
        <v>0.2155</v>
      </c>
      <c r="J182" s="144">
        <v>0.2169</v>
      </c>
      <c r="K182" s="144">
        <v>0.1199</v>
      </c>
      <c r="L182" s="144"/>
      <c r="M182" s="144"/>
      <c r="O182" s="57">
        <v>0.8302</v>
      </c>
      <c r="P182" s="185">
        <v>0.3612</v>
      </c>
      <c r="Q182" s="57">
        <v>0.3363</v>
      </c>
      <c r="R182" s="184">
        <f t="shared" si="26"/>
        <v>0.0249</v>
      </c>
      <c r="S182" s="57">
        <v>0.4432</v>
      </c>
      <c r="U182" s="207">
        <v>0.3086</v>
      </c>
      <c r="V182" s="63">
        <v>0.9669</v>
      </c>
      <c r="W182" s="64">
        <v>227</v>
      </c>
      <c r="X182" s="64">
        <v>374</v>
      </c>
      <c r="Z182" s="110">
        <f t="shared" si="27"/>
        <v>508.580038885288</v>
      </c>
      <c r="AA182" s="72">
        <f t="shared" si="28"/>
        <v>171.035467077122</v>
      </c>
      <c r="AB182" s="72">
        <f t="shared" si="29"/>
        <v>81.9924</v>
      </c>
      <c r="AD182" s="153" t="s">
        <v>39</v>
      </c>
      <c r="AE182" s="177">
        <f>SUM($AB$166:AB182)/SUM($W$166:W182)-SUM($AA$166:AA182)/SUM($Z$166:Z182)</f>
        <v>0.0813767958344867</v>
      </c>
    </row>
    <row r="183" ht="15" hidden="1" customHeight="1" outlineLevel="1" spans="1:31">
      <c r="A183" s="116">
        <v>43726</v>
      </c>
      <c r="B183" s="181" t="s">
        <v>78</v>
      </c>
      <c r="C183" s="123">
        <v>26</v>
      </c>
      <c r="E183" s="136">
        <v>0.2656</v>
      </c>
      <c r="F183" s="136">
        <v>0.213</v>
      </c>
      <c r="G183" s="165">
        <f t="shared" si="25"/>
        <v>138.3776</v>
      </c>
      <c r="H183" s="191">
        <v>0.431</v>
      </c>
      <c r="J183" s="144">
        <v>0.1886</v>
      </c>
      <c r="K183" s="144">
        <v>0.1462</v>
      </c>
      <c r="L183" s="144"/>
      <c r="M183" s="144"/>
      <c r="O183" s="57">
        <v>0.9593</v>
      </c>
      <c r="P183" s="185">
        <v>0.5688</v>
      </c>
      <c r="Q183" s="57">
        <v>0.5705</v>
      </c>
      <c r="R183" s="185">
        <f t="shared" si="26"/>
        <v>-0.00170000000000003</v>
      </c>
      <c r="S183" s="57">
        <v>0.4037</v>
      </c>
      <c r="U183" s="207">
        <v>0.4073</v>
      </c>
      <c r="V183" s="63">
        <v>0.9518</v>
      </c>
      <c r="W183" s="64">
        <v>378</v>
      </c>
      <c r="X183" s="64">
        <v>521</v>
      </c>
      <c r="Z183" s="110">
        <f t="shared" si="27"/>
        <v>550.062852933955</v>
      </c>
      <c r="AA183" s="72">
        <f t="shared" si="28"/>
        <v>313.810857598822</v>
      </c>
      <c r="AB183" s="72">
        <f t="shared" si="29"/>
        <v>215.0064</v>
      </c>
      <c r="AD183" s="153" t="s">
        <v>40</v>
      </c>
      <c r="AE183" s="177">
        <f>SUM($AB$166:AB183)/SUM($W$166:W183)-SUM($AA$166:AA183)/SUM($Z$166:Z183)</f>
        <v>0.0812340364298987</v>
      </c>
    </row>
    <row r="184" ht="15" hidden="1" customHeight="1" outlineLevel="1" spans="1:31">
      <c r="A184" s="116">
        <v>43727</v>
      </c>
      <c r="B184" s="181" t="s">
        <v>78</v>
      </c>
      <c r="C184" s="123">
        <v>32</v>
      </c>
      <c r="E184" s="191">
        <v>0.2179</v>
      </c>
      <c r="F184" s="136">
        <v>0.2071</v>
      </c>
      <c r="G184" s="165">
        <f t="shared" si="25"/>
        <v>96.9655</v>
      </c>
      <c r="H184" s="191">
        <v>0.3822</v>
      </c>
      <c r="J184" s="144">
        <v>0.2561</v>
      </c>
      <c r="K184" s="144">
        <v>0.2112</v>
      </c>
      <c r="L184" s="144"/>
      <c r="M184" s="144"/>
      <c r="O184" s="57">
        <v>0.9279</v>
      </c>
      <c r="P184" s="185">
        <v>0.5403</v>
      </c>
      <c r="Q184" s="57">
        <v>0.4271</v>
      </c>
      <c r="R184" s="184">
        <f t="shared" si="26"/>
        <v>0.1132</v>
      </c>
      <c r="S184" s="57">
        <v>0.4744</v>
      </c>
      <c r="U184" s="207">
        <v>0.2905</v>
      </c>
      <c r="V184" s="63">
        <v>0.9769</v>
      </c>
      <c r="W184" s="64">
        <v>298</v>
      </c>
      <c r="X184" s="64">
        <v>445</v>
      </c>
      <c r="Z184" s="110">
        <f t="shared" si="27"/>
        <v>727.817555938038</v>
      </c>
      <c r="AA184" s="72">
        <f t="shared" si="28"/>
        <v>310.850878141136</v>
      </c>
      <c r="AB184" s="72">
        <f t="shared" si="29"/>
        <v>161.0094</v>
      </c>
      <c r="AD184" s="153" t="s">
        <v>41</v>
      </c>
      <c r="AE184" s="177">
        <f>SUM($AB$166:AB184)/SUM($W$166:W184)-SUM($AA$166:AA184)/SUM($Z$166:Z184)</f>
        <v>0.0823431224320171</v>
      </c>
    </row>
    <row r="185" ht="15" hidden="1" customHeight="1" outlineLevel="1" spans="1:31">
      <c r="A185" s="116">
        <v>43728</v>
      </c>
      <c r="C185" s="123">
        <v>45</v>
      </c>
      <c r="E185" s="136">
        <v>0.2313</v>
      </c>
      <c r="F185" s="136">
        <v>0.1944</v>
      </c>
      <c r="G185" s="165">
        <f t="shared" si="25"/>
        <v>130.9158</v>
      </c>
      <c r="H185" s="136">
        <v>0.237</v>
      </c>
      <c r="J185" s="144">
        <v>0.2</v>
      </c>
      <c r="K185" s="144">
        <v>0.1674</v>
      </c>
      <c r="L185" s="144"/>
      <c r="M185" s="144"/>
      <c r="O185" s="57">
        <v>0.8737</v>
      </c>
      <c r="P185" s="185">
        <v>0.3908</v>
      </c>
      <c r="Q185" s="57">
        <v>0.2681</v>
      </c>
      <c r="R185" s="184">
        <f t="shared" si="26"/>
        <v>0.1227</v>
      </c>
      <c r="S185" s="57">
        <v>0.4546</v>
      </c>
      <c r="U185" s="207">
        <v>0.3209</v>
      </c>
      <c r="V185" s="63">
        <v>0.9145</v>
      </c>
      <c r="W185" s="64">
        <v>348</v>
      </c>
      <c r="X185" s="64">
        <v>566</v>
      </c>
      <c r="Z185" s="110">
        <f t="shared" si="27"/>
        <v>736.449984418822</v>
      </c>
      <c r="AA185" s="72">
        <f t="shared" si="28"/>
        <v>197.442240822686</v>
      </c>
      <c r="AB185" s="72">
        <f t="shared" si="29"/>
        <v>135.9984</v>
      </c>
      <c r="AD185" s="153" t="s">
        <v>42</v>
      </c>
      <c r="AE185" s="177">
        <f>SUM($AB$166:AB185)/SUM($W$166:W185)-SUM($AA$166:AA185)/SUM($Z$166:Z185)</f>
        <v>0.0841885860885809</v>
      </c>
    </row>
    <row r="186" ht="15" hidden="1" customHeight="1" outlineLevel="1" spans="1:31">
      <c r="A186" s="116">
        <v>43729</v>
      </c>
      <c r="B186" s="181" t="s">
        <v>65</v>
      </c>
      <c r="C186" s="123">
        <v>26</v>
      </c>
      <c r="E186" s="136">
        <v>0.1946</v>
      </c>
      <c r="F186" s="136">
        <v>0.2028</v>
      </c>
      <c r="G186" s="165">
        <f t="shared" si="25"/>
        <v>94.1864</v>
      </c>
      <c r="H186" s="136">
        <v>0.2852</v>
      </c>
      <c r="J186" s="144">
        <v>0.2138</v>
      </c>
      <c r="K186" s="144">
        <v>0.1694</v>
      </c>
      <c r="L186" s="144"/>
      <c r="M186" s="144"/>
      <c r="O186" s="57">
        <v>0.8182</v>
      </c>
      <c r="P186" s="185">
        <v>0.3988</v>
      </c>
      <c r="Q186" s="57">
        <v>0.3496</v>
      </c>
      <c r="R186" s="184">
        <f t="shared" si="26"/>
        <v>0.0492</v>
      </c>
      <c r="S186" s="57">
        <v>0.4741</v>
      </c>
      <c r="U186" s="207">
        <v>0.4082</v>
      </c>
      <c r="V186" s="63">
        <v>0.9854</v>
      </c>
      <c r="W186" s="64">
        <v>321</v>
      </c>
      <c r="X186" s="64">
        <v>484</v>
      </c>
      <c r="Z186" s="110">
        <f t="shared" si="27"/>
        <v>465.379225869672</v>
      </c>
      <c r="AA186" s="72">
        <f t="shared" si="28"/>
        <v>162.696577364037</v>
      </c>
      <c r="AB186" s="72">
        <f t="shared" si="29"/>
        <v>128.0148</v>
      </c>
      <c r="AD186" s="153" t="s">
        <v>43</v>
      </c>
      <c r="AE186" s="177">
        <f>SUM($AB$166:AB186)/SUM($W$166:W186)-SUM($AA$166:AA186)/SUM($Z$166:Z186)</f>
        <v>0.0826824937388593</v>
      </c>
    </row>
    <row r="187" ht="15" hidden="1" customHeight="1" outlineLevel="1" spans="1:31">
      <c r="A187" s="116">
        <v>43730</v>
      </c>
      <c r="B187" s="181" t="s">
        <v>79</v>
      </c>
      <c r="C187" s="123">
        <v>45</v>
      </c>
      <c r="E187" s="136">
        <v>0.2308</v>
      </c>
      <c r="F187" s="136">
        <v>0.1866</v>
      </c>
      <c r="G187" s="165">
        <f t="shared" si="25"/>
        <v>105.014</v>
      </c>
      <c r="H187" s="136">
        <v>0.2563</v>
      </c>
      <c r="J187" s="144">
        <v>0.1814</v>
      </c>
      <c r="K187" s="144">
        <v>0.1818</v>
      </c>
      <c r="L187" s="144"/>
      <c r="M187" s="144"/>
      <c r="O187" s="57">
        <v>0.907</v>
      </c>
      <c r="P187" s="185">
        <v>0.4327</v>
      </c>
      <c r="Q187" s="57">
        <v>0.2838</v>
      </c>
      <c r="R187" s="184">
        <f t="shared" si="26"/>
        <v>0.1489</v>
      </c>
      <c r="S187" s="57">
        <v>0.4842</v>
      </c>
      <c r="U187" s="207">
        <v>0.293</v>
      </c>
      <c r="V187" s="63">
        <v>0.9734</v>
      </c>
      <c r="W187" s="64">
        <v>312</v>
      </c>
      <c r="X187" s="64">
        <v>455</v>
      </c>
      <c r="Z187" s="110">
        <f t="shared" si="27"/>
        <v>752.846416382253</v>
      </c>
      <c r="AA187" s="72">
        <f t="shared" si="28"/>
        <v>213.657812969283</v>
      </c>
      <c r="AB187" s="72">
        <f t="shared" si="29"/>
        <v>135.0024</v>
      </c>
      <c r="AD187" s="153" t="s">
        <v>44</v>
      </c>
      <c r="AE187" s="177">
        <f>SUM($AB$166:AB187)/SUM($W$166:W187)-SUM($AA$166:AA187)/SUM($Z$166:Z187)</f>
        <v>0.0856909639771583</v>
      </c>
    </row>
    <row r="188" ht="15" hidden="1" customHeight="1" outlineLevel="1" spans="1:31">
      <c r="A188" s="116">
        <v>43731</v>
      </c>
      <c r="B188" s="181" t="s">
        <v>64</v>
      </c>
      <c r="C188" s="123">
        <v>31</v>
      </c>
      <c r="E188" s="136">
        <v>0.2166</v>
      </c>
      <c r="F188" s="136">
        <v>0.2202</v>
      </c>
      <c r="G188" s="165">
        <f t="shared" si="25"/>
        <v>202.9542</v>
      </c>
      <c r="H188" s="136">
        <v>0.2447</v>
      </c>
      <c r="J188" s="144">
        <v>0.1993</v>
      </c>
      <c r="K188" s="144">
        <v>0.1292</v>
      </c>
      <c r="L188" s="144"/>
      <c r="M188" s="144"/>
      <c r="O188" s="57">
        <v>0.735</v>
      </c>
      <c r="P188" s="185">
        <v>0.4475</v>
      </c>
      <c r="Q188" s="57">
        <v>0.3807</v>
      </c>
      <c r="R188" s="184">
        <f t="shared" si="26"/>
        <v>0.0668</v>
      </c>
      <c r="S188" s="57">
        <v>0.4158</v>
      </c>
      <c r="U188" s="207">
        <v>0.3456</v>
      </c>
      <c r="V188" s="63">
        <v>0.9803</v>
      </c>
      <c r="W188" s="64">
        <v>695</v>
      </c>
      <c r="X188" s="64">
        <v>937</v>
      </c>
      <c r="Z188" s="110">
        <f t="shared" si="27"/>
        <v>1315.99537037037</v>
      </c>
      <c r="AA188" s="72">
        <f t="shared" si="28"/>
        <v>500.9994375</v>
      </c>
      <c r="AB188" s="72">
        <f t="shared" si="29"/>
        <v>311.0125</v>
      </c>
      <c r="AD188" s="153" t="s">
        <v>45</v>
      </c>
      <c r="AE188" s="177">
        <f>SUM($AB$166:AB188)/SUM($W$166:W188)-SUM($AA$166:AA188)/SUM($Z$166:Z188)</f>
        <v>0.0844992347270606</v>
      </c>
    </row>
    <row r="189" ht="15" hidden="1" customHeight="1" outlineLevel="1" spans="1:31">
      <c r="A189" s="116">
        <v>43732</v>
      </c>
      <c r="B189" s="181" t="s">
        <v>64</v>
      </c>
      <c r="C189" s="123">
        <v>32</v>
      </c>
      <c r="E189" s="136">
        <v>0.237</v>
      </c>
      <c r="F189" s="136">
        <v>0.2256</v>
      </c>
      <c r="G189" s="165">
        <f t="shared" si="25"/>
        <v>150.969</v>
      </c>
      <c r="H189" s="136">
        <v>0.3058</v>
      </c>
      <c r="J189" s="144">
        <v>0.2373</v>
      </c>
      <c r="K189" s="144">
        <v>0.1821</v>
      </c>
      <c r="L189" s="144"/>
      <c r="M189" s="144"/>
      <c r="O189" s="57">
        <v>0.9104</v>
      </c>
      <c r="P189" s="185">
        <v>0.4945</v>
      </c>
      <c r="Q189" s="57">
        <v>0.3931</v>
      </c>
      <c r="R189" s="184">
        <f t="shared" si="26"/>
        <v>0.1014</v>
      </c>
      <c r="S189" s="57">
        <v>0.4323</v>
      </c>
      <c r="U189" s="207">
        <v>0.35</v>
      </c>
      <c r="V189" s="63">
        <v>0.9786</v>
      </c>
      <c r="W189" s="64">
        <v>451</v>
      </c>
      <c r="X189" s="64">
        <v>637</v>
      </c>
      <c r="Z189" s="110">
        <f t="shared" si="27"/>
        <v>837.571428571429</v>
      </c>
      <c r="AA189" s="72">
        <f t="shared" si="28"/>
        <v>329.249328571429</v>
      </c>
      <c r="AB189" s="72">
        <f t="shared" si="29"/>
        <v>223.0195</v>
      </c>
      <c r="AD189" s="153" t="s">
        <v>46</v>
      </c>
      <c r="AE189" s="177">
        <f>SUM($AB$166:AB189)/SUM($W$166:W189)-SUM($AA$166:AA189)/SUM($Z$166:Z189)</f>
        <v>0.0857248270019221</v>
      </c>
    </row>
    <row r="190" ht="15" hidden="1" customHeight="1" outlineLevel="1" spans="1:31">
      <c r="A190" s="116">
        <v>43733</v>
      </c>
      <c r="B190" s="181" t="s">
        <v>64</v>
      </c>
      <c r="C190" s="123">
        <v>25</v>
      </c>
      <c r="E190" s="136">
        <v>0.269</v>
      </c>
      <c r="F190" s="136">
        <v>0.2168</v>
      </c>
      <c r="G190" s="165">
        <f t="shared" si="25"/>
        <v>163.014</v>
      </c>
      <c r="H190" s="136">
        <v>0.2598</v>
      </c>
      <c r="J190" s="144">
        <v>0.1871</v>
      </c>
      <c r="K190" s="144">
        <v>0.1645</v>
      </c>
      <c r="L190" s="144"/>
      <c r="M190" s="144"/>
      <c r="O190" s="57">
        <v>0.837</v>
      </c>
      <c r="P190" s="185">
        <v>0.4063</v>
      </c>
      <c r="Q190" s="57">
        <v>0.3226</v>
      </c>
      <c r="R190" s="184">
        <f t="shared" si="26"/>
        <v>0.0837</v>
      </c>
      <c r="S190" s="57">
        <v>0.4596</v>
      </c>
      <c r="U190" s="207">
        <v>0.5265</v>
      </c>
      <c r="V190" s="63">
        <v>0.9724</v>
      </c>
      <c r="W190" s="64">
        <v>411</v>
      </c>
      <c r="X190" s="64">
        <v>606</v>
      </c>
      <c r="Z190" s="110">
        <f t="shared" si="27"/>
        <v>369.626780626781</v>
      </c>
      <c r="AA190" s="72">
        <f t="shared" si="28"/>
        <v>119.241599430199</v>
      </c>
      <c r="AB190" s="72">
        <f t="shared" si="29"/>
        <v>166.9893</v>
      </c>
      <c r="AD190" s="153" t="s">
        <v>47</v>
      </c>
      <c r="AE190" s="177">
        <f>SUM($AB$166:AB190)/SUM($W$166:W190)-SUM($AA$166:AA190)/SUM($Z$166:Z190)</f>
        <v>0.0849748134307335</v>
      </c>
    </row>
    <row r="191" ht="15" hidden="1" customHeight="1" outlineLevel="1" spans="1:31">
      <c r="A191" s="116">
        <v>43734</v>
      </c>
      <c r="B191" s="181" t="s">
        <v>69</v>
      </c>
      <c r="C191" s="123">
        <v>54</v>
      </c>
      <c r="E191" s="136">
        <v>0.2825</v>
      </c>
      <c r="F191" s="136">
        <v>0.2335</v>
      </c>
      <c r="G191" s="165">
        <f t="shared" si="25"/>
        <v>177.975</v>
      </c>
      <c r="H191" s="136">
        <v>0.2085</v>
      </c>
      <c r="J191" s="170" t="s">
        <v>80</v>
      </c>
      <c r="K191" s="144">
        <v>0.1501</v>
      </c>
      <c r="L191" s="144"/>
      <c r="M191" s="144"/>
      <c r="O191" s="57">
        <v>0.3716</v>
      </c>
      <c r="P191" s="185">
        <v>0.2934</v>
      </c>
      <c r="Q191" s="57">
        <v>0.2833</v>
      </c>
      <c r="R191" s="184">
        <f t="shared" si="26"/>
        <v>0.0101</v>
      </c>
      <c r="S191" s="57">
        <v>0.4314</v>
      </c>
      <c r="U191" s="207">
        <v>0.4726</v>
      </c>
      <c r="V191" s="63">
        <v>0.9563</v>
      </c>
      <c r="W191" s="64">
        <v>409</v>
      </c>
      <c r="X191" s="64">
        <v>630</v>
      </c>
      <c r="Z191" s="110">
        <f t="shared" si="27"/>
        <v>456.425306813373</v>
      </c>
      <c r="AA191" s="72">
        <f t="shared" si="28"/>
        <v>129.305289420229</v>
      </c>
      <c r="AB191" s="72">
        <f t="shared" si="29"/>
        <v>120.0006</v>
      </c>
      <c r="AD191" s="153" t="s">
        <v>48</v>
      </c>
      <c r="AE191" s="177">
        <f>SUM($AB$166:AB191)/SUM($W$166:W191)-SUM($AA$166:AA191)/SUM($Z$166:Z191)</f>
        <v>0.0804676312416431</v>
      </c>
    </row>
    <row r="192" ht="15" hidden="1" customHeight="1" outlineLevel="1" spans="1:31">
      <c r="A192" s="116">
        <v>43735</v>
      </c>
      <c r="B192" s="181" t="s">
        <v>81</v>
      </c>
      <c r="C192" s="123">
        <v>40</v>
      </c>
      <c r="E192" s="136">
        <v>0.2192</v>
      </c>
      <c r="F192" s="136">
        <v>0.1898</v>
      </c>
      <c r="G192" s="165">
        <f t="shared" si="25"/>
        <v>113.984</v>
      </c>
      <c r="H192" s="136">
        <v>0.1952</v>
      </c>
      <c r="J192" s="144">
        <v>0.168</v>
      </c>
      <c r="K192" s="144">
        <v>0.1624</v>
      </c>
      <c r="L192" s="144"/>
      <c r="M192" s="144"/>
      <c r="O192" s="57">
        <v>0.7662</v>
      </c>
      <c r="P192" s="185">
        <v>0.3153</v>
      </c>
      <c r="Q192" s="57">
        <v>0.3195</v>
      </c>
      <c r="R192" s="185">
        <f t="shared" si="26"/>
        <v>-0.00419999999999998</v>
      </c>
      <c r="S192" s="57">
        <v>0.3494</v>
      </c>
      <c r="U192" s="207">
        <v>0.3785</v>
      </c>
      <c r="V192" s="63">
        <v>0.9493</v>
      </c>
      <c r="W192" s="64">
        <v>352</v>
      </c>
      <c r="X192" s="64">
        <v>520</v>
      </c>
      <c r="Z192" s="110">
        <f t="shared" si="27"/>
        <v>577.98678996037</v>
      </c>
      <c r="AA192" s="72">
        <f t="shared" si="28"/>
        <v>184.666779392338</v>
      </c>
      <c r="AB192" s="72">
        <f t="shared" si="29"/>
        <v>110.9856</v>
      </c>
      <c r="AD192" s="153" t="s">
        <v>49</v>
      </c>
      <c r="AE192" s="177">
        <f>SUM($AB$166:AB192)/SUM($W$166:W192)-SUM($AA$166:AA192)/SUM($Z$166:Z192)</f>
        <v>0.0772435887556188</v>
      </c>
    </row>
    <row r="193" ht="15" hidden="1" customHeight="1" outlineLevel="1" spans="1:31">
      <c r="A193" s="116">
        <v>43736</v>
      </c>
      <c r="C193" s="123">
        <v>39</v>
      </c>
      <c r="E193" s="136">
        <v>0.267</v>
      </c>
      <c r="F193" s="136">
        <v>0.1929</v>
      </c>
      <c r="G193" s="165">
        <f t="shared" si="25"/>
        <v>173.016</v>
      </c>
      <c r="H193" s="136">
        <v>0.2321</v>
      </c>
      <c r="J193" s="144">
        <v>0.1762</v>
      </c>
      <c r="K193" s="144">
        <v>0.1504</v>
      </c>
      <c r="L193" s="144"/>
      <c r="M193" s="144"/>
      <c r="O193" s="57">
        <v>0.4899</v>
      </c>
      <c r="P193" s="185">
        <v>0.3333</v>
      </c>
      <c r="Q193" s="57">
        <v>0.3149</v>
      </c>
      <c r="R193" s="184">
        <f t="shared" si="26"/>
        <v>0.0184</v>
      </c>
      <c r="S193" s="57">
        <v>0.3957</v>
      </c>
      <c r="U193" s="207">
        <v>0.4606</v>
      </c>
      <c r="V193" s="63">
        <v>0.9535</v>
      </c>
      <c r="W193" s="64">
        <v>477</v>
      </c>
      <c r="X193" s="64">
        <v>648</v>
      </c>
      <c r="Z193" s="110">
        <f t="shared" si="27"/>
        <v>558.605731654364</v>
      </c>
      <c r="AA193" s="72">
        <f t="shared" si="28"/>
        <v>175.904944897959</v>
      </c>
      <c r="AB193" s="72">
        <f t="shared" si="29"/>
        <v>158.9841</v>
      </c>
      <c r="AD193" s="153" t="s">
        <v>50</v>
      </c>
      <c r="AE193" s="177">
        <f>SUM($AB$166:AB193)/SUM($W$166:W193)-SUM($AA$166:AA193)/SUM($Z$166:Z193)</f>
        <v>0.0739322851043061</v>
      </c>
    </row>
    <row r="194" ht="15" hidden="1" customHeight="1" outlineLevel="1" spans="1:31">
      <c r="A194" s="116">
        <v>43737</v>
      </c>
      <c r="C194" s="123">
        <v>62</v>
      </c>
      <c r="E194" s="136">
        <v>0.2713</v>
      </c>
      <c r="F194" s="136">
        <v>0.2246</v>
      </c>
      <c r="G194" s="165">
        <f t="shared" si="25"/>
        <v>137.0065</v>
      </c>
      <c r="H194" s="136">
        <v>0.1491</v>
      </c>
      <c r="J194" s="144">
        <v>0.1573</v>
      </c>
      <c r="K194" s="144">
        <v>0.1321</v>
      </c>
      <c r="L194" s="144"/>
      <c r="M194" s="144"/>
      <c r="O194" s="57">
        <v>0.7612</v>
      </c>
      <c r="P194" s="185">
        <v>0.2487</v>
      </c>
      <c r="Q194" s="57">
        <v>0.1979</v>
      </c>
      <c r="R194" s="184">
        <f t="shared" si="26"/>
        <v>0.0508</v>
      </c>
      <c r="S194" s="57">
        <v>0.4282</v>
      </c>
      <c r="U194" s="207">
        <v>0.3168</v>
      </c>
      <c r="V194" s="63">
        <v>0.9752</v>
      </c>
      <c r="W194" s="64">
        <v>378</v>
      </c>
      <c r="X194" s="64">
        <v>505</v>
      </c>
      <c r="Z194" s="110">
        <f t="shared" si="27"/>
        <v>815.181818181818</v>
      </c>
      <c r="AA194" s="72">
        <f t="shared" si="28"/>
        <v>161.324481818182</v>
      </c>
      <c r="AB194" s="72">
        <f t="shared" si="29"/>
        <v>94.0086</v>
      </c>
      <c r="AD194" s="153" t="s">
        <v>51</v>
      </c>
      <c r="AE194" s="177">
        <f>SUM($AB$166:AB194)/SUM($W$166:W194)-SUM($AA$166:AA194)/SUM($Z$166:Z194)</f>
        <v>0.0734978849791519</v>
      </c>
    </row>
    <row r="195" ht="15" hidden="1" customHeight="1" outlineLevel="1" spans="1:31">
      <c r="A195" s="116">
        <v>43738</v>
      </c>
      <c r="B195" s="181" t="s">
        <v>64</v>
      </c>
      <c r="C195" s="244">
        <v>17</v>
      </c>
      <c r="E195" s="136">
        <v>0.2317</v>
      </c>
      <c r="F195" s="136">
        <v>0.1774</v>
      </c>
      <c r="G195" s="165">
        <f t="shared" si="25"/>
        <v>316.9656</v>
      </c>
      <c r="H195" s="136">
        <v>0.3906</v>
      </c>
      <c r="J195" s="144">
        <v>0.2491</v>
      </c>
      <c r="K195" s="144">
        <v>0.1344</v>
      </c>
      <c r="L195" s="144"/>
      <c r="M195" s="144"/>
      <c r="O195" s="57">
        <v>0.4305</v>
      </c>
      <c r="P195" s="185">
        <v>0.4268</v>
      </c>
      <c r="Q195" s="57">
        <v>0.3889</v>
      </c>
      <c r="R195" s="184">
        <f t="shared" si="26"/>
        <v>0.0379</v>
      </c>
      <c r="S195" s="57">
        <v>0.4068</v>
      </c>
      <c r="U195" s="207">
        <v>0.5342</v>
      </c>
      <c r="V195" s="63">
        <v>0.9339</v>
      </c>
      <c r="W195" s="64">
        <v>1073</v>
      </c>
      <c r="X195" s="64">
        <v>1368</v>
      </c>
      <c r="Z195" s="110">
        <f t="shared" si="27"/>
        <v>935.611007113441</v>
      </c>
      <c r="AA195" s="72">
        <f t="shared" si="28"/>
        <v>363.859120666417</v>
      </c>
      <c r="AB195" s="72">
        <f t="shared" si="29"/>
        <v>457.9564</v>
      </c>
      <c r="AD195" s="153" t="s">
        <v>52</v>
      </c>
      <c r="AE195" s="177">
        <f>SUM($AB$166:AB195)/SUM($W$166:W195)-SUM($AA$166:AA195)/SUM($Z$166:Z195)</f>
        <v>0.0727266892262717</v>
      </c>
    </row>
    <row r="196" ht="15" customHeight="1" collapsed="1" spans="1:31">
      <c r="A196" s="125" t="s">
        <v>82</v>
      </c>
      <c r="B196" s="192" t="s">
        <v>75</v>
      </c>
      <c r="C196" s="166">
        <f>AVERAGE(C166:C195)</f>
        <v>48.4</v>
      </c>
      <c r="E196" s="34">
        <f>AVERAGE(E166:E195)</f>
        <v>0.249133333333333</v>
      </c>
      <c r="F196" s="34">
        <f>AVERAGE(F166:F195)</f>
        <v>0.20654</v>
      </c>
      <c r="G196" s="34">
        <f>SUM(G166:G195)/SUM(X166:X195)</f>
        <v>0.245099230684082</v>
      </c>
      <c r="H196" s="34">
        <f>AVERAGE(H166:H195)</f>
        <v>0.24566</v>
      </c>
      <c r="I196" s="142"/>
      <c r="J196" s="178">
        <f>AVERAGE(J166:J195)</f>
        <v>0.210439285714286</v>
      </c>
      <c r="K196" s="34">
        <f>AVERAGE(K166:K195)</f>
        <v>0.15949</v>
      </c>
      <c r="L196" s="34" t="e">
        <f>AVERAGE(L166:L195)</f>
        <v>#DIV/0!</v>
      </c>
      <c r="M196" s="34" t="e">
        <f>AVERAGE(M166:M195)</f>
        <v>#DIV/0!</v>
      </c>
      <c r="N196" s="155"/>
      <c r="O196" s="34">
        <f>AVERAGE(O166:O195)</f>
        <v>0.775506666666667</v>
      </c>
      <c r="P196" s="34">
        <f>AVERAGE(P166:P195)</f>
        <v>0.387403333333333</v>
      </c>
      <c r="Q196" s="34">
        <f>AVERAGE(Q166:Q195)</f>
        <v>0.332953333333333</v>
      </c>
      <c r="R196" s="172">
        <f>AVERAGE(R166:R195)</f>
        <v>0.05445</v>
      </c>
      <c r="S196" s="34">
        <f>AVERAGE(S166:S195)</f>
        <v>0.428523333333333</v>
      </c>
      <c r="T196" s="155"/>
      <c r="U196" s="68">
        <f>AVERAGE(U166:U195)</f>
        <v>0.35523</v>
      </c>
      <c r="V196" s="68">
        <f>AVERAGE(V166:V195)</f>
        <v>0.936636666666667</v>
      </c>
      <c r="W196" s="69">
        <f>AVERAGE(W166:W195)</f>
        <v>391.266666666667</v>
      </c>
      <c r="X196" s="69">
        <f>AVERAGE(X166:X195)</f>
        <v>602.266666666667</v>
      </c>
      <c r="Z196" s="34" t="s">
        <v>54</v>
      </c>
      <c r="AA196" s="34">
        <f>SUM(AA166:AA195)/SUM(Z166:Z195)</f>
        <v>0.340881693803205</v>
      </c>
      <c r="AB196" s="68" t="s">
        <v>55</v>
      </c>
      <c r="AC196" s="178">
        <f>SUM(AB166:AB195)/SUM(W166:W195)</f>
        <v>0.413608383029477</v>
      </c>
      <c r="AD196" s="155" t="s">
        <v>16</v>
      </c>
      <c r="AE196" s="172">
        <f>AC196-AA196</f>
        <v>0.0727266892262717</v>
      </c>
    </row>
    <row r="197" s="101" customFormat="1" ht="15" hidden="1" customHeight="1" spans="1:31">
      <c r="A197" s="193" t="s">
        <v>83</v>
      </c>
      <c r="B197" s="194" t="s">
        <v>63</v>
      </c>
      <c r="C197" s="215">
        <f>MIN(C166:C196)</f>
        <v>17</v>
      </c>
      <c r="E197" s="163">
        <f>VARP(E$166:E$195)</f>
        <v>0.000881799555555556</v>
      </c>
      <c r="F197" s="163">
        <f>VARP(F$166:F$195)</f>
        <v>0.000287777066666667</v>
      </c>
      <c r="G197" s="245"/>
      <c r="H197" s="163"/>
      <c r="I197" s="250"/>
      <c r="J197" s="163">
        <f>VARP(J$166:J$195)</f>
        <v>0.00138338524234694</v>
      </c>
      <c r="K197" s="163">
        <f>VARP(K$166:K$195)</f>
        <v>0.000799064233333333</v>
      </c>
      <c r="L197" s="250" t="e">
        <f>VARP(L$166:L$195)</f>
        <v>#DIV/0!</v>
      </c>
      <c r="M197" s="250" t="e">
        <f>VARP(M$166:M$195)</f>
        <v>#DIV/0!</v>
      </c>
      <c r="N197" s="250"/>
      <c r="O197" s="163">
        <f>VARP(O$166:O$195)</f>
        <v>0.0303670692888889</v>
      </c>
      <c r="P197" s="163">
        <f>VARP(P$166:P$195)</f>
        <v>0.0167045423222222</v>
      </c>
      <c r="Q197" s="163">
        <f>VARP(Q$166:Q$195)</f>
        <v>0.0105712711555556</v>
      </c>
      <c r="R197" s="163">
        <f>VARP(R$166:R$195)</f>
        <v>0.0030106885</v>
      </c>
      <c r="S197" s="163">
        <f>VARP(S$166:S$195)</f>
        <v>0.00830642712222222</v>
      </c>
      <c r="T197" s="250"/>
      <c r="U197" s="243">
        <f>VARP(U$166:U$195)</f>
        <v>0.00543549143333333</v>
      </c>
      <c r="V197" s="163">
        <f>VARP(V$166:V$195)</f>
        <v>0.00225188365555555</v>
      </c>
      <c r="W197" s="163"/>
      <c r="X197" s="163"/>
      <c r="Y197" s="218"/>
      <c r="Z197" s="156">
        <f>AVERAGE(Z166:Z196)</f>
        <v>744.850024498055</v>
      </c>
      <c r="AA197" s="156">
        <f>AVERAGE(AA166:AA196)</f>
        <v>245.726226487144</v>
      </c>
      <c r="AB197" s="157">
        <f>AVERAGE(AB166:AB196)</f>
        <v>161.831173333333</v>
      </c>
      <c r="AC197" s="219"/>
      <c r="AD197" s="220"/>
      <c r="AE197" s="221">
        <f>VARP(AE166:AE196)</f>
        <v>0.000296200787083889</v>
      </c>
    </row>
    <row r="198" ht="15" hidden="1" customHeight="1" outlineLevel="1" spans="1:31">
      <c r="A198" s="116">
        <v>43739</v>
      </c>
      <c r="B198" s="181" t="s">
        <v>64</v>
      </c>
      <c r="C198" s="123">
        <v>29</v>
      </c>
      <c r="E198" s="136">
        <v>0.1929</v>
      </c>
      <c r="F198" s="136">
        <v>0.1984</v>
      </c>
      <c r="G198" s="165">
        <f t="shared" ref="G198:G228" si="30">X198*E198</f>
        <v>108.024</v>
      </c>
      <c r="H198" s="136">
        <v>0.2781</v>
      </c>
      <c r="J198" s="251">
        <v>0.3169</v>
      </c>
      <c r="K198" s="144">
        <v>0.1875</v>
      </c>
      <c r="L198" s="144"/>
      <c r="M198" s="144"/>
      <c r="O198" s="57">
        <v>0.9085</v>
      </c>
      <c r="P198" s="185">
        <v>0.4943</v>
      </c>
      <c r="Q198" s="57">
        <v>0.3592</v>
      </c>
      <c r="R198" s="184">
        <f t="shared" ref="R198:R228" si="31">P198-Q198</f>
        <v>0.1351</v>
      </c>
      <c r="S198" s="57">
        <v>0.44</v>
      </c>
      <c r="U198" s="207">
        <v>0.2862</v>
      </c>
      <c r="V198" s="63">
        <v>0.9691</v>
      </c>
      <c r="W198" s="64">
        <v>435</v>
      </c>
      <c r="X198" s="64">
        <v>560</v>
      </c>
      <c r="Z198" s="110">
        <f t="shared" ref="Z198:Z228" si="32">W198/U198-W198</f>
        <v>1084.91614255765</v>
      </c>
      <c r="AA198" s="72">
        <f t="shared" ref="AA198:AA228" si="33">(W198/U198-W198)*Q198</f>
        <v>389.701878406709</v>
      </c>
      <c r="AB198" s="72">
        <f t="shared" ref="AB198:AB228" si="34">W198*P198</f>
        <v>215.0205</v>
      </c>
      <c r="AD198" s="153" t="s">
        <v>23</v>
      </c>
      <c r="AE198" s="177">
        <f>AB198/W198-AA198/Z198</f>
        <v>0.1351</v>
      </c>
    </row>
    <row r="199" ht="15" hidden="1" customHeight="1" outlineLevel="1" spans="1:31">
      <c r="A199" s="116">
        <v>43740</v>
      </c>
      <c r="B199" s="181" t="s">
        <v>84</v>
      </c>
      <c r="C199" s="123">
        <v>43</v>
      </c>
      <c r="E199" s="136">
        <v>0.2486</v>
      </c>
      <c r="F199" s="136">
        <v>0.1896</v>
      </c>
      <c r="G199" s="165">
        <f t="shared" si="30"/>
        <v>134.9898</v>
      </c>
      <c r="H199" s="136">
        <v>0.1779</v>
      </c>
      <c r="J199" s="144">
        <v>0.232</v>
      </c>
      <c r="K199" s="144">
        <v>0.1908</v>
      </c>
      <c r="L199" s="144"/>
      <c r="M199" s="144"/>
      <c r="O199" s="57">
        <v>0.9146</v>
      </c>
      <c r="P199" s="185">
        <v>0.3405</v>
      </c>
      <c r="Q199" s="57">
        <v>0.3109</v>
      </c>
      <c r="R199" s="184">
        <f t="shared" si="31"/>
        <v>0.0296</v>
      </c>
      <c r="S199" s="57">
        <v>0.4387</v>
      </c>
      <c r="U199" s="207">
        <v>0.4469</v>
      </c>
      <c r="V199" s="63">
        <v>0.9715</v>
      </c>
      <c r="W199" s="64">
        <v>373</v>
      </c>
      <c r="X199" s="64">
        <v>543</v>
      </c>
      <c r="Z199" s="110">
        <f t="shared" si="32"/>
        <v>461.638621615574</v>
      </c>
      <c r="AA199" s="72">
        <f t="shared" si="33"/>
        <v>143.523447460282</v>
      </c>
      <c r="AB199" s="72">
        <f t="shared" si="34"/>
        <v>127.0065</v>
      </c>
      <c r="AD199" s="153" t="s">
        <v>24</v>
      </c>
      <c r="AE199" s="177">
        <f>SUM($AB$198:AB199)/SUM($W$198:W199)-SUM($AA$198:AA199)/SUM($Z$198:Z199)</f>
        <v>0.0785180434940552</v>
      </c>
    </row>
    <row r="200" ht="15" hidden="1" customHeight="1" outlineLevel="1" spans="1:31">
      <c r="A200" s="246">
        <v>43741</v>
      </c>
      <c r="C200" s="105">
        <v>39</v>
      </c>
      <c r="E200" s="136">
        <v>0.2206</v>
      </c>
      <c r="F200" s="136">
        <v>0.2143</v>
      </c>
      <c r="G200" s="165">
        <f t="shared" si="30"/>
        <v>106.991</v>
      </c>
      <c r="H200" s="136">
        <v>0.2328</v>
      </c>
      <c r="J200" s="144">
        <v>0.1772</v>
      </c>
      <c r="K200" s="144">
        <v>0.1703</v>
      </c>
      <c r="L200" s="144"/>
      <c r="M200" s="144"/>
      <c r="O200" s="57">
        <v>0.8929</v>
      </c>
      <c r="P200" s="185">
        <v>0.346</v>
      </c>
      <c r="Q200" s="57">
        <v>0.328</v>
      </c>
      <c r="R200" s="184">
        <f t="shared" si="31"/>
        <v>0.018</v>
      </c>
      <c r="S200" s="57">
        <v>0.4369</v>
      </c>
      <c r="U200" s="207">
        <v>0.4163</v>
      </c>
      <c r="V200" s="63">
        <v>0.9674</v>
      </c>
      <c r="W200" s="64">
        <v>315</v>
      </c>
      <c r="X200" s="64">
        <v>485</v>
      </c>
      <c r="Z200" s="110">
        <f t="shared" si="32"/>
        <v>441.665865962047</v>
      </c>
      <c r="AA200" s="72">
        <f t="shared" si="33"/>
        <v>144.866404035551</v>
      </c>
      <c r="AB200" s="72">
        <f t="shared" si="34"/>
        <v>108.99</v>
      </c>
      <c r="AD200" s="153" t="s">
        <v>25</v>
      </c>
      <c r="AE200" s="177">
        <f>SUM($AB$198:AB200)/SUM($W$198:W200)-SUM($AA$198:AA200)/SUM($Z$198:Z200)</f>
        <v>0.0605634186265172</v>
      </c>
    </row>
    <row r="201" ht="15" hidden="1" customHeight="1" outlineLevel="1" spans="1:31">
      <c r="A201" s="116">
        <v>43742</v>
      </c>
      <c r="C201" s="123">
        <v>35</v>
      </c>
      <c r="E201" s="136">
        <v>0.2151</v>
      </c>
      <c r="F201" s="136">
        <v>0.2079</v>
      </c>
      <c r="G201" s="165">
        <f t="shared" si="30"/>
        <v>107.9802</v>
      </c>
      <c r="H201" s="136">
        <v>0.2381</v>
      </c>
      <c r="J201" s="144">
        <v>0.1726</v>
      </c>
      <c r="K201" s="144">
        <v>0.1695</v>
      </c>
      <c r="L201" s="144"/>
      <c r="M201" s="144"/>
      <c r="O201" s="57">
        <v>0.8125</v>
      </c>
      <c r="P201" s="185">
        <v>0.3819</v>
      </c>
      <c r="Q201" s="57">
        <v>0.3584</v>
      </c>
      <c r="R201" s="184">
        <f t="shared" si="31"/>
        <v>0.0235</v>
      </c>
      <c r="S201" s="57">
        <v>0.5112</v>
      </c>
      <c r="U201" s="207">
        <v>0.4166</v>
      </c>
      <c r="V201" s="63">
        <v>0.9531</v>
      </c>
      <c r="W201" s="64">
        <v>343</v>
      </c>
      <c r="X201" s="64">
        <v>502</v>
      </c>
      <c r="Z201" s="110">
        <f t="shared" si="32"/>
        <v>480.331733077292</v>
      </c>
      <c r="AA201" s="72">
        <f t="shared" si="33"/>
        <v>172.150893134902</v>
      </c>
      <c r="AB201" s="72">
        <f t="shared" si="34"/>
        <v>130.9917</v>
      </c>
      <c r="AD201" s="153" t="s">
        <v>26</v>
      </c>
      <c r="AE201" s="177">
        <f>SUM($AB$198:AB201)/SUM($W$198:W201)-SUM($AA$198:AA201)/SUM($Z$198:Z201)</f>
        <v>0.052574921648903</v>
      </c>
    </row>
    <row r="202" ht="15" hidden="1" customHeight="1" outlineLevel="1" spans="1:31">
      <c r="A202" s="116">
        <v>43743</v>
      </c>
      <c r="C202" s="123">
        <v>44</v>
      </c>
      <c r="E202" s="136">
        <v>0.2556</v>
      </c>
      <c r="F202" s="136">
        <v>0.2064</v>
      </c>
      <c r="G202" s="165">
        <f t="shared" si="30"/>
        <v>113.9976</v>
      </c>
      <c r="H202" s="136">
        <v>0.2227</v>
      </c>
      <c r="J202" s="144">
        <v>0.1976</v>
      </c>
      <c r="K202" s="144">
        <v>0.1944</v>
      </c>
      <c r="L202" s="144"/>
      <c r="M202" s="144"/>
      <c r="O202" s="57">
        <v>0.7143</v>
      </c>
      <c r="P202" s="185">
        <v>0.3531</v>
      </c>
      <c r="Q202" s="57">
        <v>0.3363</v>
      </c>
      <c r="R202" s="184">
        <f t="shared" si="31"/>
        <v>0.0168</v>
      </c>
      <c r="S202" s="57">
        <v>0.4479</v>
      </c>
      <c r="U202" s="207">
        <v>0.3933</v>
      </c>
      <c r="V202" s="63">
        <v>0.9797</v>
      </c>
      <c r="W202" s="64">
        <v>303</v>
      </c>
      <c r="X202" s="64">
        <v>446</v>
      </c>
      <c r="Z202" s="110">
        <f t="shared" si="32"/>
        <v>467.404271548436</v>
      </c>
      <c r="AA202" s="72">
        <f t="shared" si="33"/>
        <v>157.188056521739</v>
      </c>
      <c r="AB202" s="72">
        <f t="shared" si="34"/>
        <v>106.9893</v>
      </c>
      <c r="AD202" s="153" t="s">
        <v>27</v>
      </c>
      <c r="AE202" s="177">
        <f>SUM($AB$198:AB202)/SUM($W$198:W202)-SUM($AA$198:AA202)/SUM($Z$198:Z202)</f>
        <v>0.0463490458741101</v>
      </c>
    </row>
    <row r="203" ht="15" hidden="1" customHeight="1" outlineLevel="1" spans="1:31">
      <c r="A203" s="116">
        <v>43744</v>
      </c>
      <c r="C203" s="123">
        <v>31</v>
      </c>
      <c r="E203" s="136">
        <v>0.2111</v>
      </c>
      <c r="F203" s="136">
        <v>0.199</v>
      </c>
      <c r="G203" s="165">
        <f t="shared" si="30"/>
        <v>99.0059</v>
      </c>
      <c r="H203" s="136">
        <v>0.2375</v>
      </c>
      <c r="J203" s="144">
        <v>0.1876</v>
      </c>
      <c r="K203" s="144">
        <v>0.1497</v>
      </c>
      <c r="L203" s="144"/>
      <c r="M203" s="144"/>
      <c r="O203" s="57">
        <v>0.8684</v>
      </c>
      <c r="P203" s="185">
        <v>0.3848</v>
      </c>
      <c r="Q203" s="57">
        <v>0.3466</v>
      </c>
      <c r="R203" s="184">
        <f t="shared" si="31"/>
        <v>0.0382</v>
      </c>
      <c r="S203" s="57">
        <v>0.4246</v>
      </c>
      <c r="U203" s="207">
        <v>0.4147</v>
      </c>
      <c r="V203" s="63">
        <v>0.9766</v>
      </c>
      <c r="W203" s="64">
        <v>330</v>
      </c>
      <c r="X203" s="64">
        <v>469</v>
      </c>
      <c r="Z203" s="110">
        <f t="shared" si="32"/>
        <v>465.755968169761</v>
      </c>
      <c r="AA203" s="72">
        <f t="shared" si="33"/>
        <v>161.431018567639</v>
      </c>
      <c r="AB203" s="72">
        <f t="shared" si="34"/>
        <v>126.984</v>
      </c>
      <c r="AD203" s="153" t="s">
        <v>28</v>
      </c>
      <c r="AE203" s="177">
        <f>SUM($AB$198:AB203)/SUM($W$198:W203)-SUM($AA$198:AA203)/SUM($Z$198:Z203)</f>
        <v>0.0451382013965565</v>
      </c>
    </row>
    <row r="204" ht="15" hidden="1" customHeight="1" outlineLevel="1" spans="1:31">
      <c r="A204" s="116">
        <v>43745</v>
      </c>
      <c r="C204" s="123">
        <v>41</v>
      </c>
      <c r="E204" s="136">
        <v>0.244</v>
      </c>
      <c r="F204" s="136">
        <v>0.198</v>
      </c>
      <c r="G204" s="165">
        <f t="shared" si="30"/>
        <v>132.004</v>
      </c>
      <c r="H204" s="136">
        <v>0.1769</v>
      </c>
      <c r="J204" s="144">
        <v>0.1699</v>
      </c>
      <c r="K204" s="144">
        <v>0.1241</v>
      </c>
      <c r="L204" s="144"/>
      <c r="M204" s="144"/>
      <c r="O204" s="57">
        <v>0.8617</v>
      </c>
      <c r="P204" s="185">
        <v>0.3673</v>
      </c>
      <c r="Q204" s="57">
        <v>0.3131</v>
      </c>
      <c r="R204" s="184">
        <f t="shared" si="31"/>
        <v>0.0542</v>
      </c>
      <c r="S204" s="57">
        <v>0.4186</v>
      </c>
      <c r="U204" s="207">
        <v>0.4267</v>
      </c>
      <c r="V204" s="63">
        <v>0.9758</v>
      </c>
      <c r="W204" s="64">
        <v>373</v>
      </c>
      <c r="X204" s="64">
        <v>541</v>
      </c>
      <c r="Z204" s="110">
        <f t="shared" si="32"/>
        <v>501.150456995547</v>
      </c>
      <c r="AA204" s="72">
        <f t="shared" si="33"/>
        <v>156.910208085306</v>
      </c>
      <c r="AB204" s="72">
        <f t="shared" si="34"/>
        <v>137.0029</v>
      </c>
      <c r="AD204" s="153" t="s">
        <v>29</v>
      </c>
      <c r="AE204" s="177">
        <f>SUM($AB$198:AB204)/SUM($W$198:W204)-SUM($AA$198:AA204)/SUM($Z$198:Z204)</f>
        <v>0.0458195506159761</v>
      </c>
    </row>
    <row r="205" ht="15" hidden="1" customHeight="1" outlineLevel="1" spans="1:31">
      <c r="A205" s="116">
        <v>43746</v>
      </c>
      <c r="B205" s="181" t="s">
        <v>64</v>
      </c>
      <c r="C205" s="123">
        <v>30</v>
      </c>
      <c r="E205" s="136">
        <v>0.2247</v>
      </c>
      <c r="F205" s="136">
        <v>0.2176</v>
      </c>
      <c r="G205" s="165">
        <f t="shared" si="30"/>
        <v>246.0465</v>
      </c>
      <c r="H205" s="136">
        <v>0.2942</v>
      </c>
      <c r="J205" s="170">
        <v>0.2399</v>
      </c>
      <c r="K205" s="144">
        <v>0.1497</v>
      </c>
      <c r="L205" s="144"/>
      <c r="M205" s="144"/>
      <c r="O205" s="57">
        <v>0.9321</v>
      </c>
      <c r="P205" s="185">
        <v>0.4928</v>
      </c>
      <c r="Q205" s="57">
        <v>0.3983</v>
      </c>
      <c r="R205" s="184">
        <f t="shared" si="31"/>
        <v>0.0945</v>
      </c>
      <c r="S205" s="57">
        <v>0.4674</v>
      </c>
      <c r="U205" s="207">
        <v>0.385</v>
      </c>
      <c r="V205" s="63">
        <v>0.9713</v>
      </c>
      <c r="W205" s="64">
        <v>834</v>
      </c>
      <c r="X205" s="64">
        <v>1095</v>
      </c>
      <c r="Z205" s="110">
        <f t="shared" si="32"/>
        <v>1332.23376623377</v>
      </c>
      <c r="AA205" s="72">
        <f t="shared" si="33"/>
        <v>530.628709090909</v>
      </c>
      <c r="AB205" s="72">
        <f t="shared" si="34"/>
        <v>410.9952</v>
      </c>
      <c r="AD205" s="153" t="s">
        <v>30</v>
      </c>
      <c r="AE205" s="177">
        <f>SUM($AB$198:AB205)/SUM($W$198:W205)-SUM($AA$198:AA205)/SUM($Z$198:Z205)</f>
        <v>0.0579704234614261</v>
      </c>
    </row>
    <row r="206" ht="15" hidden="1" customHeight="1" outlineLevel="1" spans="1:31">
      <c r="A206" s="116">
        <v>43747</v>
      </c>
      <c r="B206" s="1" t="s">
        <v>85</v>
      </c>
      <c r="C206" s="123">
        <v>34</v>
      </c>
      <c r="E206" s="136">
        <v>0.22</v>
      </c>
      <c r="F206" s="136">
        <v>0.2221</v>
      </c>
      <c r="G206" s="165">
        <f t="shared" si="30"/>
        <v>143</v>
      </c>
      <c r="H206" s="136">
        <v>0.2543</v>
      </c>
      <c r="J206" s="144">
        <v>0.2098</v>
      </c>
      <c r="K206" s="144">
        <v>0.1624</v>
      </c>
      <c r="L206" s="144"/>
      <c r="M206" s="144"/>
      <c r="O206" s="57">
        <v>0.9078</v>
      </c>
      <c r="P206" s="185">
        <v>0.4461</v>
      </c>
      <c r="Q206" s="57">
        <v>0.3616</v>
      </c>
      <c r="R206" s="184">
        <f t="shared" si="31"/>
        <v>0.0845</v>
      </c>
      <c r="S206" s="57">
        <v>0.4442</v>
      </c>
      <c r="U206" s="207">
        <v>0.3437</v>
      </c>
      <c r="V206" s="63">
        <v>0.9702</v>
      </c>
      <c r="W206" s="64">
        <v>482</v>
      </c>
      <c r="X206" s="64">
        <v>650</v>
      </c>
      <c r="Z206" s="110">
        <f t="shared" si="32"/>
        <v>920.385801571138</v>
      </c>
      <c r="AA206" s="72">
        <f t="shared" si="33"/>
        <v>332.811505848123</v>
      </c>
      <c r="AB206" s="72">
        <f t="shared" si="34"/>
        <v>215.0202</v>
      </c>
      <c r="AD206" s="153" t="s">
        <v>31</v>
      </c>
      <c r="AE206" s="177">
        <f>SUM($AB$198:AB206)/SUM($W$198:W206)-SUM($AA$198:AA206)/SUM($Z$198:Z206)</f>
        <v>0.0611903481211746</v>
      </c>
    </row>
    <row r="207" ht="15" hidden="1" customHeight="1" outlineLevel="1" spans="1:31">
      <c r="A207" s="116">
        <v>43748</v>
      </c>
      <c r="B207" s="181" t="s">
        <v>64</v>
      </c>
      <c r="C207" s="123">
        <v>43</v>
      </c>
      <c r="E207" s="136">
        <v>0.2983</v>
      </c>
      <c r="F207" s="136">
        <v>0.2111</v>
      </c>
      <c r="G207" s="165">
        <f t="shared" si="30"/>
        <v>252.9584</v>
      </c>
      <c r="H207" s="136">
        <v>0.2311</v>
      </c>
      <c r="J207" s="144">
        <v>0.1971</v>
      </c>
      <c r="K207" s="144">
        <v>0.1401</v>
      </c>
      <c r="L207" s="144"/>
      <c r="M207" s="144"/>
      <c r="O207" s="57">
        <v>0.8993</v>
      </c>
      <c r="P207" s="185">
        <v>0.3875</v>
      </c>
      <c r="Q207" s="57">
        <v>0.334</v>
      </c>
      <c r="R207" s="184">
        <f t="shared" si="31"/>
        <v>0.0535</v>
      </c>
      <c r="S207" s="57">
        <v>0.4356</v>
      </c>
      <c r="U207" s="207">
        <v>0.5177</v>
      </c>
      <c r="V207" s="63">
        <v>0.9026</v>
      </c>
      <c r="W207" s="64">
        <v>622</v>
      </c>
      <c r="X207" s="64">
        <v>848</v>
      </c>
      <c r="Z207" s="110">
        <f t="shared" si="32"/>
        <v>579.468031678578</v>
      </c>
      <c r="AA207" s="72">
        <f t="shared" si="33"/>
        <v>193.542322580645</v>
      </c>
      <c r="AB207" s="72">
        <f t="shared" si="34"/>
        <v>241.025</v>
      </c>
      <c r="AD207" s="153" t="s">
        <v>32</v>
      </c>
      <c r="AE207" s="177">
        <f>SUM($AB$198:AB207)/SUM($W$198:W207)-SUM($AA$198:AA207)/SUM($Z$198:Z207)</f>
        <v>0.0589147064658415</v>
      </c>
    </row>
    <row r="208" ht="15" hidden="1" customHeight="1" outlineLevel="1" spans="1:31">
      <c r="A208" s="116">
        <v>43749</v>
      </c>
      <c r="B208" s="181" t="s">
        <v>84</v>
      </c>
      <c r="C208" s="123">
        <v>54</v>
      </c>
      <c r="E208" s="136">
        <v>0.2749</v>
      </c>
      <c r="F208" s="136">
        <v>0.2103</v>
      </c>
      <c r="G208" s="165">
        <f t="shared" si="30"/>
        <v>148.9958</v>
      </c>
      <c r="H208" s="136">
        <v>0.2462</v>
      </c>
      <c r="J208" s="144">
        <v>0.1818</v>
      </c>
      <c r="K208" s="144">
        <v>0.1948</v>
      </c>
      <c r="L208" s="144"/>
      <c r="M208" s="144"/>
      <c r="O208" s="57">
        <v>0.4071</v>
      </c>
      <c r="P208" s="185">
        <v>0.2861</v>
      </c>
      <c r="Q208" s="185">
        <v>0.2927</v>
      </c>
      <c r="R208" s="185">
        <f t="shared" si="31"/>
        <v>-0.00659999999999999</v>
      </c>
      <c r="S208" s="57">
        <v>0.4446</v>
      </c>
      <c r="U208" s="207">
        <v>0.4244</v>
      </c>
      <c r="V208" s="63">
        <v>0.9698</v>
      </c>
      <c r="W208" s="64">
        <v>367</v>
      </c>
      <c r="X208" s="64">
        <v>542</v>
      </c>
      <c r="Z208" s="110">
        <f t="shared" si="32"/>
        <v>497.750235626767</v>
      </c>
      <c r="AA208" s="72">
        <f t="shared" si="33"/>
        <v>145.691493967955</v>
      </c>
      <c r="AB208" s="72">
        <f t="shared" si="34"/>
        <v>104.9987</v>
      </c>
      <c r="AD208" s="153" t="s">
        <v>33</v>
      </c>
      <c r="AE208" s="177">
        <f>SUM($AB$198:AB208)/SUM($W$198:W208)-SUM($AA$198:AA208)/SUM($Z$198:Z208)</f>
        <v>0.0533922974794186</v>
      </c>
    </row>
    <row r="209" ht="15" hidden="1" customHeight="1" outlineLevel="1" spans="1:31">
      <c r="A209" s="116">
        <v>43750</v>
      </c>
      <c r="C209" s="123">
        <v>63</v>
      </c>
      <c r="E209" s="136">
        <v>0.2973</v>
      </c>
      <c r="F209" s="136">
        <v>0.185</v>
      </c>
      <c r="G209" s="165">
        <f t="shared" si="30"/>
        <v>132.0012</v>
      </c>
      <c r="H209" s="136">
        <v>0.1606</v>
      </c>
      <c r="J209" s="144">
        <v>0.1619</v>
      </c>
      <c r="K209" s="144">
        <v>0.2169</v>
      </c>
      <c r="L209" s="144"/>
      <c r="M209" s="144"/>
      <c r="O209" s="57">
        <v>0.8125</v>
      </c>
      <c r="P209" s="185">
        <v>0.3007</v>
      </c>
      <c r="Q209" s="185">
        <v>0.2731</v>
      </c>
      <c r="R209" s="184">
        <f t="shared" si="31"/>
        <v>0.0276</v>
      </c>
      <c r="S209" s="57">
        <v>0.5699</v>
      </c>
      <c r="U209" s="207">
        <v>0.3645</v>
      </c>
      <c r="V209" s="63">
        <v>0.7794</v>
      </c>
      <c r="W209" s="64">
        <v>306</v>
      </c>
      <c r="X209" s="64">
        <v>444</v>
      </c>
      <c r="Z209" s="110">
        <f t="shared" si="32"/>
        <v>533.506172839506</v>
      </c>
      <c r="AA209" s="72">
        <f t="shared" si="33"/>
        <v>145.700535802469</v>
      </c>
      <c r="AB209" s="72">
        <f t="shared" si="34"/>
        <v>92.0142</v>
      </c>
      <c r="AD209" s="153" t="s">
        <v>34</v>
      </c>
      <c r="AE209" s="177">
        <f>SUM($AB$198:AB209)/SUM($W$198:W209)-SUM($AA$198:AA209)/SUM($Z$198:Z209)</f>
        <v>0.05248934019784</v>
      </c>
    </row>
    <row r="210" ht="15" hidden="1" customHeight="1" outlineLevel="1" spans="1:31">
      <c r="A210" s="116">
        <v>43751</v>
      </c>
      <c r="B210" s="181" t="s">
        <v>65</v>
      </c>
      <c r="C210" s="123">
        <v>54</v>
      </c>
      <c r="E210" s="136">
        <v>0.268</v>
      </c>
      <c r="F210" s="136">
        <v>0.181</v>
      </c>
      <c r="G210" s="165">
        <f t="shared" si="30"/>
        <v>123.012</v>
      </c>
      <c r="H210" s="136">
        <v>0.1782</v>
      </c>
      <c r="J210" s="144">
        <v>0.1906</v>
      </c>
      <c r="K210" s="144">
        <v>0.1638</v>
      </c>
      <c r="L210" s="144"/>
      <c r="M210" s="144"/>
      <c r="O210" s="57">
        <v>0.8077</v>
      </c>
      <c r="P210" s="185">
        <v>0.312</v>
      </c>
      <c r="Q210" s="185">
        <v>0.3031</v>
      </c>
      <c r="R210" s="184">
        <f t="shared" si="31"/>
        <v>0.00890000000000002</v>
      </c>
      <c r="S210" s="57">
        <v>0.4397</v>
      </c>
      <c r="U210" s="207">
        <v>0.3536</v>
      </c>
      <c r="V210" s="63">
        <v>0.9069</v>
      </c>
      <c r="W210" s="64">
        <v>343</v>
      </c>
      <c r="X210" s="64">
        <v>459</v>
      </c>
      <c r="Z210" s="110">
        <f t="shared" si="32"/>
        <v>627.022624434389</v>
      </c>
      <c r="AA210" s="72">
        <f t="shared" si="33"/>
        <v>190.050557466063</v>
      </c>
      <c r="AB210" s="72">
        <f t="shared" si="34"/>
        <v>107.016</v>
      </c>
      <c r="AD210" s="153" t="s">
        <v>35</v>
      </c>
      <c r="AE210" s="177">
        <f>SUM($AB$198:AB210)/SUM($W$198:W210)-SUM($AA$198:AA210)/SUM($Z$198:Z210)</f>
        <v>0.0502076883684897</v>
      </c>
    </row>
    <row r="211" ht="15" hidden="1" customHeight="1" outlineLevel="1" spans="1:31">
      <c r="A211" s="116">
        <v>43752</v>
      </c>
      <c r="B211" s="181" t="s">
        <v>65</v>
      </c>
      <c r="C211" s="123">
        <v>44</v>
      </c>
      <c r="E211" s="136">
        <v>0.2468</v>
      </c>
      <c r="F211" s="136">
        <v>0.2026</v>
      </c>
      <c r="G211" s="165">
        <f t="shared" si="30"/>
        <v>153.016</v>
      </c>
      <c r="H211" s="136">
        <v>0.1501</v>
      </c>
      <c r="J211" s="144">
        <v>0.212</v>
      </c>
      <c r="K211" s="144">
        <v>0.1837</v>
      </c>
      <c r="L211" s="144"/>
      <c r="M211" s="144"/>
      <c r="O211" s="57">
        <v>0.866</v>
      </c>
      <c r="P211" s="185">
        <v>0.2854</v>
      </c>
      <c r="Q211" s="185">
        <v>0.2325</v>
      </c>
      <c r="R211" s="184">
        <f t="shared" si="31"/>
        <v>0.0529</v>
      </c>
      <c r="S211" s="57">
        <v>0.4517</v>
      </c>
      <c r="U211" s="207">
        <v>0.4441</v>
      </c>
      <c r="V211" s="63">
        <v>0.9705</v>
      </c>
      <c r="W211" s="64">
        <v>480</v>
      </c>
      <c r="X211" s="64">
        <v>620</v>
      </c>
      <c r="Z211" s="110">
        <f t="shared" si="32"/>
        <v>600.837649178113</v>
      </c>
      <c r="AA211" s="72">
        <f t="shared" si="33"/>
        <v>139.694753433911</v>
      </c>
      <c r="AB211" s="72">
        <f t="shared" si="34"/>
        <v>136.992</v>
      </c>
      <c r="AD211" s="153" t="s">
        <v>36</v>
      </c>
      <c r="AE211" s="177">
        <f>SUM($AB$198:AB211)/SUM($W$198:W211)-SUM($AA$198:AA211)/SUM($Z$198:Z211)</f>
        <v>0.0488529297706028</v>
      </c>
    </row>
    <row r="212" ht="15" hidden="1" customHeight="1" outlineLevel="1" spans="1:31">
      <c r="A212" s="116">
        <v>43753</v>
      </c>
      <c r="B212" s="181" t="s">
        <v>84</v>
      </c>
      <c r="C212" s="123">
        <v>44</v>
      </c>
      <c r="E212" s="136">
        <v>0.2292</v>
      </c>
      <c r="F212" s="136">
        <v>0.1969</v>
      </c>
      <c r="G212" s="165">
        <f t="shared" si="30"/>
        <v>101.994</v>
      </c>
      <c r="H212" s="136">
        <v>0.1591</v>
      </c>
      <c r="J212" s="144">
        <v>0.1589</v>
      </c>
      <c r="K212" s="144">
        <v>0.1718</v>
      </c>
      <c r="L212" s="144"/>
      <c r="M212" s="144"/>
      <c r="O212" s="57">
        <v>0.4153</v>
      </c>
      <c r="P212" s="185">
        <v>0.2424</v>
      </c>
      <c r="Q212" s="185">
        <v>0.255</v>
      </c>
      <c r="R212" s="185">
        <f t="shared" si="31"/>
        <v>-0.0126</v>
      </c>
      <c r="S212" s="57">
        <v>0.4204</v>
      </c>
      <c r="U212" s="207">
        <v>0.4238</v>
      </c>
      <c r="V212" s="63">
        <v>0.9777</v>
      </c>
      <c r="W212" s="64">
        <v>330</v>
      </c>
      <c r="X212" s="64">
        <v>445</v>
      </c>
      <c r="Z212" s="110">
        <f t="shared" si="32"/>
        <v>448.669183577159</v>
      </c>
      <c r="AA212" s="72">
        <f t="shared" si="33"/>
        <v>114.410641812176</v>
      </c>
      <c r="AB212" s="72">
        <f t="shared" si="34"/>
        <v>79.992</v>
      </c>
      <c r="AD212" s="153" t="s">
        <v>37</v>
      </c>
      <c r="AE212" s="177">
        <f>SUM($AB$198:AB212)/SUM($W$198:W212)-SUM($AA$198:AA212)/SUM($Z$198:Z212)</f>
        <v>0.0451741068306468</v>
      </c>
    </row>
    <row r="213" ht="15" hidden="1" customHeight="1" outlineLevel="1" spans="1:31">
      <c r="A213" s="116">
        <v>43754</v>
      </c>
      <c r="B213" s="181" t="s">
        <v>64</v>
      </c>
      <c r="C213" s="123">
        <v>37</v>
      </c>
      <c r="E213" s="136">
        <v>0.2253</v>
      </c>
      <c r="F213" s="136">
        <v>0.1721</v>
      </c>
      <c r="G213" s="165">
        <f t="shared" si="30"/>
        <v>205.023</v>
      </c>
      <c r="H213" s="136">
        <v>0.2022</v>
      </c>
      <c r="J213" s="144">
        <v>0.2146</v>
      </c>
      <c r="K213" s="144">
        <v>0.1891</v>
      </c>
      <c r="L213" s="144"/>
      <c r="M213" s="144"/>
      <c r="O213" s="57">
        <v>0.6348</v>
      </c>
      <c r="P213" s="185">
        <v>0.4061</v>
      </c>
      <c r="Q213" s="185">
        <v>0.3465</v>
      </c>
      <c r="R213" s="184">
        <f t="shared" si="31"/>
        <v>0.0596</v>
      </c>
      <c r="S213" s="57">
        <v>0.479</v>
      </c>
      <c r="U213" s="207">
        <v>0.3801</v>
      </c>
      <c r="V213" s="63">
        <v>0.8839</v>
      </c>
      <c r="W213" s="64">
        <v>692</v>
      </c>
      <c r="X213" s="64">
        <v>910</v>
      </c>
      <c r="Z213" s="110">
        <f t="shared" si="32"/>
        <v>1128.57353328072</v>
      </c>
      <c r="AA213" s="72">
        <f t="shared" si="33"/>
        <v>391.050729281768</v>
      </c>
      <c r="AB213" s="72">
        <f t="shared" si="34"/>
        <v>281.0212</v>
      </c>
      <c r="AD213" s="153" t="s">
        <v>38</v>
      </c>
      <c r="AE213" s="177">
        <f>SUM($AB$198:AB213)/SUM($W$198:W213)-SUM($AA$198:AA213)/SUM($Z$198:Z213)</f>
        <v>0.0465032164926958</v>
      </c>
    </row>
    <row r="214" ht="15" hidden="1" customHeight="1" outlineLevel="1" spans="1:31">
      <c r="A214" s="116">
        <v>43755</v>
      </c>
      <c r="B214" s="181" t="s">
        <v>64</v>
      </c>
      <c r="C214" s="123">
        <v>34</v>
      </c>
      <c r="E214" s="136">
        <v>0.2183</v>
      </c>
      <c r="F214" s="136">
        <v>0.1674</v>
      </c>
      <c r="G214" s="165">
        <f t="shared" si="30"/>
        <v>165.0348</v>
      </c>
      <c r="H214" s="136">
        <v>0.1935</v>
      </c>
      <c r="J214" s="144">
        <v>0.1566</v>
      </c>
      <c r="K214" s="144">
        <v>0.1747</v>
      </c>
      <c r="L214" s="144"/>
      <c r="M214" s="144"/>
      <c r="O214" s="57">
        <v>0.8235</v>
      </c>
      <c r="P214" s="185">
        <v>0.3817</v>
      </c>
      <c r="Q214" s="185">
        <v>0.3033</v>
      </c>
      <c r="R214" s="184">
        <f t="shared" si="31"/>
        <v>0.0784</v>
      </c>
      <c r="S214" s="57">
        <v>0.4423</v>
      </c>
      <c r="U214" s="207">
        <v>0.3746</v>
      </c>
      <c r="V214" s="63">
        <v>0.8883</v>
      </c>
      <c r="W214" s="64">
        <v>579</v>
      </c>
      <c r="X214" s="64">
        <v>756</v>
      </c>
      <c r="Z214" s="110">
        <f t="shared" si="32"/>
        <v>966.648691938067</v>
      </c>
      <c r="AA214" s="72">
        <f t="shared" si="33"/>
        <v>293.184548264816</v>
      </c>
      <c r="AB214" s="72">
        <f t="shared" si="34"/>
        <v>221.0043</v>
      </c>
      <c r="AD214" s="153" t="s">
        <v>39</v>
      </c>
      <c r="AE214" s="177">
        <f>SUM($AB$198:AB214)/SUM($W$198:W214)-SUM($AA$198:AA214)/SUM($Z$198:Z214)</f>
        <v>0.0491540578654309</v>
      </c>
    </row>
    <row r="215" ht="15" hidden="1" customHeight="1" outlineLevel="1" spans="1:31">
      <c r="A215" s="116">
        <v>43756</v>
      </c>
      <c r="B215" s="181" t="s">
        <v>84</v>
      </c>
      <c r="C215" s="123">
        <v>99</v>
      </c>
      <c r="E215" s="136">
        <v>0.1988</v>
      </c>
      <c r="F215" s="136">
        <v>0.1813</v>
      </c>
      <c r="G215" s="165">
        <f t="shared" si="30"/>
        <v>64.0136</v>
      </c>
      <c r="H215" s="136">
        <v>0.2013</v>
      </c>
      <c r="J215" s="144">
        <v>0.1738</v>
      </c>
      <c r="K215" s="144">
        <v>0.1781</v>
      </c>
      <c r="L215" s="144"/>
      <c r="M215" s="144"/>
      <c r="O215" s="57">
        <v>0.8714</v>
      </c>
      <c r="P215" s="185">
        <v>0.4027</v>
      </c>
      <c r="Q215" s="185">
        <v>0.365</v>
      </c>
      <c r="R215" s="184">
        <f t="shared" si="31"/>
        <v>0.0377</v>
      </c>
      <c r="S215" s="57">
        <v>0.3951</v>
      </c>
      <c r="U215" s="207">
        <v>0.1974</v>
      </c>
      <c r="V215" s="63">
        <v>0.9707</v>
      </c>
      <c r="W215" s="64">
        <v>221</v>
      </c>
      <c r="X215" s="64">
        <v>322</v>
      </c>
      <c r="Y215" s="189"/>
      <c r="Z215" s="110">
        <f t="shared" si="32"/>
        <v>898.554204660588</v>
      </c>
      <c r="AA215" s="72">
        <f t="shared" si="33"/>
        <v>327.972284701114</v>
      </c>
      <c r="AB215" s="72">
        <f t="shared" si="34"/>
        <v>88.9967</v>
      </c>
      <c r="AD215" s="153" t="s">
        <v>40</v>
      </c>
      <c r="AE215" s="177">
        <f>SUM($AB$198:AB215)/SUM($W$198:W215)-SUM($AA$198:AA215)/SUM($Z$198:Z215)</f>
        <v>0.0472797382649722</v>
      </c>
    </row>
    <row r="216" ht="15" hidden="1" customHeight="1" outlineLevel="1" spans="1:31">
      <c r="A216" s="116">
        <v>43757</v>
      </c>
      <c r="C216" s="123">
        <v>50</v>
      </c>
      <c r="E216" s="136">
        <v>0.2448</v>
      </c>
      <c r="F216" s="136">
        <v>0.1837</v>
      </c>
      <c r="G216" s="165">
        <f t="shared" si="30"/>
        <v>140.0256</v>
      </c>
      <c r="H216" s="136">
        <v>0.2</v>
      </c>
      <c r="J216" s="144">
        <v>0.1771</v>
      </c>
      <c r="K216" s="144">
        <v>0.1739</v>
      </c>
      <c r="L216" s="144"/>
      <c r="M216" s="144"/>
      <c r="O216" s="57">
        <v>0.4899</v>
      </c>
      <c r="P216" s="185">
        <v>0.3341</v>
      </c>
      <c r="Q216" s="185">
        <v>0.3761</v>
      </c>
      <c r="R216" s="185">
        <f t="shared" si="31"/>
        <v>-0.042</v>
      </c>
      <c r="S216" s="57">
        <v>0.3501</v>
      </c>
      <c r="U216" s="207">
        <v>0.3252</v>
      </c>
      <c r="V216" s="63">
        <v>0.9828</v>
      </c>
      <c r="W216" s="64">
        <v>419</v>
      </c>
      <c r="X216" s="64">
        <v>572</v>
      </c>
      <c r="Z216" s="110">
        <f t="shared" si="32"/>
        <v>869.437884378844</v>
      </c>
      <c r="AA216" s="72">
        <f t="shared" si="33"/>
        <v>326.995588314883</v>
      </c>
      <c r="AB216" s="72">
        <f t="shared" si="34"/>
        <v>139.9879</v>
      </c>
      <c r="AD216" s="153" t="s">
        <v>41</v>
      </c>
      <c r="AE216" s="177">
        <f>SUM($AB$198:AB216)/SUM($W$198:W216)-SUM($AA$198:AA216)/SUM($Z$198:Z216)</f>
        <v>0.0420763378775718</v>
      </c>
    </row>
    <row r="217" ht="15" hidden="1" customHeight="1" outlineLevel="1" spans="1:31">
      <c r="A217" s="116">
        <v>43758</v>
      </c>
      <c r="B217" s="181" t="s">
        <v>86</v>
      </c>
      <c r="C217" s="123">
        <v>92</v>
      </c>
      <c r="E217" s="136">
        <v>0.2614</v>
      </c>
      <c r="F217" s="136">
        <v>0.1809</v>
      </c>
      <c r="G217" s="165">
        <f t="shared" si="30"/>
        <v>205.9832</v>
      </c>
      <c r="H217" s="136">
        <v>0.0713</v>
      </c>
      <c r="J217" s="144">
        <v>0.2356</v>
      </c>
      <c r="K217" s="144">
        <v>0.2093</v>
      </c>
      <c r="L217" s="144"/>
      <c r="M217" s="144"/>
      <c r="O217" s="57">
        <v>0.6337</v>
      </c>
      <c r="P217" s="185">
        <v>0.1556</v>
      </c>
      <c r="Q217" s="185">
        <v>0.1448</v>
      </c>
      <c r="R217" s="184">
        <f t="shared" si="31"/>
        <v>0.0108</v>
      </c>
      <c r="S217" s="57">
        <v>0.3649</v>
      </c>
      <c r="U217" s="207">
        <v>0.3011</v>
      </c>
      <c r="V217" s="63">
        <v>0.9822</v>
      </c>
      <c r="W217" s="64">
        <v>662</v>
      </c>
      <c r="X217" s="64">
        <v>788</v>
      </c>
      <c r="Z217" s="110">
        <f t="shared" si="32"/>
        <v>1536.60511457987</v>
      </c>
      <c r="AA217" s="72">
        <f t="shared" si="33"/>
        <v>222.500420591166</v>
      </c>
      <c r="AB217" s="72">
        <f t="shared" si="34"/>
        <v>103.0072</v>
      </c>
      <c r="AD217" s="153" t="s">
        <v>42</v>
      </c>
      <c r="AE217" s="177">
        <f>SUM($AB$198:AB217)/SUM($W$198:W217)-SUM($AA$198:AA217)/SUM($Z$198:Z217)</f>
        <v>0.045123158155315</v>
      </c>
    </row>
    <row r="218" ht="15" hidden="1" customHeight="1" outlineLevel="1" spans="1:31">
      <c r="A218" s="116">
        <v>43759</v>
      </c>
      <c r="B218" s="181" t="s">
        <v>87</v>
      </c>
      <c r="C218" s="123">
        <v>81</v>
      </c>
      <c r="E218" s="136">
        <v>0.2281</v>
      </c>
      <c r="F218" s="136">
        <v>0.1878</v>
      </c>
      <c r="G218" s="165">
        <f t="shared" si="30"/>
        <v>236.9959</v>
      </c>
      <c r="H218" s="136">
        <v>0.1317</v>
      </c>
      <c r="J218" s="144">
        <v>0.2195</v>
      </c>
      <c r="K218" s="144">
        <v>0.1896</v>
      </c>
      <c r="L218" s="144"/>
      <c r="M218" s="144"/>
      <c r="O218" s="57">
        <v>0.3704</v>
      </c>
      <c r="P218" s="185">
        <v>0.1317</v>
      </c>
      <c r="Q218" s="185">
        <v>0.101</v>
      </c>
      <c r="R218" s="184">
        <f t="shared" si="31"/>
        <v>0.0307</v>
      </c>
      <c r="S218" s="57">
        <v>0.2185</v>
      </c>
      <c r="U218" s="207">
        <v>0.3555</v>
      </c>
      <c r="V218" s="63">
        <v>0.9794</v>
      </c>
      <c r="W218" s="209">
        <v>926</v>
      </c>
      <c r="X218" s="209">
        <v>1039</v>
      </c>
      <c r="Z218" s="110">
        <f t="shared" si="32"/>
        <v>1678.78199718706</v>
      </c>
      <c r="AA218" s="72">
        <f t="shared" si="33"/>
        <v>169.556981715893</v>
      </c>
      <c r="AB218" s="72">
        <f t="shared" si="34"/>
        <v>121.9542</v>
      </c>
      <c r="AD218" s="153" t="s">
        <v>43</v>
      </c>
      <c r="AE218" s="177">
        <f>SUM($AB$198:AB218)/SUM($W$198:W218)-SUM($AA$198:AA218)/SUM($Z$198:Z218)</f>
        <v>0.0451425729806656</v>
      </c>
    </row>
    <row r="219" ht="15" hidden="1" customHeight="1" outlineLevel="1" spans="1:31">
      <c r="A219" s="116">
        <v>43760</v>
      </c>
      <c r="C219" s="123">
        <v>73</v>
      </c>
      <c r="E219" s="136">
        <v>0.2427</v>
      </c>
      <c r="F219" s="136">
        <v>0.1893</v>
      </c>
      <c r="G219" s="165">
        <f t="shared" si="30"/>
        <v>174.9867</v>
      </c>
      <c r="H219" s="136">
        <v>0.1612</v>
      </c>
      <c r="J219" s="144">
        <v>0.2106</v>
      </c>
      <c r="K219" s="144">
        <v>0.1882</v>
      </c>
      <c r="L219" s="144"/>
      <c r="M219" s="144"/>
      <c r="O219" s="57">
        <v>0.504</v>
      </c>
      <c r="P219" s="202" t="s">
        <v>88</v>
      </c>
      <c r="Q219" s="185">
        <v>0.1525</v>
      </c>
      <c r="R219" s="184">
        <f t="shared" si="31"/>
        <v>0.0215</v>
      </c>
      <c r="S219" s="57">
        <v>0.3002</v>
      </c>
      <c r="U219" s="207">
        <v>0.3301</v>
      </c>
      <c r="V219" s="63">
        <v>0.9901</v>
      </c>
      <c r="W219" s="64">
        <v>615</v>
      </c>
      <c r="X219" s="64">
        <v>721</v>
      </c>
      <c r="Z219" s="110">
        <f t="shared" si="32"/>
        <v>1248.07179642533</v>
      </c>
      <c r="AA219" s="72">
        <f t="shared" si="33"/>
        <v>190.330948954862</v>
      </c>
      <c r="AB219" s="72">
        <f t="shared" si="34"/>
        <v>107.01</v>
      </c>
      <c r="AD219" s="153" t="s">
        <v>44</v>
      </c>
      <c r="AE219" s="177">
        <f>SUM($AB$198:AB219)/SUM($W$198:W219)-SUM($AA$198:AA219)/SUM($Z$198:Z219)</f>
        <v>0.0452632548536877</v>
      </c>
    </row>
    <row r="220" ht="15" hidden="1" customHeight="1" outlineLevel="1" spans="1:31">
      <c r="A220" s="116">
        <v>43761</v>
      </c>
      <c r="C220" s="123">
        <v>73</v>
      </c>
      <c r="E220" s="136">
        <v>0.2628</v>
      </c>
      <c r="F220" s="136">
        <v>0.2023</v>
      </c>
      <c r="G220" s="165">
        <f t="shared" si="30"/>
        <v>216.0216</v>
      </c>
      <c r="H220" s="136">
        <v>0.1384</v>
      </c>
      <c r="J220" s="144">
        <v>0.2175</v>
      </c>
      <c r="K220" s="144">
        <v>0.1975</v>
      </c>
      <c r="L220" s="144"/>
      <c r="M220" s="144"/>
      <c r="O220" s="57">
        <v>0.5143</v>
      </c>
      <c r="P220" s="185">
        <v>0.1396</v>
      </c>
      <c r="Q220" s="185">
        <v>0.1109</v>
      </c>
      <c r="R220" s="184">
        <f t="shared" si="31"/>
        <v>0.0287</v>
      </c>
      <c r="S220" s="57">
        <v>0.3521</v>
      </c>
      <c r="U220" s="207">
        <v>0.4239</v>
      </c>
      <c r="V220" s="63">
        <v>0.9763</v>
      </c>
      <c r="W220" s="64">
        <v>702</v>
      </c>
      <c r="X220" s="64">
        <v>822</v>
      </c>
      <c r="Z220" s="110">
        <f t="shared" si="32"/>
        <v>954.050955414013</v>
      </c>
      <c r="AA220" s="72">
        <f t="shared" si="33"/>
        <v>105.804250955414</v>
      </c>
      <c r="AB220" s="72">
        <f t="shared" si="34"/>
        <v>97.9992</v>
      </c>
      <c r="AD220" s="153" t="s">
        <v>45</v>
      </c>
      <c r="AE220" s="177">
        <f>SUM($AB$198:AB220)/SUM($W$198:W220)-SUM($AA$198:AA220)/SUM($Z$198:Z220)</f>
        <v>0.042041202475997</v>
      </c>
    </row>
    <row r="221" ht="15" hidden="1" customHeight="1" outlineLevel="1" spans="1:31">
      <c r="A221" s="116">
        <v>43762</v>
      </c>
      <c r="C221" s="123">
        <v>57</v>
      </c>
      <c r="E221" s="136">
        <v>0.2449</v>
      </c>
      <c r="F221" s="136">
        <v>0.1793</v>
      </c>
      <c r="G221" s="165">
        <f t="shared" si="30"/>
        <v>193.9608</v>
      </c>
      <c r="H221" s="136">
        <v>0.1287</v>
      </c>
      <c r="J221" s="144">
        <v>0.164</v>
      </c>
      <c r="K221" s="144">
        <v>0.1657</v>
      </c>
      <c r="L221" s="144"/>
      <c r="M221" s="144"/>
      <c r="O221" s="57">
        <v>0.5285</v>
      </c>
      <c r="P221" s="185">
        <v>0.157</v>
      </c>
      <c r="Q221" s="185">
        <v>0.1216</v>
      </c>
      <c r="R221" s="184">
        <f t="shared" si="31"/>
        <v>0.0354</v>
      </c>
      <c r="S221" s="57">
        <v>0.4445</v>
      </c>
      <c r="U221" s="207">
        <v>0.4213</v>
      </c>
      <c r="V221" s="63">
        <v>0.4213</v>
      </c>
      <c r="W221" s="64">
        <v>688</v>
      </c>
      <c r="X221" s="64">
        <v>792</v>
      </c>
      <c r="Z221" s="110">
        <f t="shared" si="32"/>
        <v>945.040588654166</v>
      </c>
      <c r="AA221" s="72">
        <f t="shared" si="33"/>
        <v>114.916935580347</v>
      </c>
      <c r="AB221" s="72">
        <f t="shared" si="34"/>
        <v>108.016</v>
      </c>
      <c r="AD221" s="153" t="s">
        <v>46</v>
      </c>
      <c r="AE221" s="177">
        <f>SUM($AB$198:AB221)/SUM($W$198:W221)-SUM($AA$198:AA221)/SUM($Z$198:Z221)</f>
        <v>0.040034760313843</v>
      </c>
    </row>
    <row r="222" ht="15" hidden="1" customHeight="1" outlineLevel="1" spans="1:31">
      <c r="A222" s="116">
        <v>43763</v>
      </c>
      <c r="C222" s="123">
        <v>40</v>
      </c>
      <c r="E222" s="136">
        <v>0.2089</v>
      </c>
      <c r="F222" s="136">
        <v>0.1769</v>
      </c>
      <c r="G222" s="165">
        <f t="shared" si="30"/>
        <v>174.0137</v>
      </c>
      <c r="H222" s="136">
        <v>0.145</v>
      </c>
      <c r="J222" s="144">
        <v>0.2</v>
      </c>
      <c r="K222" s="144">
        <v>0.1712</v>
      </c>
      <c r="L222" s="144"/>
      <c r="M222" s="144"/>
      <c r="O222" s="57">
        <v>0.7014</v>
      </c>
      <c r="P222" s="185">
        <v>0.2315</v>
      </c>
      <c r="Q222" s="185">
        <v>0.2094</v>
      </c>
      <c r="R222" s="184">
        <f t="shared" si="31"/>
        <v>0.0221</v>
      </c>
      <c r="S222" s="57">
        <v>0.4226</v>
      </c>
      <c r="U222" s="207">
        <v>0.3673</v>
      </c>
      <c r="V222" s="63">
        <v>0.8009</v>
      </c>
      <c r="W222" s="64">
        <v>704</v>
      </c>
      <c r="X222" s="64">
        <v>833</v>
      </c>
      <c r="Z222" s="110">
        <f t="shared" si="32"/>
        <v>1212.68935475088</v>
      </c>
      <c r="AA222" s="72">
        <f t="shared" si="33"/>
        <v>253.937150884835</v>
      </c>
      <c r="AB222" s="72">
        <f t="shared" si="34"/>
        <v>162.976</v>
      </c>
      <c r="AD222" s="153" t="s">
        <v>47</v>
      </c>
      <c r="AE222" s="177">
        <f>SUM($AB$198:AB222)/SUM($W$198:W222)-SUM($AA$198:AA222)/SUM($Z$198:Z222)</f>
        <v>0.0391073545572213</v>
      </c>
    </row>
    <row r="223" ht="15" hidden="1" customHeight="1" outlineLevel="1" spans="1:31">
      <c r="A223" s="116">
        <v>43764</v>
      </c>
      <c r="C223" s="123">
        <v>43</v>
      </c>
      <c r="E223" s="136">
        <v>0.1923</v>
      </c>
      <c r="F223" s="136">
        <v>0.1799</v>
      </c>
      <c r="G223" s="165">
        <f t="shared" si="30"/>
        <v>134.9946</v>
      </c>
      <c r="H223" s="136">
        <v>0.167</v>
      </c>
      <c r="J223" s="144">
        <v>0.2182</v>
      </c>
      <c r="K223" s="144">
        <v>0.1968</v>
      </c>
      <c r="L223" s="144"/>
      <c r="M223" s="144"/>
      <c r="O223" s="57">
        <v>0.6644</v>
      </c>
      <c r="P223" s="185">
        <v>0.2475</v>
      </c>
      <c r="Q223" s="185">
        <v>0.2106</v>
      </c>
      <c r="R223" s="184">
        <f t="shared" si="31"/>
        <v>0.0369</v>
      </c>
      <c r="S223" s="57">
        <v>0.4026</v>
      </c>
      <c r="U223" s="207">
        <v>0.3377</v>
      </c>
      <c r="V223" s="63">
        <v>0.9227</v>
      </c>
      <c r="W223" s="64">
        <v>602</v>
      </c>
      <c r="X223" s="64">
        <v>702</v>
      </c>
      <c r="Z223" s="110">
        <f t="shared" si="32"/>
        <v>1180.6473201066</v>
      </c>
      <c r="AA223" s="72">
        <f t="shared" si="33"/>
        <v>248.644325614451</v>
      </c>
      <c r="AB223" s="72">
        <f t="shared" si="34"/>
        <v>148.995</v>
      </c>
      <c r="AD223" s="153" t="s">
        <v>48</v>
      </c>
      <c r="AE223" s="177">
        <f>SUM($AB$198:AB223)/SUM($W$198:W223)-SUM($AA$198:AA223)/SUM($Z$198:Z223)</f>
        <v>0.0393997834072107</v>
      </c>
    </row>
    <row r="224" ht="15" hidden="1" customHeight="1" outlineLevel="1" spans="1:31">
      <c r="A224" s="116">
        <v>43765</v>
      </c>
      <c r="C224" s="123">
        <v>68</v>
      </c>
      <c r="E224" s="136">
        <v>0.2396</v>
      </c>
      <c r="F224" s="136">
        <v>0.1609</v>
      </c>
      <c r="G224" s="165">
        <f t="shared" si="30"/>
        <v>149.9896</v>
      </c>
      <c r="H224" s="136">
        <v>0.1253</v>
      </c>
      <c r="J224" s="144">
        <v>0.2003</v>
      </c>
      <c r="K224" s="144">
        <v>0.1881</v>
      </c>
      <c r="L224" s="144"/>
      <c r="M224" s="144"/>
      <c r="O224" s="57">
        <v>0.6466</v>
      </c>
      <c r="P224" s="202" t="s">
        <v>89</v>
      </c>
      <c r="Q224" s="185">
        <v>0.1647</v>
      </c>
      <c r="R224" s="184">
        <f t="shared" si="31"/>
        <v>0.0602</v>
      </c>
      <c r="S224" s="57">
        <v>0.3244</v>
      </c>
      <c r="U224" s="207">
        <v>0.3521</v>
      </c>
      <c r="V224" s="63">
        <v>0.9154</v>
      </c>
      <c r="W224" s="64">
        <v>507</v>
      </c>
      <c r="X224" s="64">
        <v>626</v>
      </c>
      <c r="Z224" s="110">
        <f t="shared" si="32"/>
        <v>932.931837546152</v>
      </c>
      <c r="AA224" s="72">
        <f t="shared" si="33"/>
        <v>153.653873643851</v>
      </c>
      <c r="AB224" s="72">
        <f t="shared" si="34"/>
        <v>114.0243</v>
      </c>
      <c r="AD224" s="153" t="s">
        <v>49</v>
      </c>
      <c r="AE224" s="177">
        <f>SUM($AB$198:AB224)/SUM($W$198:W224)-SUM($AA$198:AA224)/SUM($Z$198:Z224)</f>
        <v>0.0404831937340984</v>
      </c>
    </row>
    <row r="225" ht="15" hidden="1" customHeight="1" outlineLevel="1" spans="1:31">
      <c r="A225" s="116">
        <v>43766</v>
      </c>
      <c r="C225" s="123">
        <v>166</v>
      </c>
      <c r="E225" s="136">
        <v>0.1762</v>
      </c>
      <c r="F225" s="136">
        <v>0.1994</v>
      </c>
      <c r="G225" s="165">
        <f t="shared" si="30"/>
        <v>37.002</v>
      </c>
      <c r="H225" s="136">
        <v>0.1558</v>
      </c>
      <c r="J225" s="144">
        <v>0.2071</v>
      </c>
      <c r="K225" s="144">
        <v>0.1539</v>
      </c>
      <c r="L225" s="144"/>
      <c r="M225" s="144"/>
      <c r="O225" s="57">
        <v>0.2632</v>
      </c>
      <c r="P225" s="185">
        <v>0.1292</v>
      </c>
      <c r="Q225" s="185">
        <v>0.1734</v>
      </c>
      <c r="R225" s="185">
        <f t="shared" si="31"/>
        <v>-0.0442</v>
      </c>
      <c r="S225" s="57">
        <v>0.2789</v>
      </c>
      <c r="U225" s="207">
        <v>0.1295</v>
      </c>
      <c r="V225" s="63">
        <v>0.8624</v>
      </c>
      <c r="W225" s="64">
        <v>178</v>
      </c>
      <c r="X225" s="64">
        <v>210</v>
      </c>
      <c r="Z225" s="110">
        <f t="shared" si="32"/>
        <v>1196.51737451737</v>
      </c>
      <c r="AA225" s="72">
        <f t="shared" si="33"/>
        <v>207.476112741313</v>
      </c>
      <c r="AB225" s="72">
        <f t="shared" si="34"/>
        <v>22.9976</v>
      </c>
      <c r="AD225" s="153" t="s">
        <v>50</v>
      </c>
      <c r="AE225" s="177">
        <f>SUM($AB$198:AB225)/SUM($W$198:W225)-SUM($AA$198:AA225)/SUM($Z$198:Z225)</f>
        <v>0.0424480085168433</v>
      </c>
    </row>
    <row r="226" ht="15" hidden="1" customHeight="1" outlineLevel="1" spans="1:31">
      <c r="A226" s="116">
        <v>43767</v>
      </c>
      <c r="C226" s="123">
        <v>42</v>
      </c>
      <c r="E226" s="136">
        <v>0.2017</v>
      </c>
      <c r="F226" s="136">
        <v>0.2278</v>
      </c>
      <c r="G226" s="165">
        <f t="shared" si="30"/>
        <v>146.0308</v>
      </c>
      <c r="H226" s="136">
        <v>0.1199</v>
      </c>
      <c r="J226" s="144">
        <v>0.1613</v>
      </c>
      <c r="K226" s="144">
        <v>0.1452</v>
      </c>
      <c r="L226" s="144"/>
      <c r="M226" s="144"/>
      <c r="O226" s="57">
        <v>0.4397</v>
      </c>
      <c r="P226" s="185">
        <v>0.1438</v>
      </c>
      <c r="Q226" s="185">
        <v>0.1267</v>
      </c>
      <c r="R226" s="184">
        <f t="shared" si="31"/>
        <v>0.0171</v>
      </c>
      <c r="S226" s="57">
        <v>0.2692</v>
      </c>
      <c r="U226" s="207">
        <v>0.4111</v>
      </c>
      <c r="V226" s="63">
        <v>0.9533</v>
      </c>
      <c r="W226" s="64">
        <v>633</v>
      </c>
      <c r="X226" s="64">
        <v>724</v>
      </c>
      <c r="Z226" s="110">
        <f t="shared" si="32"/>
        <v>906.771345171491</v>
      </c>
      <c r="AA226" s="72">
        <f t="shared" si="33"/>
        <v>114.887929433228</v>
      </c>
      <c r="AB226" s="72">
        <f t="shared" si="34"/>
        <v>91.0254</v>
      </c>
      <c r="AD226" s="153" t="s">
        <v>51</v>
      </c>
      <c r="AE226" s="177">
        <f>SUM($AB$198:AB226)/SUM($W$198:W226)-SUM($AA$198:AA226)/SUM($Z$198:Z226)</f>
        <v>0.0403269282235427</v>
      </c>
    </row>
    <row r="227" ht="15" hidden="1" customHeight="1" outlineLevel="1" spans="1:31">
      <c r="A227" s="116">
        <v>43768</v>
      </c>
      <c r="C227" s="123">
        <v>138</v>
      </c>
      <c r="E227" s="136">
        <v>0.2306</v>
      </c>
      <c r="F227" s="136">
        <v>0.2208</v>
      </c>
      <c r="G227" s="165">
        <f t="shared" si="30"/>
        <v>86.0138</v>
      </c>
      <c r="H227" s="136">
        <v>0.1076</v>
      </c>
      <c r="J227" s="144">
        <v>0.1836</v>
      </c>
      <c r="K227" s="144">
        <v>0.1503</v>
      </c>
      <c r="L227" s="144"/>
      <c r="M227" s="144"/>
      <c r="O227" s="57">
        <v>0.4545</v>
      </c>
      <c r="P227" s="185">
        <v>0.1031</v>
      </c>
      <c r="Q227" s="185">
        <v>0.142</v>
      </c>
      <c r="R227" s="185">
        <f t="shared" si="31"/>
        <v>-0.0389</v>
      </c>
      <c r="S227" s="57">
        <v>0.3719</v>
      </c>
      <c r="U227" s="207">
        <v>0.1985</v>
      </c>
      <c r="V227" s="63">
        <v>0.9721</v>
      </c>
      <c r="W227" s="64">
        <v>320</v>
      </c>
      <c r="X227" s="64">
        <v>373</v>
      </c>
      <c r="Z227" s="110">
        <f t="shared" si="32"/>
        <v>1292.09068010076</v>
      </c>
      <c r="AA227" s="72">
        <f t="shared" si="33"/>
        <v>183.476876574307</v>
      </c>
      <c r="AB227" s="72">
        <f t="shared" si="34"/>
        <v>32.992</v>
      </c>
      <c r="AD227" s="153" t="s">
        <v>52</v>
      </c>
      <c r="AE227" s="177">
        <f>SUM($AB$198:AB227)/SUM($W$198:W227)-SUM($AA$198:AA227)/SUM($Z$198:Z227)</f>
        <v>0.0414963851959838</v>
      </c>
    </row>
    <row r="228" ht="15" hidden="1" customHeight="1" outlineLevel="1" spans="1:31">
      <c r="A228" s="116">
        <v>43769</v>
      </c>
      <c r="C228" s="123">
        <v>189</v>
      </c>
      <c r="E228" s="136">
        <v>0.1284</v>
      </c>
      <c r="F228" s="136">
        <v>0.204</v>
      </c>
      <c r="G228" s="165">
        <f t="shared" si="30"/>
        <v>19.0032</v>
      </c>
      <c r="H228" s="136">
        <v>0.1845</v>
      </c>
      <c r="J228" s="144">
        <v>0.2254</v>
      </c>
      <c r="K228" s="144">
        <v>0.165</v>
      </c>
      <c r="L228" s="144"/>
      <c r="M228" s="144"/>
      <c r="O228" s="57">
        <v>0.2857</v>
      </c>
      <c r="P228" s="185">
        <v>0.1694</v>
      </c>
      <c r="Q228" s="185">
        <v>0.1343</v>
      </c>
      <c r="R228" s="184">
        <f t="shared" si="31"/>
        <v>0.0351</v>
      </c>
      <c r="S228" s="57">
        <v>0.3269</v>
      </c>
      <c r="U228" s="207">
        <v>0.072</v>
      </c>
      <c r="V228" s="63">
        <v>0.9721</v>
      </c>
      <c r="W228" s="64">
        <v>124</v>
      </c>
      <c r="X228" s="64">
        <v>148</v>
      </c>
      <c r="Z228" s="110">
        <f t="shared" si="32"/>
        <v>1598.22222222222</v>
      </c>
      <c r="AA228" s="72">
        <f t="shared" si="33"/>
        <v>214.641244444444</v>
      </c>
      <c r="AB228" s="72">
        <f t="shared" si="34"/>
        <v>21.0056</v>
      </c>
      <c r="AD228" s="153" t="s">
        <v>57</v>
      </c>
      <c r="AE228" s="177">
        <f>SUM($AB$198:AB228)/SUM($W$198:W228)-SUM($AA$198:AA228)/SUM($Z$198:Z228)</f>
        <v>0.046757942755876</v>
      </c>
    </row>
    <row r="229" ht="15" customHeight="1" collapsed="1" spans="1:31">
      <c r="A229" s="125" t="s">
        <v>90</v>
      </c>
      <c r="B229" s="192"/>
      <c r="C229" s="166">
        <f>AVERAGE(C198:C228)</f>
        <v>61.6129032258064</v>
      </c>
      <c r="E229" s="34">
        <f>AVERAGE(E198:E228)</f>
        <v>0.230706451612903</v>
      </c>
      <c r="F229" s="34">
        <f>AVERAGE(F198:F228)</f>
        <v>0.195290322580645</v>
      </c>
      <c r="G229" s="34">
        <f>SUM(G198:G228)/SUM(X198:X228)</f>
        <v>0.234534644756939</v>
      </c>
      <c r="H229" s="34">
        <f>AVERAGE(H198:H228)</f>
        <v>0.182941935483871</v>
      </c>
      <c r="I229" s="183"/>
      <c r="J229" s="205">
        <f>AVERAGE(J198:J228)</f>
        <v>0.199064516129032</v>
      </c>
      <c r="K229" s="183">
        <f>AVERAGE(K198:K228)</f>
        <v>0.174390322580645</v>
      </c>
      <c r="L229" s="183" t="e">
        <f>AVERAGE(L198:L228)</f>
        <v>#DIV/0!</v>
      </c>
      <c r="M229" s="183" t="e">
        <f>AVERAGE(M198:M228)</f>
        <v>#DIV/0!</v>
      </c>
      <c r="N229" s="183"/>
      <c r="O229" s="34">
        <f>AVERAGE(O198:O228)</f>
        <v>0.672474193548387</v>
      </c>
      <c r="P229" s="34">
        <f>AVERAGE(P198:P228)</f>
        <v>0.294962068965517</v>
      </c>
      <c r="Q229" s="34">
        <f>AVERAGE(Q198:Q228)</f>
        <v>0.2576</v>
      </c>
      <c r="R229" s="178">
        <f>AVERAGE(R198:R228)</f>
        <v>0.0312</v>
      </c>
      <c r="S229" s="34">
        <f>AVERAGE(S198:S228)</f>
        <v>0.404341935483871</v>
      </c>
      <c r="T229" s="183"/>
      <c r="U229" s="34">
        <f>AVERAGE(U198:U228)</f>
        <v>0.355964516129032</v>
      </c>
      <c r="V229" s="34">
        <f>AVERAGE(V198:V228)</f>
        <v>0.926306451612903</v>
      </c>
      <c r="W229" s="217">
        <f>AVERAGE(W198:W228)</f>
        <v>477.677419354839</v>
      </c>
      <c r="X229" s="217">
        <f>AVERAGE(X198:X228)</f>
        <v>612.483870967742</v>
      </c>
      <c r="Z229" s="34" t="s">
        <v>54</v>
      </c>
      <c r="AA229" s="34">
        <f>SUM(AA198:AA228)/SUM(Z198:Z228)</f>
        <v>0.237146082095556</v>
      </c>
      <c r="AB229" s="68" t="s">
        <v>55</v>
      </c>
      <c r="AC229" s="178">
        <f>SUM(AB198:AB228)/SUM(W198:W228)</f>
        <v>0.283904024851432</v>
      </c>
      <c r="AD229" s="155" t="s">
        <v>16</v>
      </c>
      <c r="AE229" s="172">
        <f>AC229-AA229</f>
        <v>0.046757942755876</v>
      </c>
    </row>
    <row r="230" s="101" customFormat="1" ht="15" hidden="1" customHeight="1" spans="1:31">
      <c r="A230" s="193" t="s">
        <v>91</v>
      </c>
      <c r="B230" s="194" t="s">
        <v>63</v>
      </c>
      <c r="C230" s="247">
        <f>MIN(C198:C229)</f>
        <v>29</v>
      </c>
      <c r="E230" s="163">
        <f>VARP(E$198:E$228)</f>
        <v>0.00116348640998959</v>
      </c>
      <c r="F230" s="163">
        <f>VARP(F$198:F$228)</f>
        <v>0.000276533777315297</v>
      </c>
      <c r="G230" s="163"/>
      <c r="H230" s="163"/>
      <c r="I230" s="250"/>
      <c r="J230" s="163">
        <f>VARP(J$198:J$228)</f>
        <v>0.00102783325702393</v>
      </c>
      <c r="K230" s="163">
        <f>VARP(K$198:K$228)</f>
        <v>0.000435510551508845</v>
      </c>
      <c r="L230" s="163" t="e">
        <f>VARP(L$198:L$228)</f>
        <v>#DIV/0!</v>
      </c>
      <c r="M230" s="163" t="e">
        <f>VARP(M$198:M$228)</f>
        <v>#DIV/0!</v>
      </c>
      <c r="N230" s="250"/>
      <c r="O230" s="163">
        <f>VARP(O$198:O$228)</f>
        <v>0.0428708328824141</v>
      </c>
      <c r="P230" s="163">
        <f>VARP(P$198:P$228)</f>
        <v>0.012893218216409</v>
      </c>
      <c r="Q230" s="163">
        <f>VARP(Q$198:Q$228)</f>
        <v>0.00890117032258064</v>
      </c>
      <c r="R230" s="163">
        <f>VARP(R$198:R$228)</f>
        <v>0.00142673935483871</v>
      </c>
      <c r="S230" s="163">
        <f>VARP(S$198:S$228)</f>
        <v>0.00535042372528616</v>
      </c>
      <c r="T230" s="250"/>
      <c r="U230" s="163">
        <f>VARP(U$198:U$228)</f>
        <v>0.00885161841831426</v>
      </c>
      <c r="V230" s="163">
        <f>VARP(V$198:V$228)</f>
        <v>0.0112219870551509</v>
      </c>
      <c r="W230" s="163"/>
      <c r="X230" s="163"/>
      <c r="Y230" s="218"/>
      <c r="Z230" s="156">
        <f>AVERAGE(Z198:Z229)</f>
        <v>902.850691161286</v>
      </c>
      <c r="AA230" s="156">
        <f>AVERAGE(AA198:AA229)</f>
        <v>207.424055437287</v>
      </c>
      <c r="AB230" s="157">
        <f>AVERAGE(AB198:AB229)</f>
        <v>135.614541935484</v>
      </c>
      <c r="AC230" s="219"/>
      <c r="AD230" s="220"/>
      <c r="AE230" s="221">
        <f>VARP(AE198:AE229)</f>
        <v>0.000293385221834287</v>
      </c>
    </row>
    <row r="231" ht="15" hidden="1" customHeight="1" outlineLevel="1" spans="1:31">
      <c r="A231" s="116">
        <v>43770</v>
      </c>
      <c r="B231" s="181" t="s">
        <v>92</v>
      </c>
      <c r="C231" s="123">
        <v>170</v>
      </c>
      <c r="E231" s="136">
        <v>0.2</v>
      </c>
      <c r="F231" s="136">
        <v>0.2034</v>
      </c>
      <c r="G231" s="165">
        <f t="shared" ref="G231:G260" si="35">X231*E231</f>
        <v>42</v>
      </c>
      <c r="H231" s="136">
        <v>0.0606</v>
      </c>
      <c r="J231" s="216">
        <v>0.2275</v>
      </c>
      <c r="K231" s="144">
        <v>0.1096</v>
      </c>
      <c r="L231" s="144"/>
      <c r="M231" s="144"/>
      <c r="O231" s="57">
        <v>0.2</v>
      </c>
      <c r="P231" s="185">
        <v>0.0618</v>
      </c>
      <c r="Q231" s="57">
        <v>0.064</v>
      </c>
      <c r="R231" s="185">
        <f t="shared" ref="R231:R260" si="36">P231-Q231</f>
        <v>-0.0022</v>
      </c>
      <c r="S231" s="57">
        <v>0.2291</v>
      </c>
      <c r="U231" s="63">
        <v>0.0841</v>
      </c>
      <c r="V231" s="63">
        <v>0.8362</v>
      </c>
      <c r="W231" s="64">
        <v>178</v>
      </c>
      <c r="X231" s="64">
        <v>210</v>
      </c>
      <c r="Z231" s="110">
        <f t="shared" ref="Z231:Z260" si="37">W231/U231-W231</f>
        <v>1938.52794292509</v>
      </c>
      <c r="AA231" s="72">
        <f t="shared" ref="AA231:AA260" si="38">(W231/U231-W231)*Q231</f>
        <v>124.065788347206</v>
      </c>
      <c r="AB231" s="72">
        <f t="shared" ref="AB231:AB260" si="39">W231*P231</f>
        <v>11.0004</v>
      </c>
      <c r="AD231" s="153" t="s">
        <v>23</v>
      </c>
      <c r="AE231" s="154">
        <f>(AB231/W231)-(AA231/Z231)</f>
        <v>-0.00219999999999999</v>
      </c>
    </row>
    <row r="232" ht="15" hidden="1" customHeight="1" outlineLevel="1" spans="1:31">
      <c r="A232" s="116">
        <v>43771</v>
      </c>
      <c r="C232" s="123">
        <v>194</v>
      </c>
      <c r="E232" s="136">
        <v>0.1978</v>
      </c>
      <c r="F232" s="136">
        <v>0.1979</v>
      </c>
      <c r="G232" s="165">
        <f t="shared" si="35"/>
        <v>35.9996</v>
      </c>
      <c r="H232" s="136">
        <v>0.0352</v>
      </c>
      <c r="J232" s="144">
        <v>0.2632</v>
      </c>
      <c r="K232" s="144">
        <v>0.1546</v>
      </c>
      <c r="L232" s="144"/>
      <c r="M232" s="144"/>
      <c r="O232" s="57">
        <v>0.1364</v>
      </c>
      <c r="P232" s="185">
        <v>0.0318</v>
      </c>
      <c r="Q232" s="57">
        <v>0.0612</v>
      </c>
      <c r="R232" s="185">
        <f t="shared" si="36"/>
        <v>-0.0294</v>
      </c>
      <c r="S232" s="57">
        <v>0.257</v>
      </c>
      <c r="U232" s="63">
        <v>0.0946</v>
      </c>
      <c r="V232" s="63">
        <v>0.8893</v>
      </c>
      <c r="W232" s="64">
        <v>157</v>
      </c>
      <c r="X232" s="64">
        <v>182</v>
      </c>
      <c r="Z232" s="110">
        <f t="shared" si="37"/>
        <v>1502.61945031712</v>
      </c>
      <c r="AA232" s="72">
        <f t="shared" si="38"/>
        <v>91.960310359408</v>
      </c>
      <c r="AB232" s="72">
        <f t="shared" si="39"/>
        <v>4.9926</v>
      </c>
      <c r="AD232" s="153" t="s">
        <v>24</v>
      </c>
      <c r="AE232" s="154">
        <f>SUM(AB231:AB232)/SUM(W231:W232)-SUM(AA231:AA232)/SUM(Z231:Z232)</f>
        <v>-0.0150370469590086</v>
      </c>
    </row>
    <row r="233" ht="15" hidden="1" customHeight="1" outlineLevel="1" spans="1:31">
      <c r="A233" s="116">
        <v>43772</v>
      </c>
      <c r="C233" s="105">
        <v>200</v>
      </c>
      <c r="E233" s="136">
        <v>0.1954</v>
      </c>
      <c r="F233" s="136">
        <v>0.1896</v>
      </c>
      <c r="G233" s="165">
        <f t="shared" si="35"/>
        <v>33.9996</v>
      </c>
      <c r="H233" s="136">
        <v>0.0621</v>
      </c>
      <c r="J233" s="144">
        <v>0.2236</v>
      </c>
      <c r="K233" s="144">
        <v>0.1558</v>
      </c>
      <c r="L233" s="144"/>
      <c r="M233" s="144"/>
      <c r="O233" s="57">
        <v>0.0588</v>
      </c>
      <c r="P233" s="185">
        <v>0.0649</v>
      </c>
      <c r="Q233" s="57">
        <v>0.0616</v>
      </c>
      <c r="R233" s="184">
        <f t="shared" si="36"/>
        <v>0.0033</v>
      </c>
      <c r="S233" s="57">
        <v>0.243</v>
      </c>
      <c r="U233" s="63">
        <v>0.0881</v>
      </c>
      <c r="V233" s="63">
        <v>0.867</v>
      </c>
      <c r="W233" s="64">
        <v>154</v>
      </c>
      <c r="X233" s="64">
        <v>174</v>
      </c>
      <c r="Z233" s="110">
        <f t="shared" si="37"/>
        <v>1594.01362088536</v>
      </c>
      <c r="AA233" s="72">
        <f t="shared" si="38"/>
        <v>98.191239046538</v>
      </c>
      <c r="AB233" s="72">
        <f t="shared" si="39"/>
        <v>9.9946</v>
      </c>
      <c r="AD233" s="153" t="s">
        <v>25</v>
      </c>
      <c r="AE233" s="75">
        <f>SUM(AB231:AB233)/SUM(W231:W233)-SUM(AA231:AA233)/SUM(Z231:Z233)</f>
        <v>-0.00926024928827857</v>
      </c>
    </row>
    <row r="234" ht="15" hidden="1" customHeight="1" outlineLevel="1" spans="1:31">
      <c r="A234" s="116">
        <v>43773</v>
      </c>
      <c r="C234" s="123">
        <v>162</v>
      </c>
      <c r="E234" s="136">
        <v>0.1462</v>
      </c>
      <c r="F234" s="136">
        <v>0.1452</v>
      </c>
      <c r="G234" s="165">
        <f t="shared" si="35"/>
        <v>30.9944</v>
      </c>
      <c r="H234" s="136">
        <v>0.0894</v>
      </c>
      <c r="J234" s="144">
        <v>0.2315</v>
      </c>
      <c r="K234" s="170" t="s">
        <v>93</v>
      </c>
      <c r="L234" s="144"/>
      <c r="M234" s="144"/>
      <c r="O234" s="57">
        <v>0.1739</v>
      </c>
      <c r="P234" s="185">
        <v>0.0918</v>
      </c>
      <c r="Q234" s="57">
        <v>0.0599</v>
      </c>
      <c r="R234" s="184">
        <f t="shared" si="36"/>
        <v>0.0319</v>
      </c>
      <c r="S234" s="57">
        <v>0.2057</v>
      </c>
      <c r="U234" s="63">
        <v>0.1014</v>
      </c>
      <c r="V234" s="63">
        <v>0.9229</v>
      </c>
      <c r="W234" s="64">
        <v>196</v>
      </c>
      <c r="X234" s="64">
        <v>212</v>
      </c>
      <c r="Z234" s="110">
        <f t="shared" si="37"/>
        <v>1736.93885601578</v>
      </c>
      <c r="AA234" s="72">
        <f t="shared" si="38"/>
        <v>104.042637475345</v>
      </c>
      <c r="AB234" s="72">
        <f t="shared" si="39"/>
        <v>17.9928</v>
      </c>
      <c r="AD234" s="153" t="s">
        <v>26</v>
      </c>
      <c r="AE234" s="177">
        <f>SUM(AB231:AB234)/SUM(W231:W234)-SUM(AA231:AA234)/SUM(Z231:Z234)</f>
        <v>0.00244273564984759</v>
      </c>
    </row>
    <row r="235" ht="15" hidden="1" customHeight="1" outlineLevel="1" spans="1:31">
      <c r="A235" s="116">
        <v>43774</v>
      </c>
      <c r="C235" s="123">
        <v>166</v>
      </c>
      <c r="E235" s="136">
        <v>0.1733</v>
      </c>
      <c r="F235" s="136">
        <v>0.1867</v>
      </c>
      <c r="G235" s="165">
        <f t="shared" si="35"/>
        <v>35.0066</v>
      </c>
      <c r="H235" s="136">
        <v>0.0189</v>
      </c>
      <c r="J235" s="144">
        <v>0.159</v>
      </c>
      <c r="K235" s="144">
        <v>0.1456</v>
      </c>
      <c r="L235" s="144"/>
      <c r="M235" s="144"/>
      <c r="O235" s="57">
        <v>0.0455</v>
      </c>
      <c r="P235" s="185">
        <v>0.0169</v>
      </c>
      <c r="Q235" s="57">
        <v>0.0504</v>
      </c>
      <c r="R235" s="185">
        <f t="shared" si="36"/>
        <v>-0.0335</v>
      </c>
      <c r="S235" s="57">
        <v>0.2116</v>
      </c>
      <c r="U235" s="63">
        <v>0.1039</v>
      </c>
      <c r="V235" s="63">
        <v>0.8816</v>
      </c>
      <c r="W235" s="64">
        <v>177</v>
      </c>
      <c r="X235" s="64">
        <v>202</v>
      </c>
      <c r="Z235" s="110">
        <f t="shared" si="37"/>
        <v>1526.56111645813</v>
      </c>
      <c r="AA235" s="72">
        <f t="shared" si="38"/>
        <v>76.9386802694899</v>
      </c>
      <c r="AB235" s="72">
        <f t="shared" si="39"/>
        <v>2.9913</v>
      </c>
      <c r="AD235" s="153" t="s">
        <v>27</v>
      </c>
      <c r="AE235" s="75">
        <f>SUM(AB231:AB235)/SUM(W231:W235)-SUM(AA231:AA235)/SUM(Z231:Z235)</f>
        <v>-0.00518058401001647</v>
      </c>
    </row>
    <row r="236" ht="15" hidden="1" customHeight="1" outlineLevel="1" spans="1:31">
      <c r="A236" s="116">
        <v>43775</v>
      </c>
      <c r="C236" s="123">
        <v>79</v>
      </c>
      <c r="E236" s="136">
        <v>0.229</v>
      </c>
      <c r="F236" s="136">
        <v>0.173</v>
      </c>
      <c r="G236" s="165">
        <f t="shared" si="35"/>
        <v>128.011</v>
      </c>
      <c r="H236" s="136">
        <v>0.0375</v>
      </c>
      <c r="J236" s="144">
        <v>0.2257</v>
      </c>
      <c r="K236" s="144">
        <v>0.1475</v>
      </c>
      <c r="L236" s="144"/>
      <c r="M236" s="144"/>
      <c r="O236" s="57">
        <v>0.1364</v>
      </c>
      <c r="P236" s="185">
        <v>0.0283</v>
      </c>
      <c r="Q236" s="57">
        <v>0.0295</v>
      </c>
      <c r="R236" s="185">
        <f t="shared" si="36"/>
        <v>-0.0012</v>
      </c>
      <c r="S236" s="57">
        <v>0.1891</v>
      </c>
      <c r="U236" s="63">
        <v>0.2469</v>
      </c>
      <c r="V236" s="63">
        <v>0.8812</v>
      </c>
      <c r="W236" s="64">
        <v>530</v>
      </c>
      <c r="X236" s="64">
        <v>559</v>
      </c>
      <c r="Z236" s="110">
        <f t="shared" si="37"/>
        <v>1616.61806399352</v>
      </c>
      <c r="AA236" s="72">
        <f t="shared" si="38"/>
        <v>47.6902328878088</v>
      </c>
      <c r="AB236" s="72">
        <f t="shared" si="39"/>
        <v>14.999</v>
      </c>
      <c r="AD236" s="153" t="s">
        <v>28</v>
      </c>
      <c r="AE236" s="154">
        <f>SUM(AB$231:AB236)/SUM(W$231:W236)-SUM(AA$231:AA236)/SUM(Z$231:Z236)</f>
        <v>-0.0102335783801116</v>
      </c>
    </row>
    <row r="237" ht="15" hidden="1" customHeight="1" outlineLevel="1" spans="1:31">
      <c r="A237" s="116">
        <v>43776</v>
      </c>
      <c r="C237" s="123">
        <v>129</v>
      </c>
      <c r="E237" s="136">
        <v>0.1551</v>
      </c>
      <c r="F237" s="136">
        <v>0.2054</v>
      </c>
      <c r="G237" s="165">
        <f t="shared" si="35"/>
        <v>46.9953</v>
      </c>
      <c r="H237" s="136">
        <v>0.0386</v>
      </c>
      <c r="J237" s="144">
        <v>0.1877</v>
      </c>
      <c r="K237" s="144">
        <v>0.1256</v>
      </c>
      <c r="L237" s="144"/>
      <c r="M237" s="144"/>
      <c r="O237" s="57">
        <v>0.0244</v>
      </c>
      <c r="P237" s="185">
        <v>0.0104</v>
      </c>
      <c r="Q237" s="57">
        <v>0.0218</v>
      </c>
      <c r="R237" s="185">
        <f t="shared" si="36"/>
        <v>-0.0114</v>
      </c>
      <c r="S237" s="57">
        <v>0.2004</v>
      </c>
      <c r="U237" s="63">
        <v>0.122</v>
      </c>
      <c r="V237" s="63">
        <v>0.9096</v>
      </c>
      <c r="W237" s="64">
        <v>288</v>
      </c>
      <c r="X237" s="64">
        <v>303</v>
      </c>
      <c r="Z237" s="110">
        <f t="shared" si="37"/>
        <v>2072.65573770492</v>
      </c>
      <c r="AA237" s="72">
        <f t="shared" si="38"/>
        <v>45.1838950819672</v>
      </c>
      <c r="AB237" s="72">
        <f t="shared" si="39"/>
        <v>2.9952</v>
      </c>
      <c r="AD237" s="153" t="s">
        <v>29</v>
      </c>
      <c r="AE237" s="154">
        <f>SUM(AB$231:AB237)/SUM(W$231:W237)-SUM(AA$231:AA237)/SUM(Z$231:Z237)</f>
        <v>-0.0103852086869101</v>
      </c>
    </row>
    <row r="238" ht="15" hidden="1" customHeight="1" outlineLevel="1" spans="1:31">
      <c r="A238" s="116">
        <v>43777</v>
      </c>
      <c r="C238" s="123">
        <v>190</v>
      </c>
      <c r="E238" s="136">
        <v>0.1414</v>
      </c>
      <c r="F238" s="136">
        <v>0.1825</v>
      </c>
      <c r="G238" s="165">
        <f t="shared" si="35"/>
        <v>27.0074</v>
      </c>
      <c r="H238" s="136">
        <v>0.0253</v>
      </c>
      <c r="J238" s="170">
        <v>0.2528</v>
      </c>
      <c r="K238" s="144">
        <v>0.139</v>
      </c>
      <c r="L238" s="144"/>
      <c r="M238" s="144"/>
      <c r="O238" s="57">
        <v>0.0313</v>
      </c>
      <c r="P238" s="185">
        <v>0.0163</v>
      </c>
      <c r="Q238" s="57">
        <v>0.0171</v>
      </c>
      <c r="R238" s="185">
        <f t="shared" si="36"/>
        <v>-0.000800000000000002</v>
      </c>
      <c r="S238" s="57">
        <v>0.0931</v>
      </c>
      <c r="U238" s="63">
        <v>0.0798</v>
      </c>
      <c r="V238" s="63">
        <v>0.9144</v>
      </c>
      <c r="W238" s="64">
        <v>184</v>
      </c>
      <c r="X238" s="64">
        <v>191</v>
      </c>
      <c r="Z238" s="110">
        <f t="shared" si="37"/>
        <v>2121.76441102757</v>
      </c>
      <c r="AA238" s="72">
        <f t="shared" si="38"/>
        <v>36.2821714285714</v>
      </c>
      <c r="AB238" s="72">
        <f t="shared" si="39"/>
        <v>2.9992</v>
      </c>
      <c r="AD238" s="153" t="s">
        <v>30</v>
      </c>
      <c r="AE238" s="154">
        <f>SUM(AB$231:AB238)/SUM(W$231:W238)-SUM(AA$231:AA238)/SUM(Z$231:Z238)</f>
        <v>-0.00778809072182125</v>
      </c>
    </row>
    <row r="239" ht="15" hidden="1" customHeight="1" outlineLevel="1" spans="1:31">
      <c r="A239" s="116">
        <v>43778</v>
      </c>
      <c r="C239" s="105">
        <v>99</v>
      </c>
      <c r="E239" s="136">
        <v>0.234</v>
      </c>
      <c r="F239" s="136">
        <v>0.1715</v>
      </c>
      <c r="G239" s="165">
        <f t="shared" si="35"/>
        <v>138.996</v>
      </c>
      <c r="H239" s="136">
        <v>0.0373</v>
      </c>
      <c r="J239" s="144">
        <v>0.1261</v>
      </c>
      <c r="K239" s="144">
        <v>0.1731</v>
      </c>
      <c r="L239" s="144"/>
      <c r="M239" s="144"/>
      <c r="O239" s="57">
        <v>0.0147</v>
      </c>
      <c r="P239" s="185">
        <v>0.0071</v>
      </c>
      <c r="Q239" s="57">
        <v>0.0141</v>
      </c>
      <c r="R239" s="185">
        <f t="shared" si="36"/>
        <v>-0.007</v>
      </c>
      <c r="S239" s="57">
        <v>0.059</v>
      </c>
      <c r="U239" s="187" t="s">
        <v>94</v>
      </c>
      <c r="V239" s="63">
        <v>0.9227</v>
      </c>
      <c r="W239" s="64">
        <v>567</v>
      </c>
      <c r="X239" s="64">
        <v>594</v>
      </c>
      <c r="Z239" s="110">
        <f t="shared" si="37"/>
        <v>2543.25781678552</v>
      </c>
      <c r="AA239" s="72">
        <f t="shared" si="38"/>
        <v>35.8599352166758</v>
      </c>
      <c r="AB239" s="72">
        <f t="shared" si="39"/>
        <v>4.0257</v>
      </c>
      <c r="AD239" s="153" t="s">
        <v>31</v>
      </c>
      <c r="AE239" s="154">
        <f>SUM(AB$231:AB239)/SUM(W$231:W239)-SUM(AA$231:AA239)/SUM(Z$231:Z239)</f>
        <v>-0.0100318480366246</v>
      </c>
    </row>
    <row r="240" ht="15" hidden="1" customHeight="1" outlineLevel="1" spans="1:31">
      <c r="A240" s="116">
        <v>43779</v>
      </c>
      <c r="C240" s="123">
        <v>101</v>
      </c>
      <c r="E240" s="136">
        <v>0.147</v>
      </c>
      <c r="F240" s="136">
        <v>0.158</v>
      </c>
      <c r="G240" s="165">
        <f t="shared" si="35"/>
        <v>100.989</v>
      </c>
      <c r="H240" s="136">
        <v>0.0273</v>
      </c>
      <c r="J240" s="144">
        <v>0.1778</v>
      </c>
      <c r="K240" s="144">
        <v>0.1291</v>
      </c>
      <c r="L240" s="144"/>
      <c r="M240" s="144"/>
      <c r="O240" s="57">
        <v>0.007</v>
      </c>
      <c r="P240" s="185">
        <v>0.0074</v>
      </c>
      <c r="Q240" s="57">
        <v>0.0095</v>
      </c>
      <c r="R240" s="185">
        <f t="shared" si="36"/>
        <v>-0.0021</v>
      </c>
      <c r="S240" s="57">
        <v>0.0016</v>
      </c>
      <c r="U240" s="207">
        <v>0.075</v>
      </c>
      <c r="V240" s="63">
        <v>0.9867</v>
      </c>
      <c r="W240" s="64">
        <v>674</v>
      </c>
      <c r="X240" s="64">
        <v>687</v>
      </c>
      <c r="Z240" s="110">
        <f t="shared" si="37"/>
        <v>8312.66666666667</v>
      </c>
      <c r="AA240" s="72">
        <f t="shared" si="38"/>
        <v>78.9703333333333</v>
      </c>
      <c r="AB240" s="72">
        <f t="shared" si="39"/>
        <v>4.9876</v>
      </c>
      <c r="AD240" s="153" t="s">
        <v>32</v>
      </c>
      <c r="AE240" s="154">
        <f>SUM(AB$231:AB240)/SUM(W$231:W240)-SUM(AA$231:AA240)/SUM(Z$231:Z240)</f>
        <v>-0.00481636643166575</v>
      </c>
    </row>
    <row r="241" s="102" customFormat="1" ht="15" hidden="1" customHeight="1" outlineLevel="1" spans="1:31">
      <c r="A241" s="196">
        <v>43780</v>
      </c>
      <c r="B241" s="248" t="s">
        <v>95</v>
      </c>
      <c r="C241" s="198">
        <v>124</v>
      </c>
      <c r="E241" s="199">
        <v>0.2413</v>
      </c>
      <c r="F241" s="199">
        <v>0.2057</v>
      </c>
      <c r="G241" s="200">
        <f t="shared" si="35"/>
        <v>522.8971</v>
      </c>
      <c r="H241" s="199">
        <v>0.5612</v>
      </c>
      <c r="J241" s="199">
        <v>0.1136</v>
      </c>
      <c r="K241" s="199">
        <v>0.166</v>
      </c>
      <c r="L241" s="199"/>
      <c r="M241" s="199"/>
      <c r="N241" s="203"/>
      <c r="O241" s="199">
        <v>0.8967</v>
      </c>
      <c r="P241" s="199">
        <v>0.8919</v>
      </c>
      <c r="Q241" s="199">
        <v>0.6903</v>
      </c>
      <c r="R241" s="252">
        <f t="shared" si="36"/>
        <v>0.2016</v>
      </c>
      <c r="S241" s="199">
        <v>0.6286</v>
      </c>
      <c r="T241" s="203"/>
      <c r="U241" s="199">
        <v>0.1306</v>
      </c>
      <c r="V241" s="199">
        <v>0.9518</v>
      </c>
      <c r="W241" s="208">
        <v>1314</v>
      </c>
      <c r="X241" s="208">
        <v>2167</v>
      </c>
      <c r="Y241" s="203"/>
      <c r="Z241" s="210">
        <f t="shared" si="37"/>
        <v>8747.25574272588</v>
      </c>
      <c r="AA241" s="211">
        <f t="shared" si="38"/>
        <v>6038.23063920368</v>
      </c>
      <c r="AB241" s="211">
        <f t="shared" si="39"/>
        <v>1171.9566</v>
      </c>
      <c r="AC241" s="212"/>
      <c r="AD241" s="213" t="s">
        <v>33</v>
      </c>
      <c r="AE241" s="214">
        <f>SUM(AB$231:AB241)/SUM(W$231:W241)-SUM(AA$231:AA241)/SUM(Z$231:Z241)</f>
        <v>0.0815949904490054</v>
      </c>
    </row>
    <row r="242" ht="15" hidden="1" customHeight="1" outlineLevel="1" spans="1:31">
      <c r="A242" s="116">
        <v>43781</v>
      </c>
      <c r="C242" s="123">
        <v>98</v>
      </c>
      <c r="E242" s="136">
        <v>0.2911</v>
      </c>
      <c r="F242" s="136">
        <v>0.1642</v>
      </c>
      <c r="G242" s="165">
        <f t="shared" si="35"/>
        <v>241.0308</v>
      </c>
      <c r="H242" s="136">
        <v>0.3421</v>
      </c>
      <c r="J242" s="144">
        <v>0.1169</v>
      </c>
      <c r="K242" s="144">
        <v>0.1942</v>
      </c>
      <c r="L242" s="144"/>
      <c r="M242" s="144"/>
      <c r="O242" s="57">
        <v>0.7692</v>
      </c>
      <c r="P242" s="185">
        <v>0.4262</v>
      </c>
      <c r="Q242" s="185">
        <v>0.3576</v>
      </c>
      <c r="R242" s="184">
        <f t="shared" si="36"/>
        <v>0.0686</v>
      </c>
      <c r="S242" s="57">
        <v>0.2541</v>
      </c>
      <c r="U242" s="63">
        <v>0.2142</v>
      </c>
      <c r="V242" s="63">
        <v>0.9143</v>
      </c>
      <c r="W242" s="64">
        <v>183</v>
      </c>
      <c r="X242" s="64">
        <v>828</v>
      </c>
      <c r="Z242" s="110">
        <f t="shared" si="37"/>
        <v>671.341736694678</v>
      </c>
      <c r="AA242" s="72">
        <f t="shared" si="38"/>
        <v>240.071805042017</v>
      </c>
      <c r="AB242" s="72">
        <f t="shared" si="39"/>
        <v>77.9946</v>
      </c>
      <c r="AD242" s="153" t="s">
        <v>34</v>
      </c>
      <c r="AE242" s="177">
        <f>SUM(AB$231:AB242)/SUM(W$231:W242)-SUM(AA$231:AA242)/SUM(Z$231:Z242)</f>
        <v>0.0842472442060378</v>
      </c>
    </row>
    <row r="243" ht="15" hidden="1" customHeight="1" outlineLevel="1" spans="1:31">
      <c r="A243" s="116">
        <v>43782</v>
      </c>
      <c r="B243" s="181" t="s">
        <v>76</v>
      </c>
      <c r="C243" s="123">
        <v>94</v>
      </c>
      <c r="E243" s="136">
        <v>0.2054</v>
      </c>
      <c r="F243" s="136">
        <v>0.1643</v>
      </c>
      <c r="G243" s="165">
        <f t="shared" si="35"/>
        <v>82.9816</v>
      </c>
      <c r="H243" s="136">
        <v>0.0727</v>
      </c>
      <c r="J243" s="144">
        <v>0.141</v>
      </c>
      <c r="K243" s="144">
        <v>0.2402</v>
      </c>
      <c r="L243" s="144"/>
      <c r="M243" s="144"/>
      <c r="O243" s="57">
        <v>0.5714</v>
      </c>
      <c r="P243" s="185">
        <v>0.2361</v>
      </c>
      <c r="Q243" s="185">
        <v>0.3181</v>
      </c>
      <c r="R243" s="185">
        <f t="shared" si="36"/>
        <v>-0.082</v>
      </c>
      <c r="S243" s="57">
        <v>0.2437</v>
      </c>
      <c r="U243" s="63">
        <v>0.096</v>
      </c>
      <c r="V243" s="63">
        <v>0.9427</v>
      </c>
      <c r="W243" s="64">
        <v>72</v>
      </c>
      <c r="X243" s="64">
        <v>404</v>
      </c>
      <c r="Z243" s="110">
        <f t="shared" si="37"/>
        <v>678</v>
      </c>
      <c r="AA243" s="72">
        <f t="shared" si="38"/>
        <v>215.6718</v>
      </c>
      <c r="AB243" s="72">
        <f t="shared" si="39"/>
        <v>16.9992</v>
      </c>
      <c r="AD243" s="153" t="s">
        <v>35</v>
      </c>
      <c r="AE243" s="177">
        <f>SUM(AB$231:AB243)/SUM(W$231:W243)-SUM(AA$231:AA243)/SUM(Z$231:Z243)</f>
        <v>0.0812379467027829</v>
      </c>
    </row>
    <row r="244" ht="15" hidden="1" customHeight="1" outlineLevel="1" spans="1:31">
      <c r="A244" s="116">
        <v>43783</v>
      </c>
      <c r="B244" s="181" t="s">
        <v>76</v>
      </c>
      <c r="C244" s="123">
        <v>65</v>
      </c>
      <c r="E244" s="136">
        <v>0.2345</v>
      </c>
      <c r="F244" s="136">
        <v>0.2312</v>
      </c>
      <c r="G244" s="165">
        <f t="shared" si="35"/>
        <v>386.925</v>
      </c>
      <c r="H244" s="136">
        <v>0.1765</v>
      </c>
      <c r="J244" s="144">
        <v>0.1652</v>
      </c>
      <c r="K244" s="144">
        <v>0.2243</v>
      </c>
      <c r="L244" s="144"/>
      <c r="M244" s="144"/>
      <c r="O244" s="57">
        <v>0.1494</v>
      </c>
      <c r="P244" s="185">
        <v>0.1613</v>
      </c>
      <c r="Q244" s="185">
        <v>0.2395</v>
      </c>
      <c r="R244" s="185">
        <f t="shared" si="36"/>
        <v>-0.0782</v>
      </c>
      <c r="S244" s="57">
        <v>0.357428571428571</v>
      </c>
      <c r="U244" s="63">
        <v>0.2914</v>
      </c>
      <c r="V244" s="63">
        <v>0.9709</v>
      </c>
      <c r="W244" s="64">
        <v>186</v>
      </c>
      <c r="X244" s="64">
        <v>1650</v>
      </c>
      <c r="Z244" s="110">
        <f t="shared" si="37"/>
        <v>452.297872340426</v>
      </c>
      <c r="AA244" s="72">
        <f t="shared" si="38"/>
        <v>108.325340425532</v>
      </c>
      <c r="AB244" s="72">
        <f t="shared" si="39"/>
        <v>30.0018</v>
      </c>
      <c r="AD244" s="153" t="s">
        <v>36</v>
      </c>
      <c r="AE244" s="177">
        <f>SUM(AB$231:AB244)/SUM(W$231:W244)-SUM(AA$231:AA244)/SUM(Z$231:Z244)</f>
        <v>0.0759839254741054</v>
      </c>
    </row>
    <row r="245" ht="15" hidden="1" customHeight="1" outlineLevel="1" spans="1:31">
      <c r="A245" s="116">
        <v>43784</v>
      </c>
      <c r="B245" s="181" t="s">
        <v>76</v>
      </c>
      <c r="C245" s="249">
        <v>10</v>
      </c>
      <c r="E245" s="136">
        <v>0.3139</v>
      </c>
      <c r="F245" s="136">
        <v>0.2919</v>
      </c>
      <c r="G245" s="165">
        <f t="shared" si="35"/>
        <v>1341.9225</v>
      </c>
      <c r="H245" s="136">
        <v>0.29</v>
      </c>
      <c r="J245" s="144">
        <v>0.2057</v>
      </c>
      <c r="K245" s="144">
        <v>0.1301</v>
      </c>
      <c r="L245" s="144"/>
      <c r="M245" s="144"/>
      <c r="O245" s="57">
        <v>0.177</v>
      </c>
      <c r="P245" s="185">
        <v>0.2077</v>
      </c>
      <c r="Q245" s="185">
        <v>0.268</v>
      </c>
      <c r="R245" s="185">
        <f t="shared" si="36"/>
        <v>-0.0603</v>
      </c>
      <c r="S245" s="57">
        <v>0.4693</v>
      </c>
      <c r="U245" s="63">
        <v>0.8218</v>
      </c>
      <c r="V245" s="63">
        <v>0.9274</v>
      </c>
      <c r="W245" s="64">
        <v>414</v>
      </c>
      <c r="X245" s="64">
        <v>4275</v>
      </c>
      <c r="Z245" s="110">
        <f t="shared" si="37"/>
        <v>89.7722073497201</v>
      </c>
      <c r="AA245" s="72">
        <f t="shared" si="38"/>
        <v>24.058951569725</v>
      </c>
      <c r="AB245" s="72">
        <f t="shared" si="39"/>
        <v>85.9878</v>
      </c>
      <c r="AD245" s="153" t="s">
        <v>37</v>
      </c>
      <c r="AE245" s="177">
        <f>SUM(AB$231:AB245)/SUM(W$231:W245)-SUM(AA$231:AA245)/SUM(Z$231:Z245)</f>
        <v>0.0699418985050489</v>
      </c>
    </row>
    <row r="246" ht="15" hidden="1" customHeight="1" outlineLevel="1" spans="1:31">
      <c r="A246" s="116">
        <v>43785</v>
      </c>
      <c r="B246" s="181" t="s">
        <v>76</v>
      </c>
      <c r="C246" s="123">
        <v>20</v>
      </c>
      <c r="E246" s="136">
        <v>0.3341</v>
      </c>
      <c r="F246" s="136">
        <v>0.2557</v>
      </c>
      <c r="G246" s="165">
        <f t="shared" si="35"/>
        <v>896.0562</v>
      </c>
      <c r="H246" s="136">
        <v>0.2147</v>
      </c>
      <c r="J246" s="144">
        <v>0.1565</v>
      </c>
      <c r="K246" s="144">
        <v>0.1579</v>
      </c>
      <c r="L246" s="144"/>
      <c r="M246" s="144"/>
      <c r="O246" s="57">
        <v>0.1649</v>
      </c>
      <c r="P246" s="185">
        <v>0.2311</v>
      </c>
      <c r="Q246" s="185">
        <v>0.25</v>
      </c>
      <c r="R246" s="185">
        <f t="shared" si="36"/>
        <v>-0.0189</v>
      </c>
      <c r="S246" s="57">
        <v>0.5022</v>
      </c>
      <c r="U246" s="63">
        <v>0.699</v>
      </c>
      <c r="V246" s="63">
        <v>0.7902</v>
      </c>
      <c r="W246" s="64">
        <v>424</v>
      </c>
      <c r="X246" s="64">
        <v>2682</v>
      </c>
      <c r="Z246" s="110">
        <f t="shared" si="37"/>
        <v>182.580829756795</v>
      </c>
      <c r="AA246" s="72">
        <f t="shared" si="38"/>
        <v>45.6452074391989</v>
      </c>
      <c r="AB246" s="72">
        <f t="shared" si="39"/>
        <v>97.9864</v>
      </c>
      <c r="AD246" s="153" t="s">
        <v>38</v>
      </c>
      <c r="AE246" s="177">
        <f>SUM(AB$231:AB246)/SUM(W$231:W246)-SUM(AA$231:AA246)/SUM(Z$231:Z246)</f>
        <v>0.0663201730410236</v>
      </c>
    </row>
    <row r="247" ht="15" hidden="1" customHeight="1" outlineLevel="1" spans="1:31">
      <c r="A247" s="116">
        <v>43786</v>
      </c>
      <c r="B247" s="181" t="s">
        <v>76</v>
      </c>
      <c r="C247" s="123">
        <v>17</v>
      </c>
      <c r="E247" s="136">
        <v>0.322</v>
      </c>
      <c r="F247" s="136">
        <v>0.3362</v>
      </c>
      <c r="G247" s="165">
        <f t="shared" si="35"/>
        <v>956.018</v>
      </c>
      <c r="H247" s="136">
        <v>0.2912</v>
      </c>
      <c r="J247" s="144">
        <v>0.1796</v>
      </c>
      <c r="K247" s="144">
        <v>0.1038</v>
      </c>
      <c r="L247" s="144"/>
      <c r="M247" s="144"/>
      <c r="O247" s="57">
        <v>0.0816</v>
      </c>
      <c r="P247" s="185">
        <v>0.2559</v>
      </c>
      <c r="Q247" s="185">
        <v>0.4063</v>
      </c>
      <c r="R247" s="185">
        <f t="shared" si="36"/>
        <v>-0.1504</v>
      </c>
      <c r="S247" s="57">
        <v>0.3983</v>
      </c>
      <c r="U247" s="63">
        <v>0.6956</v>
      </c>
      <c r="V247" s="63">
        <v>0.9365</v>
      </c>
      <c r="W247" s="64">
        <v>465</v>
      </c>
      <c r="X247" s="64">
        <v>2969</v>
      </c>
      <c r="Z247" s="253">
        <f t="shared" si="37"/>
        <v>203.487636572743</v>
      </c>
      <c r="AA247" s="254">
        <f t="shared" si="38"/>
        <v>82.6770267395055</v>
      </c>
      <c r="AB247" s="254">
        <f t="shared" si="39"/>
        <v>118.9935</v>
      </c>
      <c r="AC247" s="255"/>
      <c r="AD247" s="256" t="s">
        <v>39</v>
      </c>
      <c r="AE247" s="177">
        <f>SUM(AB$231:AB247)/SUM(W$231:W247)-SUM(AA$231:AA247)/SUM(Z$231:Z247)</f>
        <v>0.0638725357303622</v>
      </c>
    </row>
    <row r="248" ht="15" hidden="1" customHeight="1" outlineLevel="1" spans="1:31">
      <c r="A248" s="116">
        <v>43787</v>
      </c>
      <c r="B248" s="181" t="s">
        <v>76</v>
      </c>
      <c r="C248" s="123">
        <v>19</v>
      </c>
      <c r="E248" s="136">
        <v>0.3737</v>
      </c>
      <c r="F248" s="136">
        <v>0.294</v>
      </c>
      <c r="G248" s="165">
        <f t="shared" si="35"/>
        <v>1053.0866</v>
      </c>
      <c r="H248" s="136">
        <v>0.2327</v>
      </c>
      <c r="J248" s="144">
        <v>0.1606</v>
      </c>
      <c r="K248" s="144">
        <v>0.1544</v>
      </c>
      <c r="L248" s="144"/>
      <c r="M248" s="144"/>
      <c r="O248" s="57">
        <v>0.1009</v>
      </c>
      <c r="P248" s="185">
        <v>0.214</v>
      </c>
      <c r="Q248" s="185">
        <v>0.3459</v>
      </c>
      <c r="R248" s="185">
        <f t="shared" si="36"/>
        <v>-0.1319</v>
      </c>
      <c r="S248" s="57">
        <v>0.3762</v>
      </c>
      <c r="U248" s="63">
        <v>0.6777</v>
      </c>
      <c r="V248" s="63">
        <v>0.872</v>
      </c>
      <c r="W248" s="64">
        <v>444</v>
      </c>
      <c r="X248" s="64">
        <v>2818</v>
      </c>
      <c r="Y248" s="189"/>
      <c r="Z248" s="110">
        <f t="shared" si="37"/>
        <v>211.157149181054</v>
      </c>
      <c r="AA248" s="72">
        <f t="shared" si="38"/>
        <v>73.0392579017264</v>
      </c>
      <c r="AB248" s="72">
        <f t="shared" si="39"/>
        <v>95.016</v>
      </c>
      <c r="AD248" s="153" t="s">
        <v>40</v>
      </c>
      <c r="AE248" s="177">
        <f>SUM(AB$231:AB248)/SUM(W$231:W248)-SUM(AA$231:AA248)/SUM(Z$231:Z248)</f>
        <v>0.0591656490731906</v>
      </c>
    </row>
    <row r="249" ht="15" hidden="1" customHeight="1" outlineLevel="1" spans="1:31">
      <c r="A249" s="116">
        <v>43788</v>
      </c>
      <c r="C249" s="123">
        <v>33</v>
      </c>
      <c r="E249" s="136">
        <v>0.417</v>
      </c>
      <c r="F249" s="136">
        <v>0.3012</v>
      </c>
      <c r="G249" s="165">
        <f t="shared" si="35"/>
        <v>881.955</v>
      </c>
      <c r="H249" s="136">
        <v>0.1944</v>
      </c>
      <c r="J249" s="144">
        <v>0.0906</v>
      </c>
      <c r="K249" s="144">
        <v>0.1319</v>
      </c>
      <c r="L249" s="144"/>
      <c r="M249" s="144"/>
      <c r="O249" s="57">
        <v>0.1254</v>
      </c>
      <c r="P249" s="185">
        <v>0.1753</v>
      </c>
      <c r="Q249" s="185">
        <v>0.2435</v>
      </c>
      <c r="R249" s="185">
        <f t="shared" si="36"/>
        <v>-0.0682</v>
      </c>
      <c r="S249" s="57">
        <v>0.4039</v>
      </c>
      <c r="U249" s="63">
        <v>0.6818</v>
      </c>
      <c r="V249" s="63">
        <v>0.8722</v>
      </c>
      <c r="W249" s="64">
        <v>445</v>
      </c>
      <c r="X249" s="64">
        <v>2115</v>
      </c>
      <c r="Z249" s="110">
        <f t="shared" si="37"/>
        <v>207.684071575242</v>
      </c>
      <c r="AA249" s="72">
        <f t="shared" si="38"/>
        <v>50.5710714285714</v>
      </c>
      <c r="AB249" s="72">
        <f t="shared" si="39"/>
        <v>78.0085</v>
      </c>
      <c r="AD249" s="153" t="s">
        <v>41</v>
      </c>
      <c r="AE249" s="177">
        <f>SUM(AB$231:AB249)/SUM(W$231:W249)-SUM(AA$231:AA249)/SUM(Z$231:Z249)</f>
        <v>0.0531075356116754</v>
      </c>
    </row>
    <row r="250" ht="15" hidden="1" customHeight="1" outlineLevel="1" spans="1:31">
      <c r="A250" s="116">
        <v>43789</v>
      </c>
      <c r="C250" s="123">
        <v>16</v>
      </c>
      <c r="E250" s="136">
        <v>0.3881</v>
      </c>
      <c r="F250" s="136">
        <v>0.2762</v>
      </c>
      <c r="G250" s="165">
        <f t="shared" si="35"/>
        <v>931.0519</v>
      </c>
      <c r="H250" s="136">
        <v>0.3405</v>
      </c>
      <c r="J250" s="144">
        <v>0.1184</v>
      </c>
      <c r="K250" s="144">
        <v>0.1398</v>
      </c>
      <c r="L250" s="144"/>
      <c r="M250" s="144"/>
      <c r="O250" s="57">
        <v>0.3429</v>
      </c>
      <c r="P250" s="185">
        <v>0.3402</v>
      </c>
      <c r="Q250" s="185">
        <v>0.2672</v>
      </c>
      <c r="R250" s="184">
        <f t="shared" si="36"/>
        <v>0.073</v>
      </c>
      <c r="S250" s="57">
        <v>0.4059</v>
      </c>
      <c r="U250" s="63">
        <v>0.6984</v>
      </c>
      <c r="V250" s="63">
        <v>0.8751</v>
      </c>
      <c r="W250" s="64">
        <v>923</v>
      </c>
      <c r="X250" s="64">
        <v>2399</v>
      </c>
      <c r="Z250" s="110">
        <f t="shared" si="37"/>
        <v>398.592210767468</v>
      </c>
      <c r="AA250" s="72">
        <f t="shared" si="38"/>
        <v>106.503838717068</v>
      </c>
      <c r="AB250" s="72">
        <f t="shared" si="39"/>
        <v>314.0046</v>
      </c>
      <c r="AD250" s="153" t="s">
        <v>42</v>
      </c>
      <c r="AE250" s="177">
        <f>SUM(AB$231:AB250)/SUM(W$231:W250)-SUM(AA$231:AA250)/SUM(Z$231:Z250)</f>
        <v>0.0614925328426085</v>
      </c>
    </row>
    <row r="251" ht="15" hidden="1" customHeight="1" outlineLevel="1" spans="1:31">
      <c r="A251" s="116">
        <v>43790</v>
      </c>
      <c r="C251" s="105">
        <v>14</v>
      </c>
      <c r="E251" s="136">
        <v>0.4118</v>
      </c>
      <c r="F251" s="136">
        <v>0.3261</v>
      </c>
      <c r="G251" s="165">
        <f t="shared" si="35"/>
        <v>877.9576</v>
      </c>
      <c r="H251" s="136">
        <v>0.3282</v>
      </c>
      <c r="J251" s="144">
        <v>0.1092</v>
      </c>
      <c r="K251" s="144">
        <v>0.1375</v>
      </c>
      <c r="L251" s="144"/>
      <c r="M251" s="144"/>
      <c r="O251" s="57">
        <v>0.3191</v>
      </c>
      <c r="P251" s="185">
        <v>0.3425</v>
      </c>
      <c r="Q251" s="185">
        <v>0.2817</v>
      </c>
      <c r="R251" s="184">
        <f t="shared" si="36"/>
        <v>0.0608</v>
      </c>
      <c r="S251" s="57">
        <v>0.481</v>
      </c>
      <c r="U251" s="63">
        <v>0.7239</v>
      </c>
      <c r="V251" s="63">
        <v>0.9425</v>
      </c>
      <c r="W251" s="209">
        <v>727</v>
      </c>
      <c r="X251" s="209">
        <v>2132</v>
      </c>
      <c r="Z251" s="110">
        <f t="shared" si="37"/>
        <v>277.282359441912</v>
      </c>
      <c r="AA251" s="72">
        <f t="shared" si="38"/>
        <v>78.1104406547866</v>
      </c>
      <c r="AB251" s="72">
        <f t="shared" si="39"/>
        <v>248.9975</v>
      </c>
      <c r="AD251" s="153" t="s">
        <v>43</v>
      </c>
      <c r="AE251" s="177">
        <f>SUM(AB$231:AB251)/SUM(W$231:W251)-SUM(AA$231:AA251)/SUM(Z$231:Z251)</f>
        <v>0.0669003755362371</v>
      </c>
    </row>
    <row r="252" ht="15" hidden="1" customHeight="1" outlineLevel="1" spans="1:31">
      <c r="A252" s="116">
        <v>43791</v>
      </c>
      <c r="C252" s="123">
        <v>23</v>
      </c>
      <c r="E252" s="136">
        <v>0.4314</v>
      </c>
      <c r="F252" s="136">
        <v>0.2947</v>
      </c>
      <c r="G252" s="165">
        <f t="shared" si="35"/>
        <v>628.9812</v>
      </c>
      <c r="H252" s="136">
        <v>0.25</v>
      </c>
      <c r="J252" s="144">
        <v>0.0975</v>
      </c>
      <c r="K252" s="144">
        <v>0.1081</v>
      </c>
      <c r="L252" s="144"/>
      <c r="M252" s="144"/>
      <c r="O252" s="57">
        <v>0.1504</v>
      </c>
      <c r="P252" s="202">
        <v>0.2392</v>
      </c>
      <c r="Q252" s="185">
        <v>0.3252</v>
      </c>
      <c r="R252" s="185">
        <f t="shared" si="36"/>
        <v>-0.086</v>
      </c>
      <c r="S252" s="204" t="s">
        <v>96</v>
      </c>
      <c r="U252" s="63">
        <v>0.7279</v>
      </c>
      <c r="V252" s="63">
        <v>0.9565</v>
      </c>
      <c r="W252" s="64">
        <v>439</v>
      </c>
      <c r="X252" s="64">
        <v>1458</v>
      </c>
      <c r="Z252" s="253">
        <f t="shared" si="37"/>
        <v>164.104822090947</v>
      </c>
      <c r="AA252" s="254">
        <f t="shared" si="38"/>
        <v>53.3668881439758</v>
      </c>
      <c r="AB252" s="254">
        <f t="shared" si="39"/>
        <v>105.0088</v>
      </c>
      <c r="AC252" s="255"/>
      <c r="AD252" s="256" t="s">
        <v>44</v>
      </c>
      <c r="AE252" s="177">
        <f>SUM(AB$231:AB252)/SUM(W$231:W252)-SUM(AA$231:AA252)/SUM(Z$231:Z252)</f>
        <v>0.0645655447941767</v>
      </c>
    </row>
    <row r="253" ht="15" hidden="1" customHeight="1" outlineLevel="1" spans="1:31">
      <c r="A253" s="116">
        <v>43792</v>
      </c>
      <c r="C253" s="123">
        <v>53</v>
      </c>
      <c r="E253" s="136">
        <v>0.3874</v>
      </c>
      <c r="F253" s="136">
        <v>0.2579</v>
      </c>
      <c r="G253" s="165">
        <f t="shared" si="35"/>
        <v>233.9896</v>
      </c>
      <c r="H253" s="136">
        <v>0.1337</v>
      </c>
      <c r="J253" s="144">
        <v>0.0842</v>
      </c>
      <c r="K253" s="144">
        <v>0.1329</v>
      </c>
      <c r="L253" s="144"/>
      <c r="M253" s="144"/>
      <c r="O253" s="57">
        <v>0.75</v>
      </c>
      <c r="P253" s="185">
        <v>0.2234</v>
      </c>
      <c r="Q253" s="185">
        <v>0.2277</v>
      </c>
      <c r="R253" s="185">
        <f t="shared" si="36"/>
        <v>-0.00430000000000003</v>
      </c>
      <c r="S253" s="57">
        <v>0.3867</v>
      </c>
      <c r="U253" s="63">
        <v>0.3922</v>
      </c>
      <c r="V253" s="63">
        <v>0.8846</v>
      </c>
      <c r="W253" s="64">
        <v>197</v>
      </c>
      <c r="X253" s="64">
        <v>604</v>
      </c>
      <c r="Z253" s="253">
        <f t="shared" si="37"/>
        <v>305.294747577766</v>
      </c>
      <c r="AA253" s="254">
        <f t="shared" si="38"/>
        <v>69.5156140234574</v>
      </c>
      <c r="AB253" s="254">
        <f t="shared" si="39"/>
        <v>44.0098</v>
      </c>
      <c r="AC253" s="255"/>
      <c r="AD253" s="256" t="s">
        <v>45</v>
      </c>
      <c r="AE253" s="177">
        <f>SUM(AB$231:AB253)/SUM(W$231:W253)-SUM(AA$231:AA253)/SUM(Z$231:Z253)</f>
        <v>0.0633307028364606</v>
      </c>
    </row>
    <row r="254" ht="15" hidden="1" customHeight="1" outlineLevel="1" spans="1:31">
      <c r="A254" s="116">
        <v>43793</v>
      </c>
      <c r="C254" s="123">
        <v>162</v>
      </c>
      <c r="E254" s="136">
        <v>0.267</v>
      </c>
      <c r="F254" s="136">
        <v>0.2584</v>
      </c>
      <c r="G254" s="165">
        <f t="shared" si="35"/>
        <v>46.992</v>
      </c>
      <c r="H254" s="136">
        <v>0.1765</v>
      </c>
      <c r="J254" s="144">
        <v>0.0947</v>
      </c>
      <c r="K254" s="144">
        <v>0.1204</v>
      </c>
      <c r="L254" s="144"/>
      <c r="M254" s="144"/>
      <c r="O254" s="57">
        <v>0.8571</v>
      </c>
      <c r="P254" s="185">
        <v>0.3</v>
      </c>
      <c r="Q254" s="185">
        <v>0.2993</v>
      </c>
      <c r="R254" s="184">
        <f t="shared" si="36"/>
        <v>0.000699999999999978</v>
      </c>
      <c r="S254" s="57">
        <v>0.4456</v>
      </c>
      <c r="U254" s="63">
        <v>0.134</v>
      </c>
      <c r="V254" s="63">
        <v>0.936</v>
      </c>
      <c r="W254" s="64">
        <v>80</v>
      </c>
      <c r="X254" s="64">
        <v>176</v>
      </c>
      <c r="Z254" s="110">
        <f t="shared" si="37"/>
        <v>517.014925373134</v>
      </c>
      <c r="AA254" s="72">
        <f t="shared" si="38"/>
        <v>154.742567164179</v>
      </c>
      <c r="AB254" s="72">
        <f t="shared" si="39"/>
        <v>24</v>
      </c>
      <c r="AD254" s="153" t="s">
        <v>46</v>
      </c>
      <c r="AE254" s="177">
        <f>SUM(AB$231:AB254)/SUM(W$231:W254)-SUM(AA$231:AA254)/SUM(Z$231:Z254)</f>
        <v>0.0623497564796378</v>
      </c>
    </row>
    <row r="255" ht="15" hidden="1" customHeight="1" outlineLevel="1" spans="1:31">
      <c r="A255" s="116">
        <v>43794</v>
      </c>
      <c r="C255" s="123">
        <v>108</v>
      </c>
      <c r="E255" s="136">
        <v>0.3712</v>
      </c>
      <c r="F255" s="136">
        <v>0.2294</v>
      </c>
      <c r="G255" s="165">
        <f t="shared" si="35"/>
        <v>134.0032</v>
      </c>
      <c r="H255" s="136">
        <v>0.1806</v>
      </c>
      <c r="J255" s="144">
        <v>0.0879</v>
      </c>
      <c r="K255" s="144">
        <v>0.1677</v>
      </c>
      <c r="L255" s="144"/>
      <c r="M255" s="144"/>
      <c r="O255" s="57">
        <v>0.3187</v>
      </c>
      <c r="P255" s="185">
        <v>0.25</v>
      </c>
      <c r="Q255" s="185">
        <v>0.2835</v>
      </c>
      <c r="R255" s="185">
        <f t="shared" si="36"/>
        <v>-0.0335</v>
      </c>
      <c r="S255" s="57">
        <v>0.4396</v>
      </c>
      <c r="U255" s="63">
        <v>0.312</v>
      </c>
      <c r="V255" s="63">
        <v>0.9706</v>
      </c>
      <c r="W255" s="64">
        <v>160</v>
      </c>
      <c r="X255" s="64">
        <v>361</v>
      </c>
      <c r="Z255" s="110">
        <f t="shared" si="37"/>
        <v>352.820512820513</v>
      </c>
      <c r="AA255" s="72">
        <f t="shared" si="38"/>
        <v>100.024615384615</v>
      </c>
      <c r="AB255" s="72">
        <f t="shared" si="39"/>
        <v>40</v>
      </c>
      <c r="AD255" s="153" t="s">
        <v>47</v>
      </c>
      <c r="AE255" s="177">
        <f>SUM(AB$231:AB255)/SUM(W$231:W255)-SUM(AA$231:AA255)/SUM(Z$231:Z255)</f>
        <v>0.061284774867721</v>
      </c>
    </row>
    <row r="256" ht="15" hidden="1" customHeight="1" outlineLevel="1" spans="1:31">
      <c r="A256" s="116">
        <v>43795</v>
      </c>
      <c r="C256" s="123">
        <v>202</v>
      </c>
      <c r="E256" s="136">
        <v>0.1818</v>
      </c>
      <c r="F256" s="136">
        <v>0.2621</v>
      </c>
      <c r="G256" s="165">
        <f t="shared" si="35"/>
        <v>15.9984</v>
      </c>
      <c r="H256" s="136">
        <v>0.1111</v>
      </c>
      <c r="J256" s="144">
        <v>0.122</v>
      </c>
      <c r="K256" s="144">
        <v>0.1447</v>
      </c>
      <c r="L256" s="144"/>
      <c r="M256" s="144"/>
      <c r="O256" s="57">
        <v>0.6923</v>
      </c>
      <c r="P256" s="185">
        <v>0.3421</v>
      </c>
      <c r="Q256" s="185">
        <v>0.1814</v>
      </c>
      <c r="R256" s="184">
        <f t="shared" si="36"/>
        <v>0.1607</v>
      </c>
      <c r="S256" s="57">
        <v>0.4006</v>
      </c>
      <c r="U256" s="63">
        <v>0.0799</v>
      </c>
      <c r="V256" s="63">
        <v>0.9596</v>
      </c>
      <c r="W256" s="64">
        <v>38</v>
      </c>
      <c r="X256" s="64">
        <v>88</v>
      </c>
      <c r="Z256" s="110">
        <f t="shared" si="37"/>
        <v>437.594493116395</v>
      </c>
      <c r="AA256" s="72">
        <f t="shared" si="38"/>
        <v>79.3796410513141</v>
      </c>
      <c r="AB256" s="72">
        <f t="shared" si="39"/>
        <v>12.9998</v>
      </c>
      <c r="AD256" s="153" t="s">
        <v>48</v>
      </c>
      <c r="AE256" s="177">
        <f>SUM(AB$231:AB256)/SUM(W$231:W256)-SUM(AA$231:AA256)/SUM(Z$231:Z256)</f>
        <v>0.0619077050220758</v>
      </c>
    </row>
    <row r="257" ht="15" hidden="1" customHeight="1" outlineLevel="1" spans="1:31">
      <c r="A257" s="116">
        <v>43796</v>
      </c>
      <c r="B257" s="181" t="s">
        <v>64</v>
      </c>
      <c r="C257" s="105">
        <v>114</v>
      </c>
      <c r="E257" s="136">
        <v>0.225</v>
      </c>
      <c r="F257" s="136">
        <v>0.2335</v>
      </c>
      <c r="G257" s="165">
        <f t="shared" si="35"/>
        <v>54</v>
      </c>
      <c r="H257" s="136">
        <v>0.1415</v>
      </c>
      <c r="J257" s="144">
        <v>0.1378</v>
      </c>
      <c r="K257" s="144">
        <v>0.132</v>
      </c>
      <c r="L257" s="144"/>
      <c r="M257" s="144"/>
      <c r="O257" s="57">
        <v>0.76</v>
      </c>
      <c r="P257" s="202">
        <v>0.4</v>
      </c>
      <c r="Q257" s="185">
        <v>0.3262</v>
      </c>
      <c r="R257" s="184">
        <f t="shared" si="36"/>
        <v>0.0738</v>
      </c>
      <c r="S257" s="57">
        <v>0.4939</v>
      </c>
      <c r="U257" s="63">
        <v>0.1862</v>
      </c>
      <c r="V257" s="63">
        <v>0.8821</v>
      </c>
      <c r="W257" s="64">
        <v>145</v>
      </c>
      <c r="X257" s="64">
        <v>240</v>
      </c>
      <c r="Z257" s="110">
        <f t="shared" si="37"/>
        <v>633.732545649839</v>
      </c>
      <c r="AA257" s="72">
        <f t="shared" si="38"/>
        <v>206.723556390977</v>
      </c>
      <c r="AB257" s="72">
        <f t="shared" si="39"/>
        <v>58</v>
      </c>
      <c r="AD257" s="153" t="s">
        <v>49</v>
      </c>
      <c r="AE257" s="177">
        <f>SUM(AB$231:AB257)/SUM(W$231:W257)-SUM(AA$231:AA257)/SUM(Z$231:Z257)</f>
        <v>0.0619490239822584</v>
      </c>
    </row>
    <row r="258" ht="15" hidden="1" customHeight="1" outlineLevel="1" spans="1:31">
      <c r="A258" s="116">
        <v>43797</v>
      </c>
      <c r="B258" s="181" t="s">
        <v>64</v>
      </c>
      <c r="C258" s="123">
        <v>144</v>
      </c>
      <c r="E258" s="136">
        <v>0.21</v>
      </c>
      <c r="F258" s="136">
        <v>0.2361</v>
      </c>
      <c r="G258" s="165">
        <f t="shared" si="35"/>
        <v>21</v>
      </c>
      <c r="H258" s="136">
        <v>0.275</v>
      </c>
      <c r="J258" s="144">
        <v>0.1744</v>
      </c>
      <c r="K258" s="144">
        <v>0.1551</v>
      </c>
      <c r="L258" s="144"/>
      <c r="M258" s="144"/>
      <c r="O258" s="57">
        <v>0.8696</v>
      </c>
      <c r="P258" s="185">
        <v>0.5</v>
      </c>
      <c r="Q258" s="185">
        <v>0.3252</v>
      </c>
      <c r="R258" s="184">
        <f t="shared" si="36"/>
        <v>0.1748</v>
      </c>
      <c r="S258" s="57">
        <v>0.4653</v>
      </c>
      <c r="U258" s="63">
        <v>0.0837</v>
      </c>
      <c r="V258" s="63">
        <v>0.9709</v>
      </c>
      <c r="W258" s="64">
        <v>62</v>
      </c>
      <c r="X258" s="64">
        <v>100</v>
      </c>
      <c r="Z258" s="110">
        <f t="shared" si="37"/>
        <v>678.740740740741</v>
      </c>
      <c r="AA258" s="72">
        <f t="shared" si="38"/>
        <v>220.726488888889</v>
      </c>
      <c r="AB258" s="72">
        <f t="shared" si="39"/>
        <v>31</v>
      </c>
      <c r="AD258" s="153" t="s">
        <v>50</v>
      </c>
      <c r="AE258" s="177">
        <f>SUM(AB$231:AB258)/SUM(W$231:W258)-SUM(AA$231:AA258)/SUM(Z$231:Z258)</f>
        <v>0.0614881529808247</v>
      </c>
    </row>
    <row r="259" ht="15" hidden="1" customHeight="1" outlineLevel="1" spans="1:31">
      <c r="A259" s="116">
        <v>43798</v>
      </c>
      <c r="B259" s="181" t="s">
        <v>64</v>
      </c>
      <c r="C259" s="123">
        <v>180</v>
      </c>
      <c r="E259" s="136">
        <v>0.117</v>
      </c>
      <c r="F259" s="136">
        <v>0.2291</v>
      </c>
      <c r="G259" s="165">
        <f t="shared" si="35"/>
        <v>10.998</v>
      </c>
      <c r="H259" s="136">
        <v>0.2653</v>
      </c>
      <c r="J259" s="144">
        <v>0.2111</v>
      </c>
      <c r="K259" s="144">
        <v>0.1596</v>
      </c>
      <c r="L259" s="144"/>
      <c r="M259" s="144"/>
      <c r="O259" s="57">
        <v>0.6471</v>
      </c>
      <c r="P259" s="185">
        <v>0.3636</v>
      </c>
      <c r="Q259" s="185">
        <v>0.393</v>
      </c>
      <c r="R259" s="185">
        <f t="shared" si="36"/>
        <v>-0.0294</v>
      </c>
      <c r="S259" s="57">
        <v>0.5659</v>
      </c>
      <c r="U259" s="207">
        <v>0.0987</v>
      </c>
      <c r="V259" s="63">
        <v>0.9641</v>
      </c>
      <c r="W259" s="64">
        <v>66</v>
      </c>
      <c r="X259" s="64">
        <v>94</v>
      </c>
      <c r="Z259" s="253">
        <f t="shared" si="37"/>
        <v>602.693009118541</v>
      </c>
      <c r="AA259" s="254">
        <f t="shared" si="38"/>
        <v>236.858352583587</v>
      </c>
      <c r="AB259" s="254">
        <f t="shared" si="39"/>
        <v>23.9976</v>
      </c>
      <c r="AC259" s="255"/>
      <c r="AD259" s="256" t="s">
        <v>51</v>
      </c>
      <c r="AE259" s="177">
        <f>SUM(AB$231:AB259)/SUM(W$231:W259)-SUM(AA$231:AA259)/SUM(Z$231:Z259)</f>
        <v>0.0594485729062275</v>
      </c>
    </row>
    <row r="260" ht="15" hidden="1" customHeight="1" outlineLevel="1" spans="1:31">
      <c r="A260" s="116">
        <v>43799</v>
      </c>
      <c r="C260" s="105">
        <v>200</v>
      </c>
      <c r="E260" s="136">
        <v>0.2034</v>
      </c>
      <c r="F260" s="136">
        <v>0.234</v>
      </c>
      <c r="G260" s="165">
        <f t="shared" si="35"/>
        <v>12.0006</v>
      </c>
      <c r="H260" s="136">
        <v>0.2963</v>
      </c>
      <c r="J260" s="144">
        <v>0.1458</v>
      </c>
      <c r="K260" s="144">
        <v>0.1268</v>
      </c>
      <c r="L260" s="144"/>
      <c r="M260" s="144"/>
      <c r="O260" s="57">
        <v>0.8462</v>
      </c>
      <c r="P260" s="185">
        <v>0.4872</v>
      </c>
      <c r="Q260" s="185">
        <v>0.343</v>
      </c>
      <c r="R260" s="184">
        <f t="shared" si="36"/>
        <v>0.1442</v>
      </c>
      <c r="S260" s="57">
        <v>0.4633</v>
      </c>
      <c r="U260" s="207">
        <v>0.0732</v>
      </c>
      <c r="V260" s="63">
        <v>0.9756</v>
      </c>
      <c r="W260" s="64">
        <v>39</v>
      </c>
      <c r="X260" s="64">
        <v>59</v>
      </c>
      <c r="Z260" s="110">
        <f t="shared" si="37"/>
        <v>493.786885245902</v>
      </c>
      <c r="AA260" s="72">
        <f t="shared" si="38"/>
        <v>169.368901639344</v>
      </c>
      <c r="AB260" s="72">
        <f t="shared" si="39"/>
        <v>19.0008</v>
      </c>
      <c r="AD260" s="153" t="s">
        <v>52</v>
      </c>
      <c r="AE260" s="177">
        <f>SUM(AB$231:AB260)/SUM(W$231:W260)-SUM(AA$231:AA260)/SUM(Z$231:Z260)</f>
        <v>0.0587836742750486</v>
      </c>
    </row>
    <row r="261" ht="15" customHeight="1" collapsed="1" spans="1:31">
      <c r="A261" s="125" t="s">
        <v>97</v>
      </c>
      <c r="B261" s="192" t="s">
        <v>98</v>
      </c>
      <c r="C261" s="166">
        <f>AVERAGE(C231:C260)</f>
        <v>106.2</v>
      </c>
      <c r="E261" s="34">
        <f>AVERAGE(E231:E260)</f>
        <v>0.25821</v>
      </c>
      <c r="F261" s="34">
        <f>AVERAGE(F231:F260)</f>
        <v>0.229836666666667</v>
      </c>
      <c r="G261" s="34">
        <f>SUM(G231:G260)/SUM(X231:X260)</f>
        <v>0.321657912261986</v>
      </c>
      <c r="H261" s="34">
        <f>AVERAGE(H231:H260)</f>
        <v>0.17688</v>
      </c>
      <c r="I261" s="34"/>
      <c r="J261" s="178">
        <f>AVERAGE(J231:J260)</f>
        <v>0.159586666666667</v>
      </c>
      <c r="K261" s="34">
        <f>AVERAGE(K231:K260)</f>
        <v>0.148527586206897</v>
      </c>
      <c r="L261" s="34" t="e">
        <f>AVERAGE(L231:L260)</f>
        <v>#DIV/0!</v>
      </c>
      <c r="M261" s="34" t="e">
        <f>AVERAGE(M231:M260)</f>
        <v>#DIV/0!</v>
      </c>
      <c r="N261" s="34"/>
      <c r="O261" s="34">
        <f>AVERAGE(O231:O260)</f>
        <v>0.347276666666667</v>
      </c>
      <c r="P261" s="34">
        <f>AVERAGE(P231:P260)</f>
        <v>0.230813333333333</v>
      </c>
      <c r="Q261" s="34">
        <f>AVERAGE(Q231:Q260)</f>
        <v>0.22539</v>
      </c>
      <c r="R261" s="178">
        <f>AVERAGE(R231:R260)</f>
        <v>0.00542333333333334</v>
      </c>
      <c r="S261" s="34">
        <f>AVERAGE(S231:S260)</f>
        <v>0.340383743842365</v>
      </c>
      <c r="T261" s="34"/>
      <c r="U261" s="34">
        <f>AVERAGE(U231:U260)</f>
        <v>0.303931034482759</v>
      </c>
      <c r="V261" s="34">
        <f>AVERAGE(V231:V260)</f>
        <v>0.916906666666667</v>
      </c>
      <c r="W261" s="217">
        <f>AVERAGE(W231:W260)</f>
        <v>330.933333333333</v>
      </c>
      <c r="X261" s="217">
        <f>AVERAGE(X231:X260)</f>
        <v>1031.1</v>
      </c>
      <c r="Z261" s="34" t="s">
        <v>54</v>
      </c>
      <c r="AA261" s="34">
        <f>SUM(AA231:AA260)/SUM(Z231:Z260)</f>
        <v>0.220320042485628</v>
      </c>
      <c r="AB261" s="68" t="s">
        <v>55</v>
      </c>
      <c r="AC261" s="178">
        <f>SUM(AB231:AB260)/SUM(W231:W260)</f>
        <v>0.279103716760677</v>
      </c>
      <c r="AD261" s="155" t="s">
        <v>16</v>
      </c>
      <c r="AE261" s="172">
        <f>AC261-AA261</f>
        <v>0.0587836742750486</v>
      </c>
    </row>
    <row r="262" s="101" customFormat="1" ht="15" hidden="1" customHeight="1" spans="1:31">
      <c r="A262" s="193" t="s">
        <v>99</v>
      </c>
      <c r="B262" s="194" t="s">
        <v>63</v>
      </c>
      <c r="C262" s="215">
        <f>MIN(C231:C261)</f>
        <v>10</v>
      </c>
      <c r="E262" s="163">
        <f>VARP(E$231:E$260)</f>
        <v>0.00857410023333333</v>
      </c>
      <c r="F262" s="163">
        <f>VARP(F$231:F$260)</f>
        <v>0.00265212365555556</v>
      </c>
      <c r="G262" s="163"/>
      <c r="H262" s="163"/>
      <c r="I262" s="163"/>
      <c r="J262" s="163">
        <f>VARP(J$231:J$260)</f>
        <v>0.00265347048888889</v>
      </c>
      <c r="K262" s="163">
        <f>VARP(K$231:K$260)</f>
        <v>0.000918921997621879</v>
      </c>
      <c r="L262" s="163" t="e">
        <f>VARP(L$231:L$260)</f>
        <v>#DIV/0!</v>
      </c>
      <c r="M262" s="163" t="e">
        <f>VARP(M$231:M$260)</f>
        <v>#DIV/0!</v>
      </c>
      <c r="N262" s="163"/>
      <c r="O262" s="163">
        <f>VARP(O$231:O$260)</f>
        <v>0.0973673877888889</v>
      </c>
      <c r="P262" s="163">
        <f>VARP(P$231:P$260)</f>
        <v>0.0369169818222222</v>
      </c>
      <c r="Q262" s="163">
        <f>VARP(Q$231:Q$260)</f>
        <v>0.0244141755666667</v>
      </c>
      <c r="R262" s="163">
        <f>VARP(R$231:R$260)</f>
        <v>0.00700733112222222</v>
      </c>
      <c r="S262" s="163">
        <f>VARP(S$231:S$260)</f>
        <v>0.0230566687786649</v>
      </c>
      <c r="T262" s="163"/>
      <c r="U262" s="163">
        <f>VARP(U$231:U$260)</f>
        <v>0.0709232566230678</v>
      </c>
      <c r="V262" s="163">
        <f>VARP(V$231:V$260)</f>
        <v>0.00208467595555556</v>
      </c>
      <c r="W262" s="163"/>
      <c r="X262" s="163"/>
      <c r="Y262" s="218"/>
      <c r="Z262" s="156">
        <f>AVERAGE(Z231:Z260)</f>
        <v>1375.69527269731</v>
      </c>
      <c r="AA262" s="156">
        <f>AVERAGE(AA231:AA260)</f>
        <v>303.09324092795</v>
      </c>
      <c r="AB262" s="157">
        <f>AVERAGE(AB231:AB260)</f>
        <v>92.3647233333333</v>
      </c>
      <c r="AC262" s="219"/>
      <c r="AD262" s="220"/>
      <c r="AE262" s="221">
        <f>VARP(AE231:AE261)</f>
        <v>0.00121236471682469</v>
      </c>
    </row>
    <row r="263" ht="15" hidden="1" customHeight="1" outlineLevel="1" spans="1:31">
      <c r="A263" s="116">
        <v>43800</v>
      </c>
      <c r="C263" s="123">
        <v>154</v>
      </c>
      <c r="E263" s="136">
        <v>0.1981</v>
      </c>
      <c r="F263" s="136">
        <v>0.2544</v>
      </c>
      <c r="G263" s="165">
        <f t="shared" ref="G263:G293" si="40">X263*E263</f>
        <v>20.9986</v>
      </c>
      <c r="H263" s="136">
        <v>0.0606</v>
      </c>
      <c r="J263" s="216">
        <v>0.1512</v>
      </c>
      <c r="K263" s="144">
        <v>0.1657</v>
      </c>
      <c r="L263" s="144"/>
      <c r="M263" s="144"/>
      <c r="O263" s="57">
        <v>0.7273</v>
      </c>
      <c r="P263" s="185">
        <v>0.1974</v>
      </c>
      <c r="Q263" s="57">
        <v>0.2605</v>
      </c>
      <c r="R263" s="185">
        <f t="shared" ref="R263:R293" si="41">P263-Q263</f>
        <v>-0.0631</v>
      </c>
      <c r="S263" s="57">
        <v>0.3741</v>
      </c>
      <c r="U263" s="207">
        <v>0.1182</v>
      </c>
      <c r="V263" s="63">
        <v>0.9854</v>
      </c>
      <c r="W263" s="64">
        <v>76</v>
      </c>
      <c r="X263" s="64">
        <v>106</v>
      </c>
      <c r="Z263" s="110">
        <f t="shared" ref="Z263:Z293" si="42">W263/U263-W263</f>
        <v>566.978003384095</v>
      </c>
      <c r="AA263" s="72">
        <f t="shared" ref="AA263:AA293" si="43">(W263/U263-W263)*Q263</f>
        <v>147.697769881557</v>
      </c>
      <c r="AB263" s="72">
        <f t="shared" ref="AB263:AB293" si="44">W263*P263</f>
        <v>15.0024</v>
      </c>
      <c r="AD263" s="153" t="s">
        <v>23</v>
      </c>
      <c r="AE263" s="154">
        <f>AB263/W263-AA263/Z263</f>
        <v>-0.0631</v>
      </c>
    </row>
    <row r="264" ht="15" hidden="1" customHeight="1" outlineLevel="1" spans="1:31">
      <c r="A264" s="116">
        <v>43801</v>
      </c>
      <c r="C264" s="123">
        <v>196</v>
      </c>
      <c r="E264" s="136">
        <v>0.1515</v>
      </c>
      <c r="F264" s="136">
        <v>0.2261</v>
      </c>
      <c r="G264" s="165">
        <f t="shared" si="40"/>
        <v>9.999</v>
      </c>
      <c r="H264" s="136">
        <v>0.1351</v>
      </c>
      <c r="J264" s="144">
        <v>0.2041</v>
      </c>
      <c r="K264" s="144">
        <v>0.1671</v>
      </c>
      <c r="L264" s="144"/>
      <c r="M264" s="144"/>
      <c r="O264" s="57">
        <v>0.375</v>
      </c>
      <c r="P264" s="185">
        <v>0.1905</v>
      </c>
      <c r="Q264" s="57">
        <v>0.2921</v>
      </c>
      <c r="R264" s="185">
        <f t="shared" si="41"/>
        <v>-0.1016</v>
      </c>
      <c r="S264" s="57">
        <v>0.4019</v>
      </c>
      <c r="U264" s="207">
        <v>0.0768</v>
      </c>
      <c r="V264" s="63">
        <v>0.9808</v>
      </c>
      <c r="W264" s="64">
        <v>42</v>
      </c>
      <c r="X264" s="64">
        <v>66</v>
      </c>
      <c r="Z264" s="110">
        <f t="shared" si="42"/>
        <v>504.875</v>
      </c>
      <c r="AA264" s="72">
        <f t="shared" si="43"/>
        <v>147.4739875</v>
      </c>
      <c r="AB264" s="72">
        <f t="shared" si="44"/>
        <v>8.001</v>
      </c>
      <c r="AD264" s="153" t="s">
        <v>24</v>
      </c>
      <c r="AE264" s="154">
        <f>SUM(AB$263:AB264)/SUM(W$263:W264)-SUM(AA$263:AA264)/SUM(Z$263:Z264)</f>
        <v>-0.0804404825564973</v>
      </c>
    </row>
    <row r="265" ht="15" hidden="1" customHeight="1" outlineLevel="1" spans="1:31">
      <c r="A265" s="116">
        <v>43802</v>
      </c>
      <c r="C265" s="105">
        <v>180</v>
      </c>
      <c r="E265" s="136">
        <v>0.102</v>
      </c>
      <c r="F265" s="136">
        <v>0.2022</v>
      </c>
      <c r="G265" s="165">
        <f t="shared" si="40"/>
        <v>4.998</v>
      </c>
      <c r="H265" s="136">
        <v>0.0645</v>
      </c>
      <c r="J265" s="144">
        <v>0.1628</v>
      </c>
      <c r="K265" s="144">
        <v>0.171</v>
      </c>
      <c r="L265" s="144"/>
      <c r="M265" s="144"/>
      <c r="O265" s="57">
        <v>0.5</v>
      </c>
      <c r="P265" s="185">
        <v>0.1316</v>
      </c>
      <c r="Q265" s="57">
        <v>0.1702</v>
      </c>
      <c r="R265" s="185">
        <f t="shared" si="41"/>
        <v>-0.0386</v>
      </c>
      <c r="S265" s="57">
        <v>0.3864</v>
      </c>
      <c r="U265" s="207">
        <v>0.0632</v>
      </c>
      <c r="V265" s="63">
        <v>0.9763</v>
      </c>
      <c r="W265" s="64">
        <v>38</v>
      </c>
      <c r="X265" s="64">
        <v>49</v>
      </c>
      <c r="Z265" s="110">
        <f t="shared" si="42"/>
        <v>563.26582278481</v>
      </c>
      <c r="AA265" s="72">
        <f t="shared" si="43"/>
        <v>95.8678430379747</v>
      </c>
      <c r="AB265" s="72">
        <f t="shared" si="44"/>
        <v>5.0008</v>
      </c>
      <c r="AD265" s="153" t="s">
        <v>25</v>
      </c>
      <c r="AE265" s="154">
        <f>SUM(AB$263:AB265)/SUM(W$263:W265)-SUM(AA$263:AA265)/SUM(Z$263:Z265)</f>
        <v>-0.0596364681230077</v>
      </c>
    </row>
    <row r="266" ht="15" hidden="1" customHeight="1" outlineLevel="1" spans="1:31">
      <c r="A266" s="116">
        <v>43803</v>
      </c>
      <c r="C266" s="123">
        <v>137</v>
      </c>
      <c r="E266" s="136">
        <v>0.2353</v>
      </c>
      <c r="F266" s="136">
        <v>0.1971</v>
      </c>
      <c r="G266" s="165">
        <f t="shared" si="40"/>
        <v>36.0009</v>
      </c>
      <c r="H266" s="136">
        <v>0.1667</v>
      </c>
      <c r="J266" s="144">
        <v>0.1259</v>
      </c>
      <c r="K266" s="144">
        <v>0.1589</v>
      </c>
      <c r="L266" s="144"/>
      <c r="M266" s="144"/>
      <c r="O266" s="57">
        <v>0.2917</v>
      </c>
      <c r="P266" s="185">
        <v>0.3111</v>
      </c>
      <c r="Q266" s="57">
        <v>0.261</v>
      </c>
      <c r="R266" s="184">
        <f t="shared" si="41"/>
        <v>0.0501</v>
      </c>
      <c r="S266" s="57">
        <v>0.4399</v>
      </c>
      <c r="U266" s="207">
        <v>0.1504</v>
      </c>
      <c r="V266" s="63">
        <v>0.9817</v>
      </c>
      <c r="W266" s="64">
        <v>135</v>
      </c>
      <c r="X266" s="64">
        <v>153</v>
      </c>
      <c r="Z266" s="110">
        <f t="shared" si="42"/>
        <v>762.606382978723</v>
      </c>
      <c r="AA266" s="72">
        <f t="shared" si="43"/>
        <v>199.040265957447</v>
      </c>
      <c r="AB266" s="72">
        <f t="shared" si="44"/>
        <v>41.9985</v>
      </c>
      <c r="AD266" s="153" t="s">
        <v>26</v>
      </c>
      <c r="AE266" s="154">
        <f>SUM(AB$263:AB266)/SUM(W$263:W266)-SUM(AA$263:AA266)/SUM(Z$263:Z266)</f>
        <v>-0.00554076518492508</v>
      </c>
    </row>
    <row r="267" ht="15" hidden="1" customHeight="1" outlineLevel="1" spans="1:31">
      <c r="A267" s="116">
        <v>43804</v>
      </c>
      <c r="C267" s="123">
        <v>186</v>
      </c>
      <c r="E267" s="136">
        <v>0.1406</v>
      </c>
      <c r="F267" s="136">
        <v>0.1909</v>
      </c>
      <c r="G267" s="165">
        <f t="shared" si="40"/>
        <v>8.9984</v>
      </c>
      <c r="H267" s="136">
        <v>0.275</v>
      </c>
      <c r="J267" s="144">
        <v>0.1129</v>
      </c>
      <c r="K267" s="144">
        <v>0.1578</v>
      </c>
      <c r="L267" s="144"/>
      <c r="M267" s="144"/>
      <c r="O267" s="57">
        <v>0.8333</v>
      </c>
      <c r="P267" s="185">
        <v>0.3478</v>
      </c>
      <c r="Q267" s="57">
        <v>0.2703</v>
      </c>
      <c r="R267" s="184">
        <f t="shared" si="41"/>
        <v>0.0775</v>
      </c>
      <c r="S267" s="57">
        <v>0.4256</v>
      </c>
      <c r="U267" s="207">
        <v>0.0612</v>
      </c>
      <c r="V267" s="63">
        <v>0.9858</v>
      </c>
      <c r="W267" s="64">
        <v>46</v>
      </c>
      <c r="X267" s="64">
        <v>64</v>
      </c>
      <c r="Z267" s="110">
        <f t="shared" si="42"/>
        <v>705.633986928105</v>
      </c>
      <c r="AA267" s="72">
        <f t="shared" si="43"/>
        <v>190.732866666667</v>
      </c>
      <c r="AB267" s="72">
        <f t="shared" si="44"/>
        <v>15.9988</v>
      </c>
      <c r="AD267" s="153" t="s">
        <v>27</v>
      </c>
      <c r="AE267" s="177">
        <f>SUM(AB$263:AB267)/SUM(W$263:W267)-SUM(AA$263:AA267)/SUM(Z$263:Z267)</f>
        <v>0.00359489352895154</v>
      </c>
    </row>
    <row r="268" ht="15" hidden="1" customHeight="1" outlineLevel="1" spans="1:31">
      <c r="A268" s="116">
        <v>43805</v>
      </c>
      <c r="C268" s="123">
        <v>142</v>
      </c>
      <c r="E268" s="136">
        <v>0.1818</v>
      </c>
      <c r="F268" s="136">
        <v>0.2181</v>
      </c>
      <c r="G268" s="165">
        <f t="shared" si="40"/>
        <v>29.997</v>
      </c>
      <c r="H268" s="136">
        <v>0.1168</v>
      </c>
      <c r="J268" s="144">
        <v>0.1301</v>
      </c>
      <c r="K268" s="144">
        <v>0.1507</v>
      </c>
      <c r="L268" s="144"/>
      <c r="M268" s="144"/>
      <c r="O268" s="57">
        <v>0.4286</v>
      </c>
      <c r="P268" s="185">
        <v>0.22</v>
      </c>
      <c r="Q268" s="57">
        <v>0.2323</v>
      </c>
      <c r="R268" s="185">
        <f t="shared" si="41"/>
        <v>-0.0123</v>
      </c>
      <c r="S268" s="57">
        <v>0.3912</v>
      </c>
      <c r="U268" s="207">
        <v>0.1757</v>
      </c>
      <c r="V268" s="63">
        <v>0.9782</v>
      </c>
      <c r="W268" s="64">
        <v>150</v>
      </c>
      <c r="X268" s="64">
        <v>165</v>
      </c>
      <c r="Z268" s="110">
        <f t="shared" si="42"/>
        <v>703.727945361412</v>
      </c>
      <c r="AA268" s="72">
        <f t="shared" si="43"/>
        <v>163.476001707456</v>
      </c>
      <c r="AB268" s="72">
        <f t="shared" si="44"/>
        <v>33</v>
      </c>
      <c r="AD268" s="153" t="s">
        <v>28</v>
      </c>
      <c r="AE268" s="154">
        <f>SUM(AB$263:AB268)/SUM(W$263:W268)-SUM(AA$263:AA268)/SUM(Z$263:Z268)</f>
        <v>-0.00367817916090385</v>
      </c>
    </row>
    <row r="269" ht="15" hidden="1" customHeight="1" outlineLevel="1" spans="1:31">
      <c r="A269" s="116">
        <v>43806</v>
      </c>
      <c r="C269" s="123">
        <v>179</v>
      </c>
      <c r="E269" s="136">
        <v>0.1111</v>
      </c>
      <c r="F269" s="136">
        <v>0.2096</v>
      </c>
      <c r="G269" s="165">
        <f t="shared" si="40"/>
        <v>6.9993</v>
      </c>
      <c r="H269" s="136">
        <v>0.125</v>
      </c>
      <c r="J269" s="144">
        <v>0.1373</v>
      </c>
      <c r="K269" s="144">
        <v>0.1567</v>
      </c>
      <c r="L269" s="144"/>
      <c r="M269" s="144"/>
      <c r="O269" s="57">
        <v>0.4545</v>
      </c>
      <c r="P269" s="185">
        <v>0.1724</v>
      </c>
      <c r="Q269" s="57">
        <v>0.2054</v>
      </c>
      <c r="R269" s="185">
        <f t="shared" si="41"/>
        <v>-0.033</v>
      </c>
      <c r="S269" s="57">
        <v>0.3336</v>
      </c>
      <c r="U269" s="207">
        <v>0.0624</v>
      </c>
      <c r="V269" s="63">
        <v>0.985</v>
      </c>
      <c r="W269" s="64">
        <v>58</v>
      </c>
      <c r="X269" s="64">
        <v>63</v>
      </c>
      <c r="Z269" s="110">
        <f t="shared" si="42"/>
        <v>871.48717948718</v>
      </c>
      <c r="AA269" s="72">
        <f t="shared" si="43"/>
        <v>179.003466666667</v>
      </c>
      <c r="AB269" s="72">
        <f t="shared" si="44"/>
        <v>9.9992</v>
      </c>
      <c r="AD269" s="153" t="s">
        <v>29</v>
      </c>
      <c r="AE269" s="154">
        <f>SUM(AB$263:AB269)/SUM(W$263:W269)-SUM(AA$263:AA269)/SUM(Z$263:Z269)</f>
        <v>-0.00339430907744423</v>
      </c>
    </row>
    <row r="270" ht="15" hidden="1" customHeight="1" outlineLevel="1" spans="1:31">
      <c r="A270" s="116">
        <v>43807</v>
      </c>
      <c r="C270" s="123">
        <v>144</v>
      </c>
      <c r="E270" s="136">
        <v>0.1368</v>
      </c>
      <c r="F270" s="136">
        <v>0.2309</v>
      </c>
      <c r="G270" s="165">
        <f t="shared" si="40"/>
        <v>12.996</v>
      </c>
      <c r="H270" s="136">
        <v>0.0779</v>
      </c>
      <c r="J270" s="170">
        <v>0.1667</v>
      </c>
      <c r="K270" s="144">
        <v>0.1874</v>
      </c>
      <c r="L270" s="144"/>
      <c r="M270" s="144"/>
      <c r="O270" s="57">
        <v>0.25</v>
      </c>
      <c r="P270" s="185">
        <v>0.0833</v>
      </c>
      <c r="Q270" s="57">
        <v>0.0944</v>
      </c>
      <c r="R270" s="185">
        <f t="shared" si="41"/>
        <v>-0.0111</v>
      </c>
      <c r="S270" s="57">
        <v>0.3841</v>
      </c>
      <c r="U270" s="207">
        <v>0.079</v>
      </c>
      <c r="V270" s="63">
        <v>0.9819</v>
      </c>
      <c r="W270" s="64">
        <v>84</v>
      </c>
      <c r="X270" s="64">
        <v>95</v>
      </c>
      <c r="Z270" s="110">
        <f t="shared" si="42"/>
        <v>979.291139240506</v>
      </c>
      <c r="AA270" s="72">
        <f t="shared" si="43"/>
        <v>92.4450835443038</v>
      </c>
      <c r="AB270" s="72">
        <f t="shared" si="44"/>
        <v>6.9972</v>
      </c>
      <c r="AD270" s="153" t="s">
        <v>30</v>
      </c>
      <c r="AE270" s="177">
        <f>SUM(AB$263:AB270)/SUM(W$263:W270)-SUM(AA$263:AA270)/SUM(Z$263:Z270)</f>
        <v>0.00133726883637247</v>
      </c>
    </row>
    <row r="271" ht="15" hidden="1" customHeight="1" outlineLevel="1" spans="1:31">
      <c r="A271" s="116">
        <v>43808</v>
      </c>
      <c r="C271" s="123">
        <v>146</v>
      </c>
      <c r="E271" s="136">
        <v>0.1515</v>
      </c>
      <c r="F271" s="136">
        <v>0.2275</v>
      </c>
      <c r="G271" s="165">
        <f t="shared" si="40"/>
        <v>14.9985</v>
      </c>
      <c r="H271" s="136">
        <v>0.0411</v>
      </c>
      <c r="J271" s="144">
        <v>0.1928</v>
      </c>
      <c r="K271" s="144">
        <v>0.1411</v>
      </c>
      <c r="L271" s="144"/>
      <c r="M271" s="144"/>
      <c r="O271" s="57">
        <v>0.3846</v>
      </c>
      <c r="P271" s="185">
        <v>0.093</v>
      </c>
      <c r="Q271" s="57">
        <v>0.0797</v>
      </c>
      <c r="R271" s="184">
        <f t="shared" si="41"/>
        <v>0.0133</v>
      </c>
      <c r="S271" s="57">
        <v>0.2935</v>
      </c>
      <c r="U271" s="207">
        <v>0.0731</v>
      </c>
      <c r="V271" s="63">
        <v>0.9667</v>
      </c>
      <c r="W271" s="64">
        <v>86</v>
      </c>
      <c r="X271" s="64">
        <v>99</v>
      </c>
      <c r="Z271" s="110">
        <f t="shared" si="42"/>
        <v>1090.47058823529</v>
      </c>
      <c r="AA271" s="72">
        <f t="shared" si="43"/>
        <v>86.9105058823529</v>
      </c>
      <c r="AB271" s="72">
        <f t="shared" si="44"/>
        <v>7.998</v>
      </c>
      <c r="AD271" s="153" t="s">
        <v>31</v>
      </c>
      <c r="AE271" s="177">
        <f>SUM(AB$263:AB271)/SUM(W$263:W271)-SUM(AA$263:AA271)/SUM(Z$263:Z271)</f>
        <v>0.00836042454233368</v>
      </c>
    </row>
    <row r="272" ht="15" hidden="1" customHeight="1" outlineLevel="1" spans="1:31">
      <c r="A272" s="116">
        <v>43809</v>
      </c>
      <c r="C272" s="123">
        <v>132</v>
      </c>
      <c r="E272" s="136">
        <v>0.1611</v>
      </c>
      <c r="F272" s="136">
        <v>0.251</v>
      </c>
      <c r="G272" s="165">
        <f t="shared" si="40"/>
        <v>33.9921</v>
      </c>
      <c r="H272" s="136">
        <v>0.0303</v>
      </c>
      <c r="J272" s="144">
        <v>0.1467</v>
      </c>
      <c r="K272" s="144">
        <v>0.1204</v>
      </c>
      <c r="L272" s="144"/>
      <c r="M272" s="144"/>
      <c r="O272" s="57">
        <v>0.3333</v>
      </c>
      <c r="P272" s="185">
        <v>0.0645</v>
      </c>
      <c r="Q272" s="57">
        <v>0.0573</v>
      </c>
      <c r="R272" s="184">
        <f t="shared" si="41"/>
        <v>0.00720000000000001</v>
      </c>
      <c r="S272" s="57">
        <v>0.1449</v>
      </c>
      <c r="U272" s="207">
        <v>0.1331</v>
      </c>
      <c r="V272" s="63">
        <v>0.9542</v>
      </c>
      <c r="W272" s="64">
        <v>186</v>
      </c>
      <c r="X272" s="64">
        <v>211</v>
      </c>
      <c r="Z272" s="110">
        <f t="shared" si="42"/>
        <v>1211.44552967693</v>
      </c>
      <c r="AA272" s="72">
        <f t="shared" si="43"/>
        <v>69.4158288504884</v>
      </c>
      <c r="AB272" s="72">
        <f t="shared" si="44"/>
        <v>11.997</v>
      </c>
      <c r="AD272" s="153" t="s">
        <v>32</v>
      </c>
      <c r="AE272" s="177">
        <f>SUM(AB$263:AB272)/SUM(W$263:W272)-SUM(AA$263:AA272)/SUM(Z$263:Z272)</f>
        <v>0.000758542945798718</v>
      </c>
    </row>
    <row r="273" ht="15" hidden="1" customHeight="1" outlineLevel="1" spans="1:31">
      <c r="A273" s="116">
        <v>43810</v>
      </c>
      <c r="C273" s="105">
        <v>129</v>
      </c>
      <c r="E273" s="136">
        <v>0.1792</v>
      </c>
      <c r="F273" s="136">
        <v>0.2034</v>
      </c>
      <c r="G273" s="165">
        <f t="shared" si="40"/>
        <v>62.0032</v>
      </c>
      <c r="H273" s="136">
        <v>0.0192</v>
      </c>
      <c r="J273" s="144">
        <v>0.2014</v>
      </c>
      <c r="K273" s="144">
        <v>0.1473</v>
      </c>
      <c r="L273" s="144"/>
      <c r="M273" s="144"/>
      <c r="O273" s="57">
        <v>0</v>
      </c>
      <c r="P273" s="185">
        <v>0.021</v>
      </c>
      <c r="Q273" s="185">
        <v>0.0182</v>
      </c>
      <c r="R273" s="184">
        <f t="shared" si="41"/>
        <v>0.0028</v>
      </c>
      <c r="S273" s="57">
        <v>0.012</v>
      </c>
      <c r="U273" s="207">
        <v>0.0982</v>
      </c>
      <c r="V273" s="63">
        <v>0.9729</v>
      </c>
      <c r="W273" s="64">
        <v>333</v>
      </c>
      <c r="X273" s="64">
        <v>346</v>
      </c>
      <c r="Z273" s="110">
        <f t="shared" si="42"/>
        <v>3058.03869653768</v>
      </c>
      <c r="AA273" s="72">
        <f t="shared" si="43"/>
        <v>55.6563042769858</v>
      </c>
      <c r="AB273" s="72">
        <f t="shared" si="44"/>
        <v>6.993</v>
      </c>
      <c r="AD273" s="153" t="s">
        <v>33</v>
      </c>
      <c r="AE273" s="177">
        <f>SUM(AB$263:AB273)/SUM(W$263:W273)-SUM(AA$263:AA273)/SUM(Z$263:Z273)</f>
        <v>0.00249654249293924</v>
      </c>
    </row>
    <row r="274" ht="15" hidden="1" customHeight="1" outlineLevel="1" spans="1:31">
      <c r="A274" s="116">
        <v>43811</v>
      </c>
      <c r="B274" s="181" t="s">
        <v>100</v>
      </c>
      <c r="C274" s="123">
        <v>90</v>
      </c>
      <c r="E274" s="136">
        <v>0.2398</v>
      </c>
      <c r="F274" s="136">
        <v>0.1924</v>
      </c>
      <c r="G274" s="165">
        <f t="shared" si="40"/>
        <v>328.0464</v>
      </c>
      <c r="H274" s="136">
        <v>0.3882</v>
      </c>
      <c r="J274" s="144">
        <v>0.146</v>
      </c>
      <c r="K274" s="144">
        <v>0.215</v>
      </c>
      <c r="L274" s="144"/>
      <c r="M274" s="144"/>
      <c r="O274" s="57">
        <v>0.7532</v>
      </c>
      <c r="P274" s="185">
        <v>0.6101</v>
      </c>
      <c r="Q274" s="185">
        <v>0.598</v>
      </c>
      <c r="R274" s="184">
        <f t="shared" si="41"/>
        <v>0.0121</v>
      </c>
      <c r="S274" s="57">
        <v>0.5579</v>
      </c>
      <c r="U274" s="207">
        <v>0.2116</v>
      </c>
      <c r="V274" s="63">
        <v>0.9551</v>
      </c>
      <c r="W274" s="64">
        <v>749</v>
      </c>
      <c r="X274" s="64">
        <v>1368</v>
      </c>
      <c r="Z274" s="110">
        <f t="shared" si="42"/>
        <v>2790.69754253308</v>
      </c>
      <c r="AA274" s="72">
        <f t="shared" si="43"/>
        <v>1668.83713043478</v>
      </c>
      <c r="AB274" s="72">
        <f t="shared" si="44"/>
        <v>456.9649</v>
      </c>
      <c r="AD274" s="153" t="s">
        <v>34</v>
      </c>
      <c r="AE274" s="177">
        <f>SUM(AB$263:AB274)/SUM(W$263:W274)-SUM(AA$263:AA274)/SUM(Z$263:Z274)</f>
        <v>0.0883830006615445</v>
      </c>
    </row>
    <row r="275" ht="15" hidden="1" customHeight="1" outlineLevel="1" spans="1:31">
      <c r="A275" s="116">
        <v>43812</v>
      </c>
      <c r="C275" s="123">
        <v>134</v>
      </c>
      <c r="E275" s="136">
        <v>0.2335</v>
      </c>
      <c r="F275" s="136">
        <v>0.164</v>
      </c>
      <c r="G275" s="165">
        <f t="shared" si="40"/>
        <v>53.0045</v>
      </c>
      <c r="H275" s="136">
        <v>0.1692</v>
      </c>
      <c r="J275" s="144" t="s">
        <v>101</v>
      </c>
      <c r="K275" s="144">
        <v>0.1518</v>
      </c>
      <c r="L275" s="144"/>
      <c r="M275" s="144"/>
      <c r="O275" s="57">
        <v>0.6667</v>
      </c>
      <c r="P275" s="185">
        <v>0.2466</v>
      </c>
      <c r="Q275" s="185">
        <v>0.243</v>
      </c>
      <c r="R275" s="184">
        <f t="shared" si="41"/>
        <v>0.00360000000000002</v>
      </c>
      <c r="S275" s="57">
        <v>0.4583</v>
      </c>
      <c r="U275" s="207">
        <v>0.1659</v>
      </c>
      <c r="V275" s="63">
        <v>0.9297</v>
      </c>
      <c r="W275" s="64">
        <v>73</v>
      </c>
      <c r="X275" s="64">
        <v>227</v>
      </c>
      <c r="Z275" s="110">
        <f t="shared" si="42"/>
        <v>367.024110910187</v>
      </c>
      <c r="AA275" s="72">
        <f t="shared" si="43"/>
        <v>89.1868589511754</v>
      </c>
      <c r="AB275" s="72">
        <f t="shared" si="44"/>
        <v>18.0018</v>
      </c>
      <c r="AD275" s="153" t="s">
        <v>35</v>
      </c>
      <c r="AE275" s="177">
        <f>SUM(AB$263:AB275)/SUM(W$263:W275)-SUM(AA$263:AA275)/SUM(Z$263:Z275)</f>
        <v>0.0855529827979451</v>
      </c>
    </row>
    <row r="276" ht="15" hidden="1" customHeight="1" outlineLevel="1" spans="1:31">
      <c r="A276" s="116">
        <v>43813</v>
      </c>
      <c r="C276" s="123">
        <v>140</v>
      </c>
      <c r="E276" s="136">
        <v>0.1509</v>
      </c>
      <c r="F276" s="136">
        <v>0.2222</v>
      </c>
      <c r="G276" s="165">
        <f t="shared" si="40"/>
        <v>15.9954</v>
      </c>
      <c r="H276" s="136">
        <v>0.0762</v>
      </c>
      <c r="J276" s="144">
        <v>0.1529</v>
      </c>
      <c r="K276" s="144">
        <v>0.117</v>
      </c>
      <c r="L276" s="144"/>
      <c r="M276" s="144"/>
      <c r="O276" s="57">
        <v>0.4286</v>
      </c>
      <c r="P276" s="185">
        <v>0.1304</v>
      </c>
      <c r="Q276" s="185">
        <v>0.2932</v>
      </c>
      <c r="R276" s="185">
        <f t="shared" si="41"/>
        <v>-0.1628</v>
      </c>
      <c r="S276" s="57">
        <v>0.3771</v>
      </c>
      <c r="U276" s="207">
        <v>0.0889</v>
      </c>
      <c r="V276" s="63">
        <v>0.9042</v>
      </c>
      <c r="W276" s="64">
        <v>46</v>
      </c>
      <c r="X276" s="64">
        <v>106</v>
      </c>
      <c r="Z276" s="110">
        <f t="shared" si="42"/>
        <v>471.435320584927</v>
      </c>
      <c r="AA276" s="72">
        <f t="shared" si="43"/>
        <v>138.224835995501</v>
      </c>
      <c r="AB276" s="72">
        <f t="shared" si="44"/>
        <v>5.9984</v>
      </c>
      <c r="AD276" s="153" t="s">
        <v>36</v>
      </c>
      <c r="AE276" s="177">
        <f>SUM(AB$263:AB276)/SUM(W$263:W276)-SUM(AA$263:AA276)/SUM(Z$263:Z276)</f>
        <v>0.0794126805689493</v>
      </c>
    </row>
    <row r="277" ht="15" hidden="1" customHeight="1" outlineLevel="1" spans="1:31">
      <c r="A277" s="116">
        <v>43814</v>
      </c>
      <c r="C277" s="123">
        <v>195</v>
      </c>
      <c r="E277" s="136">
        <v>0.1548</v>
      </c>
      <c r="F277" s="136">
        <v>0.225</v>
      </c>
      <c r="G277" s="165">
        <f t="shared" si="40"/>
        <v>13.0032</v>
      </c>
      <c r="H277" s="136">
        <v>0.0286</v>
      </c>
      <c r="J277" s="170">
        <v>0.0896</v>
      </c>
      <c r="K277" s="144">
        <v>0.0863</v>
      </c>
      <c r="L277" s="144"/>
      <c r="M277" s="144"/>
      <c r="O277" s="57">
        <v>0.6</v>
      </c>
      <c r="P277" s="185">
        <v>0.125</v>
      </c>
      <c r="Q277" s="185">
        <v>0.2956</v>
      </c>
      <c r="R277" s="185">
        <f t="shared" si="41"/>
        <v>-0.1706</v>
      </c>
      <c r="S277" s="57">
        <v>0.4344</v>
      </c>
      <c r="U277" s="207">
        <v>0.0617</v>
      </c>
      <c r="V277" s="63">
        <v>0.827</v>
      </c>
      <c r="W277" s="64">
        <v>40</v>
      </c>
      <c r="X277" s="64">
        <v>84</v>
      </c>
      <c r="Z277" s="110">
        <f t="shared" si="42"/>
        <v>608.298217179903</v>
      </c>
      <c r="AA277" s="72">
        <f t="shared" si="43"/>
        <v>179.812952998379</v>
      </c>
      <c r="AB277" s="72">
        <f t="shared" si="44"/>
        <v>5</v>
      </c>
      <c r="AD277" s="153" t="s">
        <v>37</v>
      </c>
      <c r="AE277" s="177">
        <f>SUM(AB$263:AB277)/SUM(W$263:W277)-SUM(AA$263:AA277)/SUM(Z$263:Z277)</f>
        <v>0.0732882613622247</v>
      </c>
    </row>
    <row r="278" ht="15" hidden="1" customHeight="1" outlineLevel="1" spans="1:31">
      <c r="A278" s="116">
        <v>43815</v>
      </c>
      <c r="C278" s="123">
        <v>214</v>
      </c>
      <c r="E278" s="136">
        <v>0.2179</v>
      </c>
      <c r="F278" s="136">
        <v>0.2182</v>
      </c>
      <c r="G278" s="165">
        <f t="shared" si="40"/>
        <v>16.9962</v>
      </c>
      <c r="H278" s="136">
        <v>0.1111</v>
      </c>
      <c r="J278" s="144">
        <v>0.1818</v>
      </c>
      <c r="K278" s="144">
        <v>0.1664</v>
      </c>
      <c r="L278" s="144"/>
      <c r="M278" s="144"/>
      <c r="O278" s="57">
        <v>0.7143</v>
      </c>
      <c r="P278" s="185">
        <v>0.2353</v>
      </c>
      <c r="Q278" s="185">
        <v>0.3346</v>
      </c>
      <c r="R278" s="185">
        <f t="shared" si="41"/>
        <v>-0.0993</v>
      </c>
      <c r="S278" s="57">
        <v>0.4346</v>
      </c>
      <c r="U278" s="207">
        <v>0.0595</v>
      </c>
      <c r="V278" s="63">
        <v>0.9084</v>
      </c>
      <c r="W278" s="64">
        <v>34</v>
      </c>
      <c r="X278" s="64">
        <v>78</v>
      </c>
      <c r="Z278" s="110">
        <f t="shared" si="42"/>
        <v>537.428571428571</v>
      </c>
      <c r="AA278" s="72">
        <f t="shared" si="43"/>
        <v>179.8236</v>
      </c>
      <c r="AB278" s="72">
        <f t="shared" si="44"/>
        <v>8.0002</v>
      </c>
      <c r="AD278" s="153" t="s">
        <v>38</v>
      </c>
      <c r="AE278" s="177">
        <f>SUM(AB$263:AB278)/SUM(W$263:W278)-SUM(AA$263:AA278)/SUM(Z$263:Z278)</f>
        <v>0.0686604379403146</v>
      </c>
    </row>
    <row r="279" ht="15" hidden="1" customHeight="1" outlineLevel="1" spans="1:31">
      <c r="A279" s="116">
        <v>43816</v>
      </c>
      <c r="B279" s="181" t="s">
        <v>102</v>
      </c>
      <c r="C279" s="123">
        <v>207</v>
      </c>
      <c r="E279" s="136">
        <v>0.2442</v>
      </c>
      <c r="F279" s="136">
        <v>0.2342</v>
      </c>
      <c r="G279" s="165">
        <f t="shared" si="40"/>
        <v>21.0012</v>
      </c>
      <c r="H279" s="136">
        <v>0.0541</v>
      </c>
      <c r="J279" s="144">
        <v>0.1096</v>
      </c>
      <c r="K279" s="144">
        <v>0.116</v>
      </c>
      <c r="L279" s="144"/>
      <c r="M279" s="144"/>
      <c r="O279" s="57">
        <v>0.1</v>
      </c>
      <c r="P279" s="185">
        <v>0.093</v>
      </c>
      <c r="Q279" s="185">
        <v>0.1678</v>
      </c>
      <c r="R279" s="185">
        <f t="shared" si="41"/>
        <v>-0.0748</v>
      </c>
      <c r="S279" s="57">
        <v>0.3542</v>
      </c>
      <c r="U279" s="207">
        <v>0.07</v>
      </c>
      <c r="V279" s="63">
        <v>0.9619</v>
      </c>
      <c r="W279" s="64">
        <v>43</v>
      </c>
      <c r="X279" s="64">
        <v>86</v>
      </c>
      <c r="Z279" s="110">
        <f t="shared" si="42"/>
        <v>571.285714285714</v>
      </c>
      <c r="AA279" s="72">
        <f t="shared" si="43"/>
        <v>95.8617428571428</v>
      </c>
      <c r="AB279" s="72">
        <f t="shared" si="44"/>
        <v>3.999</v>
      </c>
      <c r="AD279" s="153" t="s">
        <v>39</v>
      </c>
      <c r="AE279" s="177">
        <f>SUM(AB$263:AB279)/SUM(W$263:W279)-SUM(AA$263:AA279)/SUM(Z$263:Z279)</f>
        <v>0.0668970435626413</v>
      </c>
    </row>
    <row r="280" ht="15" hidden="1" customHeight="1" outlineLevel="1" spans="1:31">
      <c r="A280" s="116">
        <v>43817</v>
      </c>
      <c r="B280" s="181" t="s">
        <v>102</v>
      </c>
      <c r="C280" s="123">
        <v>152</v>
      </c>
      <c r="E280" s="136">
        <v>0.3051</v>
      </c>
      <c r="F280" s="136">
        <v>0.2618</v>
      </c>
      <c r="G280" s="165">
        <f t="shared" si="40"/>
        <v>36.0018</v>
      </c>
      <c r="H280" s="136">
        <v>0.0333</v>
      </c>
      <c r="J280" s="144">
        <v>0.0734</v>
      </c>
      <c r="K280" s="144">
        <v>0.1586</v>
      </c>
      <c r="L280" s="144"/>
      <c r="M280" s="144"/>
      <c r="O280" s="57">
        <v>0.3333</v>
      </c>
      <c r="P280" s="185">
        <v>0.129</v>
      </c>
      <c r="Q280" s="185">
        <v>0.0957</v>
      </c>
      <c r="R280" s="184">
        <f t="shared" si="41"/>
        <v>0.0333</v>
      </c>
      <c r="S280" s="57">
        <v>0.3506</v>
      </c>
      <c r="U280" s="207">
        <v>0.0933</v>
      </c>
      <c r="V280" s="63">
        <v>0.9599</v>
      </c>
      <c r="W280" s="64">
        <v>62</v>
      </c>
      <c r="X280" s="64">
        <v>118</v>
      </c>
      <c r="Y280" s="189"/>
      <c r="Z280" s="110">
        <f t="shared" si="42"/>
        <v>602.523043944266</v>
      </c>
      <c r="AA280" s="72">
        <f t="shared" si="43"/>
        <v>57.6614553054662</v>
      </c>
      <c r="AB280" s="72">
        <f t="shared" si="44"/>
        <v>7.998</v>
      </c>
      <c r="AD280" s="153" t="s">
        <v>40</v>
      </c>
      <c r="AE280" s="177">
        <f>SUM(AB$263:AB280)/SUM(W$263:W280)-SUM(AA$263:AA280)/SUM(Z$263:Z280)</f>
        <v>0.0671107691459152</v>
      </c>
    </row>
    <row r="281" ht="15" hidden="1" customHeight="1" outlineLevel="1" spans="1:31">
      <c r="A281" s="116">
        <v>43818</v>
      </c>
      <c r="B281" s="181" t="s">
        <v>103</v>
      </c>
      <c r="C281" s="105">
        <v>155</v>
      </c>
      <c r="E281" s="136">
        <v>0.2153</v>
      </c>
      <c r="F281" s="136">
        <v>0.2155</v>
      </c>
      <c r="G281" s="165">
        <f t="shared" si="40"/>
        <v>31.0032</v>
      </c>
      <c r="H281" s="136">
        <v>0.2742</v>
      </c>
      <c r="J281" s="144">
        <v>0.0645</v>
      </c>
      <c r="K281" s="144">
        <v>0.157</v>
      </c>
      <c r="L281" s="144"/>
      <c r="M281" s="144"/>
      <c r="O281" s="57">
        <v>0.8</v>
      </c>
      <c r="P281" s="185">
        <v>0.4235</v>
      </c>
      <c r="Q281" s="185">
        <v>0.4246</v>
      </c>
      <c r="R281" s="185">
        <f t="shared" si="41"/>
        <v>-0.00109999999999999</v>
      </c>
      <c r="S281" s="57">
        <v>0.3596</v>
      </c>
      <c r="U281" s="207">
        <v>0.0855</v>
      </c>
      <c r="V281" s="63">
        <v>0.8804</v>
      </c>
      <c r="W281" s="64">
        <v>85</v>
      </c>
      <c r="X281" s="64">
        <v>144</v>
      </c>
      <c r="Z281" s="110">
        <f t="shared" si="42"/>
        <v>909.152046783626</v>
      </c>
      <c r="AA281" s="72">
        <f t="shared" si="43"/>
        <v>386.025959064327</v>
      </c>
      <c r="AB281" s="72">
        <f t="shared" si="44"/>
        <v>35.9975</v>
      </c>
      <c r="AD281" s="153" t="s">
        <v>41</v>
      </c>
      <c r="AE281" s="177">
        <f>SUM(AB$263:AB281)/SUM(W$263:W281)-SUM(AA$263:AA281)/SUM(Z$263:Z281)</f>
        <v>0.0616967071715488</v>
      </c>
    </row>
    <row r="282" ht="15" hidden="1" customHeight="1" outlineLevel="1" spans="1:31">
      <c r="A282" s="116">
        <v>43819</v>
      </c>
      <c r="B282" s="181" t="s">
        <v>103</v>
      </c>
      <c r="C282" s="123">
        <v>171</v>
      </c>
      <c r="E282" s="136">
        <v>0.1149</v>
      </c>
      <c r="F282" s="136">
        <v>0.2634</v>
      </c>
      <c r="G282" s="165">
        <f t="shared" si="40"/>
        <v>9.9963</v>
      </c>
      <c r="H282" s="136">
        <v>0.25</v>
      </c>
      <c r="J282" s="144">
        <v>0.1757</v>
      </c>
      <c r="K282" s="144">
        <v>0.1477</v>
      </c>
      <c r="L282" s="144"/>
      <c r="M282" s="144"/>
      <c r="O282" s="57">
        <v>0.7647</v>
      </c>
      <c r="P282" s="185">
        <v>0.3929</v>
      </c>
      <c r="Q282" s="185">
        <v>0.3424</v>
      </c>
      <c r="R282" s="184">
        <f t="shared" si="41"/>
        <v>0.0505</v>
      </c>
      <c r="S282" s="57">
        <v>0.3728</v>
      </c>
      <c r="U282" s="207">
        <v>0.065</v>
      </c>
      <c r="V282" s="63">
        <v>0.9682</v>
      </c>
      <c r="W282" s="64">
        <v>56</v>
      </c>
      <c r="X282" s="64">
        <v>87</v>
      </c>
      <c r="Z282" s="110">
        <f t="shared" si="42"/>
        <v>805.538461538462</v>
      </c>
      <c r="AA282" s="72">
        <f t="shared" si="43"/>
        <v>275.816369230769</v>
      </c>
      <c r="AB282" s="72">
        <f t="shared" si="44"/>
        <v>22.0024</v>
      </c>
      <c r="AD282" s="153" t="s">
        <v>42</v>
      </c>
      <c r="AE282" s="177">
        <f>SUM(AB$263:AB282)/SUM(W$263:W282)-SUM(AA$263:AA282)/SUM(Z$263:Z282)</f>
        <v>0.0593149748019834</v>
      </c>
    </row>
    <row r="283" ht="15" hidden="1" customHeight="1" outlineLevel="1" spans="1:31">
      <c r="A283" s="116">
        <v>43820</v>
      </c>
      <c r="B283" s="181" t="s">
        <v>103</v>
      </c>
      <c r="C283" s="123">
        <v>178</v>
      </c>
      <c r="E283" s="136">
        <v>0.1169</v>
      </c>
      <c r="F283" s="136">
        <v>0.2175</v>
      </c>
      <c r="G283" s="165">
        <f t="shared" si="40"/>
        <v>9.0013</v>
      </c>
      <c r="H283" s="136">
        <v>0.2174</v>
      </c>
      <c r="J283" s="144">
        <v>0.1471</v>
      </c>
      <c r="K283" s="144">
        <v>0.1345</v>
      </c>
      <c r="L283" s="144"/>
      <c r="M283" s="144"/>
      <c r="O283" s="57">
        <v>0.7333</v>
      </c>
      <c r="P283" s="185">
        <v>0.322</v>
      </c>
      <c r="Q283" s="185">
        <v>0.4272</v>
      </c>
      <c r="R283" s="185">
        <f t="shared" si="41"/>
        <v>-0.1052</v>
      </c>
      <c r="S283" s="57">
        <v>0.4508</v>
      </c>
      <c r="U283" s="207">
        <v>0.0676</v>
      </c>
      <c r="V283" s="63">
        <v>0.8617</v>
      </c>
      <c r="W283" s="209">
        <v>59</v>
      </c>
      <c r="X283" s="209">
        <v>77</v>
      </c>
      <c r="Z283" s="110">
        <f t="shared" si="42"/>
        <v>813.781065088757</v>
      </c>
      <c r="AA283" s="72">
        <f t="shared" si="43"/>
        <v>347.647271005917</v>
      </c>
      <c r="AB283" s="72">
        <f t="shared" si="44"/>
        <v>18.998</v>
      </c>
      <c r="AD283" s="153" t="s">
        <v>43</v>
      </c>
      <c r="AE283" s="177">
        <f>SUM(AB$263:AB283)/SUM(W$263:W283)-SUM(AA$263:AA283)/SUM(Z$263:Z283)</f>
        <v>0.052055019484391</v>
      </c>
    </row>
    <row r="284" ht="15" hidden="1" customHeight="1" outlineLevel="1" spans="1:31">
      <c r="A284" s="116">
        <v>43821</v>
      </c>
      <c r="C284" s="123">
        <v>168</v>
      </c>
      <c r="E284" s="136">
        <v>0.1948</v>
      </c>
      <c r="F284" s="136">
        <v>0.2445</v>
      </c>
      <c r="G284" s="165">
        <f t="shared" si="40"/>
        <v>14.9996</v>
      </c>
      <c r="H284" s="136">
        <v>0.2</v>
      </c>
      <c r="J284" s="144">
        <v>0.1818</v>
      </c>
      <c r="K284" s="144">
        <v>0.1553</v>
      </c>
      <c r="L284" s="144"/>
      <c r="M284" s="144"/>
      <c r="O284" s="57">
        <v>0.3333</v>
      </c>
      <c r="P284" s="202">
        <v>0.25</v>
      </c>
      <c r="Q284" s="185">
        <v>0.3227</v>
      </c>
      <c r="R284" s="185">
        <f t="shared" si="41"/>
        <v>-0.0727</v>
      </c>
      <c r="S284" s="57">
        <v>0.3929</v>
      </c>
      <c r="U284" s="207">
        <v>0.085</v>
      </c>
      <c r="V284" s="63">
        <v>0.9101</v>
      </c>
      <c r="W284" s="64">
        <v>40</v>
      </c>
      <c r="X284" s="64">
        <v>77</v>
      </c>
      <c r="Z284" s="110">
        <f t="shared" si="42"/>
        <v>430.588235294118</v>
      </c>
      <c r="AA284" s="72">
        <f t="shared" si="43"/>
        <v>138.950823529412</v>
      </c>
      <c r="AB284" s="72">
        <f t="shared" si="44"/>
        <v>10</v>
      </c>
      <c r="AD284" s="153" t="s">
        <v>44</v>
      </c>
      <c r="AE284" s="177">
        <f>SUM(AB$263:AB284)/SUM(W$263:W284)-SUM(AA$263:AA284)/SUM(Z$263:Z284)</f>
        <v>0.0496500507019485</v>
      </c>
    </row>
    <row r="285" ht="15" hidden="1" customHeight="1" outlineLevel="1" spans="1:31">
      <c r="A285" s="116">
        <v>43822</v>
      </c>
      <c r="C285" s="123">
        <v>162</v>
      </c>
      <c r="E285" s="136">
        <v>0.1791</v>
      </c>
      <c r="F285" s="136">
        <v>0.2917</v>
      </c>
      <c r="G285" s="165">
        <f t="shared" si="40"/>
        <v>11.9997</v>
      </c>
      <c r="H285" s="136">
        <v>0.3143</v>
      </c>
      <c r="J285" s="170">
        <v>0.1475</v>
      </c>
      <c r="K285" s="144">
        <v>0.1805</v>
      </c>
      <c r="L285" s="144"/>
      <c r="M285" s="144"/>
      <c r="O285" s="57">
        <v>0.6667</v>
      </c>
      <c r="P285" s="185">
        <v>0.4091</v>
      </c>
      <c r="Q285" s="185">
        <v>0.3144</v>
      </c>
      <c r="R285" s="184">
        <f t="shared" si="41"/>
        <v>0.0947</v>
      </c>
      <c r="S285" s="57">
        <v>0.4085</v>
      </c>
      <c r="U285" s="207">
        <v>0.0597</v>
      </c>
      <c r="V285" s="63">
        <v>0.9455</v>
      </c>
      <c r="W285" s="64">
        <v>44</v>
      </c>
      <c r="X285" s="64">
        <v>67</v>
      </c>
      <c r="Z285" s="110">
        <f t="shared" si="42"/>
        <v>693.018425460636</v>
      </c>
      <c r="AA285" s="72">
        <f t="shared" si="43"/>
        <v>217.884992964824</v>
      </c>
      <c r="AB285" s="72">
        <f t="shared" si="44"/>
        <v>18.0004</v>
      </c>
      <c r="AD285" s="153" t="s">
        <v>45</v>
      </c>
      <c r="AE285" s="177">
        <f>SUM(AB$263:AB285)/SUM(W$263:W285)-SUM(AA$263:AA285)/SUM(Z$263:Z285)</f>
        <v>0.0493664334996273</v>
      </c>
    </row>
    <row r="286" ht="15" hidden="1" customHeight="1" outlineLevel="1" spans="1:31">
      <c r="A286" s="116">
        <v>43823</v>
      </c>
      <c r="C286" s="123">
        <v>122</v>
      </c>
      <c r="E286" s="136">
        <v>0.2788</v>
      </c>
      <c r="F286" s="136">
        <v>0.2355</v>
      </c>
      <c r="G286" s="165">
        <f t="shared" si="40"/>
        <v>28.9952</v>
      </c>
      <c r="H286" s="136">
        <v>0.2549</v>
      </c>
      <c r="J286" s="144">
        <v>0.1538</v>
      </c>
      <c r="K286" s="144">
        <v>0.0951</v>
      </c>
      <c r="L286" s="144"/>
      <c r="M286" s="144"/>
      <c r="O286" s="57">
        <v>0.75</v>
      </c>
      <c r="P286" s="185">
        <v>0.3333</v>
      </c>
      <c r="Q286" s="185">
        <v>0.3194</v>
      </c>
      <c r="R286" s="184">
        <f t="shared" si="41"/>
        <v>0.0139</v>
      </c>
      <c r="S286" s="57">
        <v>0.3901</v>
      </c>
      <c r="U286" s="207">
        <v>0.1241</v>
      </c>
      <c r="V286" s="63">
        <v>0.9256</v>
      </c>
      <c r="W286" s="64">
        <v>63</v>
      </c>
      <c r="X286" s="64">
        <v>104</v>
      </c>
      <c r="Z286" s="110">
        <f t="shared" si="42"/>
        <v>444.655116841257</v>
      </c>
      <c r="AA286" s="72">
        <f t="shared" si="43"/>
        <v>142.022844319098</v>
      </c>
      <c r="AB286" s="72">
        <f t="shared" si="44"/>
        <v>20.9979</v>
      </c>
      <c r="AD286" s="153" t="s">
        <v>46</v>
      </c>
      <c r="AE286" s="177">
        <f>SUM(AB$263:AB286)/SUM(W$263:W286)-SUM(AA$263:AA286)/SUM(Z$263:Z286)</f>
        <v>0.0487080675619699</v>
      </c>
    </row>
    <row r="287" ht="15" hidden="1" customHeight="1" outlineLevel="1" spans="1:31">
      <c r="A287" s="116">
        <v>43824</v>
      </c>
      <c r="C287" s="123">
        <v>119</v>
      </c>
      <c r="E287" s="136">
        <v>0.215</v>
      </c>
      <c r="F287" s="136">
        <v>0.2681</v>
      </c>
      <c r="G287" s="165">
        <f t="shared" si="40"/>
        <v>23.005</v>
      </c>
      <c r="H287" s="136">
        <v>0.194</v>
      </c>
      <c r="J287" s="144">
        <v>0.1212</v>
      </c>
      <c r="K287" s="144">
        <v>0.1588</v>
      </c>
      <c r="L287" s="144"/>
      <c r="M287" s="144"/>
      <c r="O287" s="57">
        <v>0.1875</v>
      </c>
      <c r="P287" s="185">
        <v>0.2973</v>
      </c>
      <c r="Q287" s="185">
        <v>0.3461</v>
      </c>
      <c r="R287" s="185">
        <f t="shared" si="41"/>
        <v>-0.0488</v>
      </c>
      <c r="S287" s="57">
        <v>0.4849</v>
      </c>
      <c r="U287" s="207">
        <v>0.145</v>
      </c>
      <c r="V287" s="63">
        <v>0.9737</v>
      </c>
      <c r="W287" s="64">
        <v>74</v>
      </c>
      <c r="X287" s="64">
        <v>107</v>
      </c>
      <c r="Z287" s="110">
        <f t="shared" si="42"/>
        <v>436.344827586207</v>
      </c>
      <c r="AA287" s="72">
        <f t="shared" si="43"/>
        <v>151.018944827586</v>
      </c>
      <c r="AB287" s="72">
        <f t="shared" si="44"/>
        <v>22.0002</v>
      </c>
      <c r="AD287" s="153" t="s">
        <v>47</v>
      </c>
      <c r="AE287" s="177">
        <f>SUM(AB$263:AB287)/SUM(W$263:W287)-SUM(AA$263:AA287)/SUM(Z$263:Z287)</f>
        <v>0.0466922857503017</v>
      </c>
    </row>
    <row r="288" ht="15" hidden="1" customHeight="1" outlineLevel="1" spans="1:31">
      <c r="A288" s="116">
        <v>43825</v>
      </c>
      <c r="C288" s="123">
        <v>178</v>
      </c>
      <c r="E288" s="136">
        <v>0.2154</v>
      </c>
      <c r="F288" s="136">
        <v>0.2297</v>
      </c>
      <c r="G288" s="165">
        <f t="shared" si="40"/>
        <v>14.001</v>
      </c>
      <c r="H288" s="136">
        <v>0.1529</v>
      </c>
      <c r="J288" s="144">
        <v>0.1455</v>
      </c>
      <c r="K288" s="144">
        <v>0.1547</v>
      </c>
      <c r="L288" s="144"/>
      <c r="M288" s="144"/>
      <c r="O288" s="57">
        <v>0.2222</v>
      </c>
      <c r="P288" s="185">
        <v>0.1622</v>
      </c>
      <c r="Q288" s="185">
        <v>0.384</v>
      </c>
      <c r="R288" s="185">
        <f t="shared" si="41"/>
        <v>-0.2218</v>
      </c>
      <c r="S288" s="57">
        <v>0.4004</v>
      </c>
      <c r="U288" s="207">
        <v>0.0701</v>
      </c>
      <c r="V288" s="63">
        <v>0.9539</v>
      </c>
      <c r="W288" s="64">
        <v>37</v>
      </c>
      <c r="X288" s="64">
        <v>65</v>
      </c>
      <c r="Z288" s="110">
        <f t="shared" si="42"/>
        <v>490.817403708987</v>
      </c>
      <c r="AA288" s="72">
        <f t="shared" si="43"/>
        <v>188.473883024251</v>
      </c>
      <c r="AB288" s="72">
        <f t="shared" si="44"/>
        <v>6.0014</v>
      </c>
      <c r="AD288" s="153" t="s">
        <v>48</v>
      </c>
      <c r="AE288" s="177">
        <f>SUM(AB$263:AB288)/SUM(W$263:W288)-SUM(AA$263:AA288)/SUM(Z$263:Z288)</f>
        <v>0.041934491520608</v>
      </c>
    </row>
    <row r="289" ht="15" hidden="1" customHeight="1" outlineLevel="1" spans="1:31">
      <c r="A289" s="116">
        <v>43826</v>
      </c>
      <c r="C289" s="105">
        <v>153</v>
      </c>
      <c r="E289" s="136">
        <v>0.127</v>
      </c>
      <c r="F289" s="136">
        <v>0.254</v>
      </c>
      <c r="G289" s="165">
        <f t="shared" si="40"/>
        <v>8.001</v>
      </c>
      <c r="H289" s="136">
        <v>0.0909</v>
      </c>
      <c r="J289" s="144">
        <v>0.1273</v>
      </c>
      <c r="K289" s="144">
        <v>0.1517</v>
      </c>
      <c r="L289" s="144"/>
      <c r="M289" s="144"/>
      <c r="O289" s="57">
        <v>0.7273</v>
      </c>
      <c r="P289" s="202">
        <v>0.2727</v>
      </c>
      <c r="Q289" s="185">
        <v>0.3515</v>
      </c>
      <c r="R289" s="185">
        <f t="shared" si="41"/>
        <v>-0.0788</v>
      </c>
      <c r="S289" s="57">
        <v>0.4118</v>
      </c>
      <c r="U289" s="207">
        <v>0.0797</v>
      </c>
      <c r="V289" s="63">
        <v>0.9284</v>
      </c>
      <c r="W289" s="64">
        <v>44</v>
      </c>
      <c r="X289" s="64">
        <v>63</v>
      </c>
      <c r="Z289" s="110">
        <f t="shared" si="42"/>
        <v>508.07026348808</v>
      </c>
      <c r="AA289" s="72">
        <f t="shared" si="43"/>
        <v>178.58669761606</v>
      </c>
      <c r="AB289" s="72">
        <f t="shared" si="44"/>
        <v>11.9988</v>
      </c>
      <c r="AD289" s="153" t="s">
        <v>49</v>
      </c>
      <c r="AE289" s="177">
        <f>SUM(AB$263:AB289)/SUM(W$263:W289)-SUM(AA$263:AA289)/SUM(Z$263:Z289)</f>
        <v>0.0393959740564083</v>
      </c>
    </row>
    <row r="290" ht="15" hidden="1" customHeight="1" outlineLevel="1" spans="1:31">
      <c r="A290" s="116">
        <v>43827</v>
      </c>
      <c r="C290" s="123">
        <v>113</v>
      </c>
      <c r="E290" s="136">
        <v>0.1754</v>
      </c>
      <c r="F290" s="136">
        <v>0.2568</v>
      </c>
      <c r="G290" s="165">
        <f t="shared" si="40"/>
        <v>19.9956</v>
      </c>
      <c r="H290" s="136">
        <v>0.2083</v>
      </c>
      <c r="J290" s="170" t="s">
        <v>104</v>
      </c>
      <c r="K290" s="144">
        <v>0.1536</v>
      </c>
      <c r="L290" s="144"/>
      <c r="M290" s="144"/>
      <c r="O290" s="57">
        <v>0.8667</v>
      </c>
      <c r="P290" s="185">
        <v>0.3059</v>
      </c>
      <c r="Q290" s="185">
        <v>0.3773</v>
      </c>
      <c r="R290" s="185">
        <f t="shared" si="41"/>
        <v>-0.0714</v>
      </c>
      <c r="S290" s="57">
        <v>0.3221</v>
      </c>
      <c r="U290" s="207">
        <v>0.1586</v>
      </c>
      <c r="V290" s="63">
        <v>0.963</v>
      </c>
      <c r="W290" s="64">
        <v>85</v>
      </c>
      <c r="X290" s="64">
        <v>114</v>
      </c>
      <c r="Z290" s="110">
        <f t="shared" si="42"/>
        <v>450.9394703657</v>
      </c>
      <c r="AA290" s="72">
        <f t="shared" si="43"/>
        <v>170.139462168979</v>
      </c>
      <c r="AB290" s="72">
        <f t="shared" si="44"/>
        <v>26.0015</v>
      </c>
      <c r="AD290" s="153" t="s">
        <v>50</v>
      </c>
      <c r="AE290" s="177">
        <f>SUM(AB$263:AB290)/SUM(W$263:W290)-SUM(AA$263:AA290)/SUM(Z$263:Z290)</f>
        <v>0.0372776822973145</v>
      </c>
    </row>
    <row r="291" ht="15" hidden="1" customHeight="1" outlineLevel="1" spans="1:31">
      <c r="A291" s="116">
        <v>43828</v>
      </c>
      <c r="C291" s="123">
        <v>157</v>
      </c>
      <c r="E291" s="167" t="s">
        <v>105</v>
      </c>
      <c r="F291" s="136">
        <v>0.262</v>
      </c>
      <c r="G291" s="165">
        <f t="shared" si="40"/>
        <v>6.9974</v>
      </c>
      <c r="H291" s="136">
        <v>0.0541</v>
      </c>
      <c r="J291" s="144">
        <v>0.2264</v>
      </c>
      <c r="K291" s="144">
        <v>0.137</v>
      </c>
      <c r="L291" s="144"/>
      <c r="M291" s="144"/>
      <c r="O291" s="57">
        <v>0.6154</v>
      </c>
      <c r="P291" s="185">
        <v>0.2041</v>
      </c>
      <c r="Q291" s="185">
        <v>0.2702</v>
      </c>
      <c r="R291" s="185">
        <f t="shared" si="41"/>
        <v>-0.0661</v>
      </c>
      <c r="S291" s="57">
        <v>0.3176</v>
      </c>
      <c r="U291" s="207">
        <v>0.0753</v>
      </c>
      <c r="V291" s="63">
        <v>0.9471</v>
      </c>
      <c r="W291" s="64">
        <v>49</v>
      </c>
      <c r="X291" s="64">
        <v>59</v>
      </c>
      <c r="Z291" s="110">
        <f t="shared" si="42"/>
        <v>601.730411686587</v>
      </c>
      <c r="AA291" s="72">
        <f t="shared" si="43"/>
        <v>162.587557237716</v>
      </c>
      <c r="AB291" s="72">
        <f t="shared" si="44"/>
        <v>10.0009</v>
      </c>
      <c r="AD291" s="153" t="s">
        <v>51</v>
      </c>
      <c r="AE291" s="177">
        <f>SUM(AB$263:AB291)/SUM(W$263:W291)-SUM(AA$263:AA291)/SUM(Z$263:Z291)</f>
        <v>0.0354773591409357</v>
      </c>
    </row>
    <row r="292" ht="15" hidden="1" customHeight="1" outlineLevel="1" spans="1:31">
      <c r="A292" s="116">
        <v>43829</v>
      </c>
      <c r="C292" s="123">
        <v>115</v>
      </c>
      <c r="E292" s="136">
        <v>0.1792</v>
      </c>
      <c r="F292" s="136">
        <v>0.2391</v>
      </c>
      <c r="G292" s="165">
        <f t="shared" si="40"/>
        <v>18.9952</v>
      </c>
      <c r="H292" s="136">
        <v>0.4906</v>
      </c>
      <c r="J292" s="144">
        <v>0.129</v>
      </c>
      <c r="K292" s="144">
        <v>0.1275</v>
      </c>
      <c r="L292" s="144"/>
      <c r="M292" s="144"/>
      <c r="O292" s="57">
        <v>0.9583</v>
      </c>
      <c r="P292" s="185">
        <v>0.6</v>
      </c>
      <c r="Q292" s="185">
        <v>0.4372</v>
      </c>
      <c r="R292" s="185">
        <f t="shared" si="41"/>
        <v>0.1628</v>
      </c>
      <c r="S292" s="57">
        <v>0.3027</v>
      </c>
      <c r="U292" s="207">
        <v>0.0991</v>
      </c>
      <c r="V292" s="63">
        <v>0.9659</v>
      </c>
      <c r="W292" s="64">
        <v>75</v>
      </c>
      <c r="X292" s="64">
        <v>106</v>
      </c>
      <c r="Z292" s="110">
        <f t="shared" si="42"/>
        <v>681.811301715439</v>
      </c>
      <c r="AA292" s="72">
        <f t="shared" si="43"/>
        <v>298.08790110999</v>
      </c>
      <c r="AB292" s="72">
        <f t="shared" si="44"/>
        <v>45</v>
      </c>
      <c r="AD292" s="153" t="s">
        <v>52</v>
      </c>
      <c r="AE292" s="177">
        <f>SUM(AB$263:AB292)/SUM(W$263:W292)-SUM(AA$263:AA292)/SUM(Z$263:Z292)</f>
        <v>0.0381346451537919</v>
      </c>
    </row>
    <row r="293" ht="15" hidden="1" customHeight="1" outlineLevel="1" spans="1:31">
      <c r="A293" s="116">
        <v>43830</v>
      </c>
      <c r="C293" s="123">
        <v>159</v>
      </c>
      <c r="E293" s="136">
        <v>0.1579</v>
      </c>
      <c r="F293" s="136">
        <v>0.2005</v>
      </c>
      <c r="G293" s="165">
        <f t="shared" si="40"/>
        <v>12.0004</v>
      </c>
      <c r="H293" s="136">
        <v>0.125</v>
      </c>
      <c r="J293" s="144">
        <v>0.1231</v>
      </c>
      <c r="K293" s="144">
        <v>0.139</v>
      </c>
      <c r="L293" s="144"/>
      <c r="M293" s="144"/>
      <c r="O293" s="57">
        <v>0.6364</v>
      </c>
      <c r="P293" s="185">
        <v>0.3448</v>
      </c>
      <c r="Q293" s="185">
        <v>0.4126</v>
      </c>
      <c r="R293" s="185">
        <f t="shared" si="41"/>
        <v>-0.0678</v>
      </c>
      <c r="S293" s="57">
        <v>0.3791</v>
      </c>
      <c r="U293" s="207">
        <v>0.0904</v>
      </c>
      <c r="V293" s="63">
        <v>0.9622</v>
      </c>
      <c r="W293" s="64">
        <v>58</v>
      </c>
      <c r="X293" s="64">
        <v>76</v>
      </c>
      <c r="Z293" s="110">
        <f t="shared" si="42"/>
        <v>583.592920353982</v>
      </c>
      <c r="AA293" s="72">
        <f t="shared" si="43"/>
        <v>240.790438938053</v>
      </c>
      <c r="AB293" s="72">
        <f t="shared" si="44"/>
        <v>19.9984</v>
      </c>
      <c r="AD293" s="153" t="s">
        <v>57</v>
      </c>
      <c r="AE293" s="177">
        <f>SUM(AB$263:AB293)/SUM(W$263:W293)-SUM(AA$263:AA293)/SUM(Z$263:Z293)</f>
        <v>0.0354694556298112</v>
      </c>
    </row>
    <row r="294" ht="15" customHeight="1" collapsed="1" spans="1:31">
      <c r="A294" s="125" t="s">
        <v>106</v>
      </c>
      <c r="B294" s="192" t="s">
        <v>100</v>
      </c>
      <c r="C294" s="166">
        <f>AVERAGE(C263:C293)</f>
        <v>155.064516129032</v>
      </c>
      <c r="E294" s="34">
        <f>AVERAGE(E263:E293)</f>
        <v>0.182163333333333</v>
      </c>
      <c r="F294" s="34">
        <f>AVERAGE(F263:F293)</f>
        <v>0.229267741935484</v>
      </c>
      <c r="G294" s="34">
        <f>SUM(G263:G293)/SUM(X263:X293)</f>
        <v>0.201948293736501</v>
      </c>
      <c r="H294" s="34">
        <f>AVERAGE(H263:H293)</f>
        <v>0.154822580645161</v>
      </c>
      <c r="I294" s="183"/>
      <c r="J294" s="183">
        <f>AVERAGE(J263:J293)</f>
        <v>0.145796551724138</v>
      </c>
      <c r="K294" s="183">
        <f>AVERAGE(K263:K293)</f>
        <v>0.149277419354839</v>
      </c>
      <c r="L294" s="183" t="e">
        <f>AVERAGE(L263:L293)</f>
        <v>#DIV/0!</v>
      </c>
      <c r="M294" s="183" t="e">
        <f>AVERAGE(M263:M293)</f>
        <v>#DIV/0!</v>
      </c>
      <c r="N294" s="183"/>
      <c r="O294" s="34">
        <f>AVERAGE(O263:O293)</f>
        <v>0.5302</v>
      </c>
      <c r="P294" s="34">
        <f>AVERAGE(P263:P293)</f>
        <v>0.249025806451613</v>
      </c>
      <c r="Q294" s="34">
        <f>AVERAGE(Q263:Q293)</f>
        <v>0.280609677419355</v>
      </c>
      <c r="R294" s="34">
        <f>AVERAGE(R263:R293)</f>
        <v>-0.0315838709677419</v>
      </c>
      <c r="S294" s="34">
        <f>AVERAGE(S263:S293)</f>
        <v>0.372503225806452</v>
      </c>
      <c r="T294" s="183"/>
      <c r="U294" s="34">
        <f>AVERAGE(U263:U293)</f>
        <v>0.0983</v>
      </c>
      <c r="V294" s="34">
        <f>AVERAGE(V263:V293)</f>
        <v>0.947767741935484</v>
      </c>
      <c r="W294" s="217">
        <f>AVERAGE(W263:W293)</f>
        <v>98.3870967741936</v>
      </c>
      <c r="X294" s="217">
        <f>AVERAGE(X263:X293)</f>
        <v>149.354838709677</v>
      </c>
      <c r="Z294" s="34" t="s">
        <v>54</v>
      </c>
      <c r="AA294" s="34">
        <f>SUM(AA263:AA293)/SUM(Z263:Z293)</f>
        <v>0.271397954206254</v>
      </c>
      <c r="AB294" s="68" t="s">
        <v>55</v>
      </c>
      <c r="AC294" s="178">
        <f>SUM(AB263:AB293)/SUM(W263:W293)</f>
        <v>0.306867409836066</v>
      </c>
      <c r="AD294" s="155" t="s">
        <v>16</v>
      </c>
      <c r="AE294" s="172">
        <f>AC294-AA294</f>
        <v>0.0354694556298112</v>
      </c>
    </row>
    <row r="295" ht="15" hidden="1" customHeight="1" spans="1:31">
      <c r="A295" s="103" t="s">
        <v>107</v>
      </c>
      <c r="B295" s="181" t="s">
        <v>63</v>
      </c>
      <c r="C295" s="105">
        <f>MIN(C263:C294)</f>
        <v>90</v>
      </c>
      <c r="E295" s="163">
        <f>VARP(E$263:E$293)</f>
        <v>0.00246177565555556</v>
      </c>
      <c r="F295" s="163">
        <f>VARP(F$263:F$293)</f>
        <v>0.000740889281997919</v>
      </c>
      <c r="G295" s="163"/>
      <c r="H295" s="163"/>
      <c r="I295" s="163"/>
      <c r="J295" s="163">
        <f>VARP(J$263:J$293)</f>
        <v>0.00135927412604043</v>
      </c>
      <c r="K295" s="163">
        <f>VARP(K$263:K$293)</f>
        <v>0.000631062393340271</v>
      </c>
      <c r="L295" s="163" t="e">
        <f>VARP(L$231:L$260)</f>
        <v>#DIV/0!</v>
      </c>
      <c r="M295" s="163" t="e">
        <f>VARP(M$231:M$260)</f>
        <v>#DIV/0!</v>
      </c>
      <c r="N295" s="163"/>
      <c r="O295" s="163">
        <f>VARP(O$263:O$293)</f>
        <v>0.0590476322580645</v>
      </c>
      <c r="P295" s="163">
        <f>VARP(P$263:P$293)</f>
        <v>0.0198084632049948</v>
      </c>
      <c r="Q295" s="163">
        <f>VARP(Q$263:Q$293)</f>
        <v>0.0157806757127992</v>
      </c>
      <c r="R295" s="163">
        <f>VARP(R$263:R$293)</f>
        <v>0.006249604578564</v>
      </c>
      <c r="S295" s="163">
        <f>VARP(S$263:S$293)</f>
        <v>0.0091105545057232</v>
      </c>
      <c r="T295" s="163"/>
      <c r="U295" s="163">
        <f>VARP(U$263:U$293)</f>
        <v>0.00157880903225806</v>
      </c>
      <c r="V295" s="163">
        <f>VARP(V$263:V$293)</f>
        <v>0.00146198992715921</v>
      </c>
      <c r="W295" s="163"/>
      <c r="X295" s="163"/>
      <c r="Z295" s="110">
        <f>AVERAGE(Z264:Z293)</f>
        <v>808.319158066971</v>
      </c>
      <c r="AA295" s="72">
        <f>AVERAGE(AA264:AA293)</f>
        <v>219.582129188992</v>
      </c>
      <c r="AB295" s="72">
        <f>AVERAGE(AB264:AB293)</f>
        <v>30.6981066666667</v>
      </c>
      <c r="AE295" s="75">
        <f>VARP(AE264:AE294)</f>
        <v>0.00149298183054204</v>
      </c>
    </row>
    <row r="296" ht="15" customHeight="1" outlineLevel="1" spans="1:31">
      <c r="A296" s="116">
        <v>43466</v>
      </c>
      <c r="C296" s="123">
        <v>110</v>
      </c>
      <c r="E296" s="136">
        <v>0.195</v>
      </c>
      <c r="F296" s="136">
        <v>0.2424</v>
      </c>
      <c r="G296" s="165">
        <f t="shared" ref="G296:G312" si="45">X296*E296</f>
        <v>31.005</v>
      </c>
      <c r="H296" s="136">
        <v>0.2157</v>
      </c>
      <c r="J296" s="216">
        <v>0.1656</v>
      </c>
      <c r="K296" s="144">
        <v>0.1179</v>
      </c>
      <c r="L296" s="144"/>
      <c r="M296" s="144"/>
      <c r="O296" s="57">
        <v>0.3261</v>
      </c>
      <c r="P296" s="185">
        <v>0.4545</v>
      </c>
      <c r="Q296" s="57">
        <v>0.5037</v>
      </c>
      <c r="R296" s="185">
        <f t="shared" ref="R296:R312" si="46">P296-Q296</f>
        <v>-0.0492</v>
      </c>
      <c r="S296" s="57">
        <v>0.3908</v>
      </c>
      <c r="U296" s="207">
        <v>0.16</v>
      </c>
      <c r="V296" s="63">
        <v>0.9684</v>
      </c>
      <c r="W296" s="64">
        <v>121</v>
      </c>
      <c r="X296" s="64">
        <v>159</v>
      </c>
      <c r="Z296" s="110">
        <f t="shared" ref="Z296:Z312" si="47">W296/U296-W296</f>
        <v>635.25</v>
      </c>
      <c r="AA296" s="72">
        <f t="shared" ref="AA296:AA312" si="48">(W296/U296-W296)*Q296</f>
        <v>319.975425</v>
      </c>
      <c r="AB296" s="72">
        <f t="shared" ref="AB296:AB312" si="49">W296*P296</f>
        <v>54.9945</v>
      </c>
      <c r="AD296" s="153" t="s">
        <v>23</v>
      </c>
      <c r="AE296" s="154">
        <f>AB296/W296-AA296/Z296</f>
        <v>-0.0492</v>
      </c>
    </row>
    <row r="297" ht="15" customHeight="1" outlineLevel="1" spans="1:31">
      <c r="A297" s="116">
        <v>43467</v>
      </c>
      <c r="C297" s="123">
        <v>124</v>
      </c>
      <c r="E297" s="136">
        <v>0.24</v>
      </c>
      <c r="F297" s="136">
        <v>0.26</v>
      </c>
      <c r="G297" s="165">
        <f t="shared" si="45"/>
        <v>234</v>
      </c>
      <c r="H297" s="136">
        <v>0.1385</v>
      </c>
      <c r="J297" s="144">
        <v>0.1609</v>
      </c>
      <c r="K297" s="144">
        <v>0.1542</v>
      </c>
      <c r="L297" s="144"/>
      <c r="M297" s="144"/>
      <c r="O297" s="57">
        <v>0.5556</v>
      </c>
      <c r="P297" s="185">
        <v>0.1507</v>
      </c>
      <c r="Q297" s="57">
        <v>0.2276</v>
      </c>
      <c r="R297" s="185">
        <f t="shared" si="46"/>
        <v>-0.0769</v>
      </c>
      <c r="S297" s="57">
        <v>0.2228</v>
      </c>
      <c r="U297" s="207">
        <v>0.1026</v>
      </c>
      <c r="V297" s="63">
        <v>0.9532</v>
      </c>
      <c r="W297" s="64">
        <v>73</v>
      </c>
      <c r="X297" s="64">
        <v>975</v>
      </c>
      <c r="Z297" s="110">
        <f t="shared" si="47"/>
        <v>638.500974658869</v>
      </c>
      <c r="AA297" s="72">
        <f t="shared" si="48"/>
        <v>145.322821832359</v>
      </c>
      <c r="AB297" s="72">
        <f t="shared" si="49"/>
        <v>11.0011</v>
      </c>
      <c r="AD297" s="153" t="s">
        <v>24</v>
      </c>
      <c r="AE297" s="154">
        <f>SUM(AB$296:AB297)/SUM(W$296:W297)-SUM(AA$296:AA297)/SUM(Z$296:Z297)</f>
        <v>-0.0251141519929621</v>
      </c>
    </row>
    <row r="298" ht="15" customHeight="1" outlineLevel="1" spans="1:31">
      <c r="A298" s="116">
        <v>43468</v>
      </c>
      <c r="C298" s="105">
        <v>161</v>
      </c>
      <c r="E298" s="167" t="s">
        <v>108</v>
      </c>
      <c r="F298" s="136">
        <v>0.1982</v>
      </c>
      <c r="G298" s="165">
        <f t="shared" si="45"/>
        <v>200.7243</v>
      </c>
      <c r="H298" s="136">
        <v>0.1224</v>
      </c>
      <c r="J298" s="144">
        <v>0.1268</v>
      </c>
      <c r="K298" s="144">
        <v>0.1021</v>
      </c>
      <c r="L298" s="144"/>
      <c r="M298" s="144"/>
      <c r="O298" s="57">
        <v>0.1667</v>
      </c>
      <c r="P298" s="185">
        <v>0.1311</v>
      </c>
      <c r="Q298" s="57">
        <v>0.1622</v>
      </c>
      <c r="R298" s="185">
        <f t="shared" si="46"/>
        <v>-0.0311</v>
      </c>
      <c r="S298" s="57">
        <v>0.2692</v>
      </c>
      <c r="U298" s="207">
        <v>0.0747</v>
      </c>
      <c r="V298" s="63">
        <v>0.9389</v>
      </c>
      <c r="W298" s="64">
        <v>61</v>
      </c>
      <c r="X298" s="64">
        <v>1057</v>
      </c>
      <c r="Z298" s="110">
        <f t="shared" si="47"/>
        <v>755.599732262383</v>
      </c>
      <c r="AA298" s="72">
        <f t="shared" si="48"/>
        <v>122.558276572959</v>
      </c>
      <c r="AB298" s="72">
        <f t="shared" si="49"/>
        <v>7.9971</v>
      </c>
      <c r="AD298" s="153" t="s">
        <v>25</v>
      </c>
      <c r="AE298" s="154">
        <f>AB296:AB298/W296:W298-AA296:AA298/Z296:Z298</f>
        <v>-0.0311000000000007</v>
      </c>
    </row>
    <row r="299" ht="15" customHeight="1" outlineLevel="1" spans="1:31">
      <c r="A299" s="116">
        <v>43469</v>
      </c>
      <c r="C299" s="123">
        <v>109</v>
      </c>
      <c r="E299" s="136">
        <v>0.1623</v>
      </c>
      <c r="F299" s="136">
        <v>0.22</v>
      </c>
      <c r="G299" s="165">
        <f t="shared" si="45"/>
        <v>193.4616</v>
      </c>
      <c r="H299" s="136">
        <v>0.0935</v>
      </c>
      <c r="J299" s="144">
        <v>0.0916</v>
      </c>
      <c r="K299" s="144">
        <v>0.124</v>
      </c>
      <c r="L299" s="144"/>
      <c r="M299" s="144"/>
      <c r="O299" s="57">
        <v>0.2609</v>
      </c>
      <c r="P299" s="185">
        <v>0.1328</v>
      </c>
      <c r="Q299" s="57">
        <v>0.1245</v>
      </c>
      <c r="R299" s="184">
        <f t="shared" si="46"/>
        <v>0.0083</v>
      </c>
      <c r="S299" s="57">
        <v>0.1411</v>
      </c>
      <c r="U299" s="207">
        <v>0.1292</v>
      </c>
      <c r="V299" s="63">
        <v>0.948</v>
      </c>
      <c r="W299" s="64">
        <v>128</v>
      </c>
      <c r="X299" s="64">
        <v>1192</v>
      </c>
      <c r="Z299" s="110">
        <f t="shared" si="47"/>
        <v>862.712074303406</v>
      </c>
      <c r="AA299" s="72">
        <f t="shared" si="48"/>
        <v>107.407653250774</v>
      </c>
      <c r="AB299" s="72">
        <f t="shared" si="49"/>
        <v>16.9984</v>
      </c>
      <c r="AD299" s="153" t="s">
        <v>26</v>
      </c>
      <c r="AE299" s="154">
        <f>SUM(AB$296:AB299)/SUM(W$296:W299)-SUM(AA$296:AA299)/SUM(Z$296:Z299)</f>
        <v>-0.00282957387525931</v>
      </c>
    </row>
    <row r="300" ht="15" customHeight="1" outlineLevel="1" spans="1:31">
      <c r="A300" s="116">
        <v>43470</v>
      </c>
      <c r="C300" s="123">
        <v>139</v>
      </c>
      <c r="E300" s="136">
        <v>0.1583</v>
      </c>
      <c r="F300" s="136">
        <v>0.1911</v>
      </c>
      <c r="G300" s="165">
        <f t="shared" si="45"/>
        <v>279.8744</v>
      </c>
      <c r="H300" s="136">
        <v>0.0204</v>
      </c>
      <c r="J300" s="144">
        <v>0.1887</v>
      </c>
      <c r="K300" s="144">
        <v>0.1489</v>
      </c>
      <c r="L300" s="144"/>
      <c r="M300" s="144"/>
      <c r="O300" s="57">
        <v>0.5</v>
      </c>
      <c r="P300" s="185">
        <v>0.0495</v>
      </c>
      <c r="Q300" s="57">
        <v>0.0387</v>
      </c>
      <c r="R300" s="184">
        <f t="shared" si="46"/>
        <v>0.0108</v>
      </c>
      <c r="S300" s="57">
        <v>0.0248</v>
      </c>
      <c r="U300" s="207">
        <v>0.0679</v>
      </c>
      <c r="V300" s="63">
        <v>0.9662</v>
      </c>
      <c r="W300" s="64">
        <v>101</v>
      </c>
      <c r="X300" s="64">
        <v>1768</v>
      </c>
      <c r="Z300" s="110">
        <f t="shared" si="47"/>
        <v>1386.48159057437</v>
      </c>
      <c r="AA300" s="72">
        <f t="shared" si="48"/>
        <v>53.6568375552283</v>
      </c>
      <c r="AB300" s="72">
        <f t="shared" si="49"/>
        <v>4.9995</v>
      </c>
      <c r="AD300" s="153" t="s">
        <v>27</v>
      </c>
      <c r="AE300" s="177">
        <f>SUM(AB$296:AB300)/SUM(W$296:W300)-SUM(AA$296:AA300)/SUM(Z$296:Z300)</f>
        <v>0.023286609095479</v>
      </c>
    </row>
    <row r="301" ht="15" customHeight="1" outlineLevel="1" spans="1:31">
      <c r="A301" s="116">
        <v>43471</v>
      </c>
      <c r="C301" s="123">
        <v>105</v>
      </c>
      <c r="E301" s="136">
        <v>0.1958</v>
      </c>
      <c r="F301" s="136">
        <v>0.1513</v>
      </c>
      <c r="G301" s="165">
        <f t="shared" si="45"/>
        <v>723.8726</v>
      </c>
      <c r="H301" s="136">
        <v>0.5224</v>
      </c>
      <c r="J301" s="144">
        <v>0.1018</v>
      </c>
      <c r="K301" s="144">
        <v>0.1775</v>
      </c>
      <c r="L301" s="144"/>
      <c r="M301" s="144"/>
      <c r="O301" s="57">
        <v>0.5655</v>
      </c>
      <c r="P301" s="202" t="s">
        <v>109</v>
      </c>
      <c r="Q301" s="57">
        <v>0.5058</v>
      </c>
      <c r="R301" s="184">
        <f t="shared" si="46"/>
        <v>0.0580999999999999</v>
      </c>
      <c r="S301" s="57">
        <v>0.5067</v>
      </c>
      <c r="U301" s="207">
        <v>0.0912</v>
      </c>
      <c r="V301" s="63">
        <v>0.9476</v>
      </c>
      <c r="W301" s="64">
        <v>227</v>
      </c>
      <c r="X301" s="64">
        <v>3697</v>
      </c>
      <c r="Z301" s="110">
        <f t="shared" si="47"/>
        <v>2262.0350877193</v>
      </c>
      <c r="AA301" s="72">
        <f t="shared" si="48"/>
        <v>1144.13734736842</v>
      </c>
      <c r="AB301" s="72">
        <f t="shared" si="49"/>
        <v>128.0053</v>
      </c>
      <c r="AD301" s="153" t="s">
        <v>28</v>
      </c>
      <c r="AE301" s="177">
        <f>SUM(AB$296:AB301)/SUM(W$296:W301)-SUM(AA$296:AA301)/SUM(Z$296:Z301)</f>
        <v>0.0256106392769415</v>
      </c>
    </row>
    <row r="302" ht="15" customHeight="1" outlineLevel="1" spans="1:31">
      <c r="A302" s="116">
        <v>43472</v>
      </c>
      <c r="C302" s="123">
        <v>142</v>
      </c>
      <c r="E302" s="136">
        <v>0.1373</v>
      </c>
      <c r="F302" s="136">
        <v>0.2081</v>
      </c>
      <c r="G302" s="165">
        <f t="shared" si="45"/>
        <v>312.3575</v>
      </c>
      <c r="H302" s="136">
        <v>0.1867</v>
      </c>
      <c r="J302" s="144">
        <v>0.1</v>
      </c>
      <c r="K302" s="144">
        <v>0.1331</v>
      </c>
      <c r="L302" s="144"/>
      <c r="M302" s="144"/>
      <c r="O302" s="57">
        <v>0.5814</v>
      </c>
      <c r="P302" s="185">
        <v>0.3246</v>
      </c>
      <c r="Q302" s="57">
        <v>0.3468</v>
      </c>
      <c r="R302" s="185">
        <f t="shared" si="46"/>
        <v>-0.0222</v>
      </c>
      <c r="S302" s="57">
        <v>0.508</v>
      </c>
      <c r="U302" s="207">
        <v>0.0673</v>
      </c>
      <c r="V302" s="63">
        <v>0.9397</v>
      </c>
      <c r="W302" s="64">
        <v>114</v>
      </c>
      <c r="X302" s="64">
        <v>2275</v>
      </c>
      <c r="Z302" s="110">
        <f t="shared" si="47"/>
        <v>1579.90787518574</v>
      </c>
      <c r="AA302" s="72">
        <f t="shared" si="48"/>
        <v>547.912051114413</v>
      </c>
      <c r="AB302" s="72">
        <f t="shared" si="49"/>
        <v>37.0044</v>
      </c>
      <c r="AD302" s="153" t="s">
        <v>29</v>
      </c>
      <c r="AE302" s="177">
        <f>SUM(AB$296:AB302)/SUM(W$296:W302)-SUM(AA$296:AA302)/SUM(Z$296:Z302)</f>
        <v>0.0157699208414357</v>
      </c>
    </row>
    <row r="303" ht="15" customHeight="1" outlineLevel="1" spans="1:31">
      <c r="A303" s="116">
        <v>43473</v>
      </c>
      <c r="C303" s="123">
        <v>111</v>
      </c>
      <c r="E303" s="136">
        <v>0.194</v>
      </c>
      <c r="F303" s="136">
        <v>0.2184</v>
      </c>
      <c r="G303" s="165">
        <f t="shared" si="45"/>
        <v>362.004</v>
      </c>
      <c r="H303" s="136">
        <v>0.2657</v>
      </c>
      <c r="J303" s="170">
        <v>0.1244</v>
      </c>
      <c r="K303" s="144">
        <v>0.1608</v>
      </c>
      <c r="L303" s="144"/>
      <c r="M303" s="144"/>
      <c r="O303" s="57">
        <v>0.6</v>
      </c>
      <c r="P303" s="185">
        <v>0.381</v>
      </c>
      <c r="Q303" s="57">
        <v>0.3889</v>
      </c>
      <c r="R303" s="185">
        <f t="shared" si="46"/>
        <v>-0.00790000000000002</v>
      </c>
      <c r="S303" s="57">
        <v>0.4107</v>
      </c>
      <c r="U303" s="207">
        <v>0.1243</v>
      </c>
      <c r="V303" s="63">
        <v>0.9734</v>
      </c>
      <c r="W303" s="64">
        <v>168</v>
      </c>
      <c r="X303" s="64">
        <v>1866</v>
      </c>
      <c r="Z303" s="110">
        <f t="shared" si="47"/>
        <v>1183.5687851971</v>
      </c>
      <c r="AA303" s="72">
        <f t="shared" si="48"/>
        <v>460.289900563154</v>
      </c>
      <c r="AB303" s="72">
        <f t="shared" si="49"/>
        <v>64.008</v>
      </c>
      <c r="AD303" s="153" t="s">
        <v>30</v>
      </c>
      <c r="AE303" s="177">
        <f>SUM(AB$296:AB303)/SUM(W$296:W303)-SUM(AA$296:AA303)/SUM(Z$296:Z303)</f>
        <v>0.0154719222611158</v>
      </c>
    </row>
    <row r="304" ht="15" customHeight="1" outlineLevel="1" spans="1:31">
      <c r="A304" s="116">
        <v>43474</v>
      </c>
      <c r="C304" s="123">
        <v>144</v>
      </c>
      <c r="E304" s="167" t="s">
        <v>110</v>
      </c>
      <c r="F304" s="136">
        <v>0.1939</v>
      </c>
      <c r="G304" s="165">
        <f t="shared" si="45"/>
        <v>376.6202</v>
      </c>
      <c r="H304" s="136">
        <v>0.2571</v>
      </c>
      <c r="J304" s="144">
        <v>0.1908</v>
      </c>
      <c r="K304" s="144">
        <v>0.1414</v>
      </c>
      <c r="L304" s="144"/>
      <c r="M304" s="144"/>
      <c r="O304" s="57">
        <v>0.7097</v>
      </c>
      <c r="P304" s="202">
        <v>0.3939</v>
      </c>
      <c r="Q304" s="57">
        <v>0.4123</v>
      </c>
      <c r="R304" s="185">
        <f t="shared" si="46"/>
        <v>-0.0184</v>
      </c>
      <c r="S304" s="57">
        <v>0.3992</v>
      </c>
      <c r="U304" s="207">
        <v>0.0823</v>
      </c>
      <c r="V304" s="63">
        <v>0.9681</v>
      </c>
      <c r="W304" s="64">
        <v>99</v>
      </c>
      <c r="X304" s="64">
        <v>1774</v>
      </c>
      <c r="Z304" s="110">
        <f t="shared" si="47"/>
        <v>1103.91616038882</v>
      </c>
      <c r="AA304" s="72">
        <f t="shared" si="48"/>
        <v>455.144632928311</v>
      </c>
      <c r="AB304" s="72">
        <f t="shared" si="49"/>
        <v>38.9961</v>
      </c>
      <c r="AD304" s="153" t="s">
        <v>31</v>
      </c>
      <c r="AE304" s="154">
        <f>AB302:AB304/W302:W304-AA302:AA304/Z302:Z304</f>
        <v>-0.0184</v>
      </c>
    </row>
    <row r="305" ht="15" customHeight="1" outlineLevel="1" spans="1:31">
      <c r="A305" s="116">
        <v>43475</v>
      </c>
      <c r="C305" s="123">
        <v>128</v>
      </c>
      <c r="E305" s="136">
        <v>0.2902</v>
      </c>
      <c r="F305" s="136">
        <v>0.2902</v>
      </c>
      <c r="G305" s="165">
        <f t="shared" si="45"/>
        <v>553.1212</v>
      </c>
      <c r="H305" s="136">
        <v>0.2635</v>
      </c>
      <c r="J305" s="144">
        <v>0.1344</v>
      </c>
      <c r="K305" s="144">
        <v>0.1429</v>
      </c>
      <c r="L305" s="144"/>
      <c r="M305" s="144"/>
      <c r="O305" s="57">
        <v>0.4444</v>
      </c>
      <c r="P305" s="185">
        <v>0.4229</v>
      </c>
      <c r="Q305" s="57">
        <v>0.4608</v>
      </c>
      <c r="R305" s="185">
        <f t="shared" si="46"/>
        <v>-0.0379</v>
      </c>
      <c r="S305" s="57">
        <v>0.4768</v>
      </c>
      <c r="U305" s="207">
        <v>0.1501</v>
      </c>
      <c r="V305" s="63">
        <v>0.9686</v>
      </c>
      <c r="W305" s="64">
        <v>175</v>
      </c>
      <c r="X305" s="64">
        <v>1906</v>
      </c>
      <c r="Z305" s="110">
        <f t="shared" si="47"/>
        <v>990.889407061959</v>
      </c>
      <c r="AA305" s="72">
        <f t="shared" si="48"/>
        <v>456.601838774151</v>
      </c>
      <c r="AB305" s="72">
        <f t="shared" si="49"/>
        <v>74.0075</v>
      </c>
      <c r="AD305" s="153" t="s">
        <v>32</v>
      </c>
      <c r="AE305" s="177">
        <f>SUM(AB$296:AB305)/SUM(W$296:W305)-SUM(AA$296:AA305)/SUM(Z$296:Z305)</f>
        <v>0.0112002120209219</v>
      </c>
    </row>
    <row r="306" ht="15" customHeight="1" outlineLevel="1" spans="1:31">
      <c r="A306" s="116">
        <v>43476</v>
      </c>
      <c r="C306" s="105">
        <v>149</v>
      </c>
      <c r="E306" s="136">
        <v>0.2313</v>
      </c>
      <c r="F306" s="136">
        <v>0.2277</v>
      </c>
      <c r="G306" s="165">
        <f t="shared" si="45"/>
        <v>336.3102</v>
      </c>
      <c r="H306" s="136">
        <v>0.2115</v>
      </c>
      <c r="J306" s="144">
        <v>0.1368</v>
      </c>
      <c r="K306" s="144">
        <v>0.1429</v>
      </c>
      <c r="L306" s="144"/>
      <c r="M306" s="144"/>
      <c r="O306" s="57">
        <v>0.7059</v>
      </c>
      <c r="P306" s="185">
        <v>0.3088</v>
      </c>
      <c r="Q306" s="57">
        <v>0.3658</v>
      </c>
      <c r="R306" s="185">
        <f t="shared" si="46"/>
        <v>-0.057</v>
      </c>
      <c r="S306" s="57">
        <v>0.4417</v>
      </c>
      <c r="U306" s="207">
        <v>0.0922</v>
      </c>
      <c r="V306" s="63">
        <v>0.9517</v>
      </c>
      <c r="W306" s="64">
        <v>68</v>
      </c>
      <c r="X306" s="64">
        <v>1454</v>
      </c>
      <c r="Z306" s="110">
        <f t="shared" si="47"/>
        <v>669.527114967462</v>
      </c>
      <c r="AA306" s="72">
        <f t="shared" si="48"/>
        <v>244.913018655098</v>
      </c>
      <c r="AB306" s="72">
        <f t="shared" si="49"/>
        <v>20.9984</v>
      </c>
      <c r="AD306" s="153" t="s">
        <v>33</v>
      </c>
      <c r="AE306" s="177">
        <f>SUM(AB$296:AB306)/SUM(W$296:W306)-SUM(AA$296:AA306)/SUM(Z$296:Z306)</f>
        <v>0.0075842318149455</v>
      </c>
    </row>
    <row r="307" ht="15" customHeight="1" outlineLevel="1" spans="1:31">
      <c r="A307" s="116">
        <v>43477</v>
      </c>
      <c r="C307" s="123">
        <v>147</v>
      </c>
      <c r="E307" s="136">
        <v>0.2756</v>
      </c>
      <c r="F307" s="136">
        <v>0.2173</v>
      </c>
      <c r="G307" s="165">
        <f t="shared" si="45"/>
        <v>377.572</v>
      </c>
      <c r="H307" s="136">
        <v>0.2931</v>
      </c>
      <c r="J307" s="144">
        <v>0.1111</v>
      </c>
      <c r="K307" s="144">
        <v>0.1464</v>
      </c>
      <c r="L307" s="144"/>
      <c r="M307" s="144"/>
      <c r="O307" s="57">
        <v>0.5</v>
      </c>
      <c r="P307" s="202">
        <v>0.3514</v>
      </c>
      <c r="Q307" s="57">
        <v>0.4149</v>
      </c>
      <c r="R307" s="185">
        <f t="shared" si="46"/>
        <v>-0.0635</v>
      </c>
      <c r="S307" s="57">
        <v>0.4427</v>
      </c>
      <c r="U307" s="207">
        <v>0.0927</v>
      </c>
      <c r="V307" s="63">
        <v>0.968</v>
      </c>
      <c r="W307" s="64">
        <v>74</v>
      </c>
      <c r="X307" s="64">
        <v>1370</v>
      </c>
      <c r="Z307" s="110">
        <f t="shared" si="47"/>
        <v>724.274002157497</v>
      </c>
      <c r="AA307" s="72">
        <f t="shared" si="48"/>
        <v>300.501283495146</v>
      </c>
      <c r="AB307" s="72">
        <f t="shared" si="49"/>
        <v>26.0036</v>
      </c>
      <c r="AD307" s="153" t="s">
        <v>34</v>
      </c>
      <c r="AE307" s="177">
        <f>SUM(AB$296:AB307)/SUM(W$296:W307)-SUM(AA$296:AA307)/SUM(Z$296:Z307)</f>
        <v>0.00352867982174337</v>
      </c>
    </row>
    <row r="308" ht="15" customHeight="1" outlineLevel="1" spans="1:31">
      <c r="A308" s="116">
        <v>43478</v>
      </c>
      <c r="C308" s="123">
        <v>134</v>
      </c>
      <c r="E308" s="136">
        <v>0.1833</v>
      </c>
      <c r="F308" s="136">
        <v>0.2147</v>
      </c>
      <c r="G308" s="165">
        <f t="shared" si="45"/>
        <v>256.4367</v>
      </c>
      <c r="H308" s="136">
        <v>0.1884</v>
      </c>
      <c r="J308" s="144">
        <v>0.1143</v>
      </c>
      <c r="K308" s="144">
        <v>0.1474</v>
      </c>
      <c r="L308" s="144"/>
      <c r="M308" s="144"/>
      <c r="O308" s="57">
        <v>0.1724</v>
      </c>
      <c r="P308" s="185">
        <v>0.3571</v>
      </c>
      <c r="Q308" s="57">
        <v>0.4062</v>
      </c>
      <c r="R308" s="185">
        <f t="shared" si="46"/>
        <v>-0.0491</v>
      </c>
      <c r="S308" s="57">
        <v>0.4464</v>
      </c>
      <c r="U308" s="207">
        <v>0.0858</v>
      </c>
      <c r="V308" s="63">
        <v>0.9436</v>
      </c>
      <c r="W308" s="64">
        <v>84</v>
      </c>
      <c r="X308" s="64">
        <v>1399</v>
      </c>
      <c r="Z308" s="110">
        <f t="shared" si="47"/>
        <v>895.020979020979</v>
      </c>
      <c r="AA308" s="72">
        <f t="shared" si="48"/>
        <v>363.557521678322</v>
      </c>
      <c r="AB308" s="72">
        <f t="shared" si="49"/>
        <v>29.9964</v>
      </c>
      <c r="AD308" s="153" t="s">
        <v>35</v>
      </c>
      <c r="AE308" s="177">
        <f>SUM(AB$296:AB308)/SUM(W$296:W308)-SUM(AA$296:AA308)/SUM(Z$296:Z308)</f>
        <v>-3.01399471647201e-5</v>
      </c>
    </row>
    <row r="309" ht="15" customHeight="1" outlineLevel="1" spans="1:31">
      <c r="A309" s="116">
        <v>43479</v>
      </c>
      <c r="C309" s="123">
        <v>136</v>
      </c>
      <c r="E309" s="136">
        <v>0.1626</v>
      </c>
      <c r="F309" s="136">
        <v>0.212</v>
      </c>
      <c r="G309" s="165">
        <f t="shared" si="45"/>
        <v>237.7212</v>
      </c>
      <c r="H309" s="136">
        <v>0.3091</v>
      </c>
      <c r="J309" s="144">
        <v>0.3061</v>
      </c>
      <c r="K309" s="144">
        <v>0.1758</v>
      </c>
      <c r="L309" s="144"/>
      <c r="M309" s="144"/>
      <c r="O309" s="57">
        <v>0.5238</v>
      </c>
      <c r="P309" s="185">
        <v>0.36</v>
      </c>
      <c r="Q309" s="185">
        <v>0.4364</v>
      </c>
      <c r="R309" s="185">
        <f t="shared" si="46"/>
        <v>-0.0764</v>
      </c>
      <c r="S309" s="57">
        <v>0.4564</v>
      </c>
      <c r="U309" s="207">
        <v>0.0841</v>
      </c>
      <c r="V309" s="63">
        <v>0.9549</v>
      </c>
      <c r="W309" s="64">
        <v>75</v>
      </c>
      <c r="X309" s="64">
        <v>1462</v>
      </c>
      <c r="Z309" s="110">
        <f t="shared" si="47"/>
        <v>816.79548156956</v>
      </c>
      <c r="AA309" s="72">
        <f t="shared" si="48"/>
        <v>356.449548156956</v>
      </c>
      <c r="AB309" s="72">
        <f t="shared" si="49"/>
        <v>27</v>
      </c>
      <c r="AD309" s="153" t="s">
        <v>36</v>
      </c>
      <c r="AE309" s="154">
        <f>SUM(AB$296:AB309)/SUM(W$296:W309)-SUM(AA$296:AA309)/SUM(Z$296:Z309)</f>
        <v>-0.00445843061905987</v>
      </c>
    </row>
    <row r="310" ht="15" customHeight="1" outlineLevel="1" spans="1:31">
      <c r="A310" s="116">
        <v>43480</v>
      </c>
      <c r="C310" s="123">
        <v>129</v>
      </c>
      <c r="E310" s="136">
        <v>0.1838</v>
      </c>
      <c r="F310" s="136">
        <v>0.1893</v>
      </c>
      <c r="G310" s="165">
        <f t="shared" si="45"/>
        <v>257.6876</v>
      </c>
      <c r="H310" s="136">
        <v>0.3548</v>
      </c>
      <c r="J310" s="170">
        <v>0.1716</v>
      </c>
      <c r="K310" s="144">
        <v>0.1824</v>
      </c>
      <c r="L310" s="144"/>
      <c r="M310" s="144"/>
      <c r="O310" s="57">
        <v>0.6563</v>
      </c>
      <c r="P310" s="185">
        <v>0.4407</v>
      </c>
      <c r="Q310" s="185">
        <v>0.458</v>
      </c>
      <c r="R310" s="185">
        <f t="shared" si="46"/>
        <v>-0.0173</v>
      </c>
      <c r="S310" s="57">
        <v>0.3967</v>
      </c>
      <c r="U310" s="207">
        <v>0.132</v>
      </c>
      <c r="V310" s="63">
        <v>0.9732</v>
      </c>
      <c r="W310" s="64">
        <v>118</v>
      </c>
      <c r="X310" s="64">
        <v>1402</v>
      </c>
      <c r="Z310" s="110">
        <f t="shared" si="47"/>
        <v>775.939393939394</v>
      </c>
      <c r="AA310" s="72">
        <f t="shared" si="48"/>
        <v>355.380242424242</v>
      </c>
      <c r="AB310" s="72">
        <f t="shared" si="49"/>
        <v>52.0026</v>
      </c>
      <c r="AD310" s="153" t="s">
        <v>37</v>
      </c>
      <c r="AE310" s="154">
        <f>AB308:AB310/W308:W310-AA308:AA310/Z308:Z310</f>
        <v>-0.0173</v>
      </c>
    </row>
    <row r="311" ht="15" customHeight="1" outlineLevel="1" spans="1:31">
      <c r="A311" s="116">
        <v>43481</v>
      </c>
      <c r="C311" s="123">
        <v>141</v>
      </c>
      <c r="E311" s="136">
        <v>0.1871</v>
      </c>
      <c r="F311" s="136">
        <v>0.2171</v>
      </c>
      <c r="G311" s="165">
        <f t="shared" si="45"/>
        <v>255.0173</v>
      </c>
      <c r="H311" s="136">
        <v>0.1852</v>
      </c>
      <c r="J311" s="144">
        <v>0.1875</v>
      </c>
      <c r="K311" s="144">
        <v>0.1922</v>
      </c>
      <c r="L311" s="144"/>
      <c r="M311" s="144"/>
      <c r="O311" s="57">
        <v>0.7</v>
      </c>
      <c r="P311" s="185">
        <v>0.3551</v>
      </c>
      <c r="Q311" s="185">
        <v>0.4747</v>
      </c>
      <c r="R311" s="185">
        <f t="shared" si="46"/>
        <v>-0.1196</v>
      </c>
      <c r="S311" s="57">
        <v>0.448</v>
      </c>
      <c r="U311" s="207">
        <v>0.1137</v>
      </c>
      <c r="V311" s="63">
        <v>0.9613</v>
      </c>
      <c r="W311" s="64">
        <v>107</v>
      </c>
      <c r="X311" s="64">
        <v>1363</v>
      </c>
      <c r="Z311" s="110">
        <f t="shared" si="47"/>
        <v>834.072999120493</v>
      </c>
      <c r="AA311" s="72">
        <f t="shared" si="48"/>
        <v>395.934452682498</v>
      </c>
      <c r="AB311" s="72">
        <f t="shared" si="49"/>
        <v>37.9957</v>
      </c>
      <c r="AD311" s="153" t="s">
        <v>38</v>
      </c>
      <c r="AE311" s="154">
        <f>SUM(AB$296:AB311)/SUM(W$296:W311)-SUM(AA$296:AA311)/SUM(Z$296:Z311)</f>
        <v>-0.00928352849772696</v>
      </c>
    </row>
    <row r="312" ht="15" customHeight="1" outlineLevel="1" spans="1:31">
      <c r="A312" s="116">
        <v>43482</v>
      </c>
      <c r="C312" s="123">
        <v>132</v>
      </c>
      <c r="E312" s="136">
        <v>0.2288</v>
      </c>
      <c r="F312" s="136">
        <v>0.1944</v>
      </c>
      <c r="G312" s="165">
        <f t="shared" si="45"/>
        <v>229.7152</v>
      </c>
      <c r="H312" s="136">
        <v>0.1803</v>
      </c>
      <c r="J312" s="144">
        <v>0.271</v>
      </c>
      <c r="K312" s="144">
        <v>0.184</v>
      </c>
      <c r="L312" s="144"/>
      <c r="M312" s="144"/>
      <c r="O312" s="57">
        <v>1</v>
      </c>
      <c r="P312" s="185">
        <v>0.3243</v>
      </c>
      <c r="Q312" s="185">
        <v>0.38</v>
      </c>
      <c r="R312" s="185">
        <f t="shared" si="46"/>
        <v>-0.0557</v>
      </c>
      <c r="S312" s="57">
        <v>0.3275</v>
      </c>
      <c r="U312" s="207">
        <v>0.1175</v>
      </c>
      <c r="V312" s="63">
        <v>0.9536</v>
      </c>
      <c r="W312" s="64">
        <v>74</v>
      </c>
      <c r="X312" s="64">
        <v>1004</v>
      </c>
      <c r="Z312" s="110">
        <f t="shared" si="47"/>
        <v>555.787234042553</v>
      </c>
      <c r="AA312" s="72">
        <f t="shared" si="48"/>
        <v>211.19914893617</v>
      </c>
      <c r="AB312" s="72">
        <f t="shared" si="49"/>
        <v>23.9982</v>
      </c>
      <c r="AD312" s="153" t="s">
        <v>39</v>
      </c>
      <c r="AE312" s="154">
        <f>SUM(AB$296:AB312)/SUM(W$296:W312)-SUM(AA$296:AA312)/SUM(Z$296:Z312)</f>
        <v>-0.0110085108627452</v>
      </c>
    </row>
    <row r="313" ht="15" customHeight="1" outlineLevel="1" spans="1:31">
      <c r="A313" s="116">
        <v>43483</v>
      </c>
      <c r="C313" s="257"/>
      <c r="E313" s="136"/>
      <c r="F313" s="136"/>
      <c r="G313" s="165"/>
      <c r="H313" s="136"/>
      <c r="J313" s="144"/>
      <c r="K313" s="144"/>
      <c r="L313" s="144"/>
      <c r="M313" s="144"/>
      <c r="O313" s="57"/>
      <c r="P313" s="185"/>
      <c r="Q313" s="185"/>
      <c r="R313" s="185"/>
      <c r="S313" s="57"/>
      <c r="U313" s="207"/>
      <c r="V313" s="63"/>
      <c r="W313" s="64"/>
      <c r="X313" s="64"/>
      <c r="Y313" s="189"/>
      <c r="AD313" s="153" t="s">
        <v>40</v>
      </c>
      <c r="AE313" s="154">
        <f>SUM(AB$296:AB313)/SUM(W$296:W313)-SUM(AA$296:AA313)/SUM(Z$296:Z313)</f>
        <v>-0.0110085108627452</v>
      </c>
    </row>
    <row r="314" ht="15" customHeight="1" outlineLevel="1" spans="1:31">
      <c r="A314" s="116">
        <v>43484</v>
      </c>
      <c r="E314" s="136"/>
      <c r="F314" s="136"/>
      <c r="G314" s="165"/>
      <c r="H314" s="136"/>
      <c r="J314" s="144"/>
      <c r="K314" s="144"/>
      <c r="L314" s="144"/>
      <c r="M314" s="144"/>
      <c r="O314" s="57"/>
      <c r="P314" s="185"/>
      <c r="Q314" s="185"/>
      <c r="R314" s="185"/>
      <c r="S314" s="57"/>
      <c r="U314" s="207"/>
      <c r="V314" s="63"/>
      <c r="W314" s="64"/>
      <c r="X314" s="64"/>
      <c r="AD314" s="153" t="s">
        <v>41</v>
      </c>
      <c r="AE314" s="154">
        <f>SUM(AB$296:AB314)/SUM(W$296:W314)-SUM(AA$296:AA314)/SUM(Z$296:Z314)</f>
        <v>-0.0110085108627452</v>
      </c>
    </row>
    <row r="315" ht="15" customHeight="1" outlineLevel="1" spans="1:31">
      <c r="A315" s="116">
        <v>43485</v>
      </c>
      <c r="C315" s="123">
        <v>209</v>
      </c>
      <c r="E315" s="136">
        <v>0.0417</v>
      </c>
      <c r="F315" s="136">
        <v>0.1476</v>
      </c>
      <c r="G315" s="165">
        <f t="shared" ref="G315:G326" si="50">X315*E315</f>
        <v>42.4506</v>
      </c>
      <c r="H315" s="136">
        <v>0.1429</v>
      </c>
      <c r="J315" s="144">
        <v>0.2609</v>
      </c>
      <c r="K315" s="144">
        <v>0.1711</v>
      </c>
      <c r="L315" s="144"/>
      <c r="M315" s="144"/>
      <c r="O315" s="57">
        <v>0.2222</v>
      </c>
      <c r="P315" s="185">
        <v>0.1875</v>
      </c>
      <c r="Q315" s="185">
        <v>0.3892</v>
      </c>
      <c r="R315" s="185">
        <f t="shared" ref="R315:R326" si="51">P315-Q315</f>
        <v>-0.2017</v>
      </c>
      <c r="S315" s="57">
        <v>0.265</v>
      </c>
      <c r="U315" s="207">
        <v>0.0236</v>
      </c>
      <c r="V315" s="63">
        <v>0.9293</v>
      </c>
      <c r="W315" s="64">
        <v>16</v>
      </c>
      <c r="X315" s="64">
        <v>1018</v>
      </c>
      <c r="Z315" s="110">
        <f t="shared" ref="Z315:Z326" si="52">W315/U315-W315</f>
        <v>661.966101694915</v>
      </c>
      <c r="AA315" s="72">
        <f t="shared" ref="AA315:AA326" si="53">(W315/U315-W315)*Q315</f>
        <v>257.637206779661</v>
      </c>
      <c r="AB315" s="72">
        <f t="shared" ref="AB315:AB326" si="54">W315*P315</f>
        <v>3</v>
      </c>
      <c r="AD315" s="153" t="s">
        <v>42</v>
      </c>
      <c r="AE315" s="154">
        <f>SUM(AB$296:AB315)/SUM(W$296:W315)-SUM(AA$296:AA315)/SUM(Z$296:Z315)</f>
        <v>-0.013425329398008</v>
      </c>
    </row>
    <row r="316" ht="15" customHeight="1" outlineLevel="1" spans="1:31">
      <c r="A316" s="116">
        <v>43486</v>
      </c>
      <c r="C316" s="123">
        <v>208</v>
      </c>
      <c r="E316" s="136">
        <v>0.1774</v>
      </c>
      <c r="F316" s="136">
        <v>0.1671</v>
      </c>
      <c r="G316" s="165">
        <f t="shared" si="50"/>
        <v>127.5506</v>
      </c>
      <c r="H316" s="136">
        <v>0.1034</v>
      </c>
      <c r="J316" s="144">
        <v>0.2075</v>
      </c>
      <c r="K316" s="144">
        <v>0.1969</v>
      </c>
      <c r="L316" s="144"/>
      <c r="M316" s="144"/>
      <c r="O316" s="57">
        <v>0.6667</v>
      </c>
      <c r="P316" s="185">
        <v>0.2564</v>
      </c>
      <c r="Q316" s="185">
        <v>0.2386</v>
      </c>
      <c r="R316" s="184">
        <f t="shared" si="51"/>
        <v>0.0178</v>
      </c>
      <c r="S316" s="57">
        <v>0.2579</v>
      </c>
      <c r="U316" s="207">
        <v>0.0862</v>
      </c>
      <c r="V316" s="63">
        <v>0.9194</v>
      </c>
      <c r="W316" s="64">
        <v>39</v>
      </c>
      <c r="X316" s="64">
        <v>719</v>
      </c>
      <c r="Z316" s="110">
        <f t="shared" si="52"/>
        <v>413.436194895592</v>
      </c>
      <c r="AA316" s="72">
        <f t="shared" si="53"/>
        <v>98.6458761020882</v>
      </c>
      <c r="AB316" s="72">
        <f t="shared" si="54"/>
        <v>9.9996</v>
      </c>
      <c r="AD316" s="153" t="s">
        <v>43</v>
      </c>
      <c r="AE316" s="154">
        <f>AB314:AB316/W314:W316-AA314:AA316/Z314:Z316</f>
        <v>0.0178</v>
      </c>
    </row>
    <row r="317" ht="15" customHeight="1" outlineLevel="1" spans="1:31">
      <c r="A317" s="116">
        <v>43487</v>
      </c>
      <c r="C317" s="123">
        <v>17</v>
      </c>
      <c r="E317" s="136">
        <v>0.2551</v>
      </c>
      <c r="F317" s="136">
        <v>0.1773</v>
      </c>
      <c r="G317" s="165">
        <f t="shared" si="50"/>
        <v>129.8459</v>
      </c>
      <c r="H317" s="136">
        <v>0.14</v>
      </c>
      <c r="J317" s="144">
        <v>0.2379</v>
      </c>
      <c r="K317" s="144">
        <v>0.2045</v>
      </c>
      <c r="L317" s="144"/>
      <c r="M317" s="144"/>
      <c r="O317" s="57">
        <v>0.1368</v>
      </c>
      <c r="P317" s="202">
        <v>0.1383</v>
      </c>
      <c r="Q317" s="185">
        <v>0.1549</v>
      </c>
      <c r="R317" s="185">
        <f t="shared" si="51"/>
        <v>-0.0166</v>
      </c>
      <c r="S317" s="57">
        <v>0.2539</v>
      </c>
      <c r="U317" s="207">
        <v>0.8625</v>
      </c>
      <c r="V317" s="63">
        <v>0.9224</v>
      </c>
      <c r="W317" s="64">
        <v>282</v>
      </c>
      <c r="X317" s="64">
        <v>509</v>
      </c>
      <c r="Z317" s="110">
        <f t="shared" si="52"/>
        <v>44.9565217391304</v>
      </c>
      <c r="AA317" s="72">
        <f t="shared" si="53"/>
        <v>6.96376521739131</v>
      </c>
      <c r="AB317" s="72">
        <f t="shared" si="54"/>
        <v>39.0006</v>
      </c>
      <c r="AD317" s="153" t="s">
        <v>44</v>
      </c>
      <c r="AE317" s="154">
        <f>SUM(AB$296:AB317)/SUM(W$296:W317)-SUM(AA$296:AA317)/SUM(Z$296:Z317)</f>
        <v>-0.0387379312178197</v>
      </c>
    </row>
    <row r="318" ht="15" customHeight="1" outlineLevel="1" spans="1:31">
      <c r="A318" s="116">
        <v>43488</v>
      </c>
      <c r="C318" s="123">
        <v>51</v>
      </c>
      <c r="E318" s="136">
        <v>0.264</v>
      </c>
      <c r="F318" s="136">
        <v>0.1391</v>
      </c>
      <c r="G318" s="165">
        <f t="shared" si="50"/>
        <v>105.336</v>
      </c>
      <c r="H318" s="136">
        <v>0</v>
      </c>
      <c r="J318" s="170">
        <v>0.2453</v>
      </c>
      <c r="K318" s="144">
        <v>0.2208</v>
      </c>
      <c r="L318" s="144"/>
      <c r="M318" s="144"/>
      <c r="O318" s="57">
        <v>0.0647</v>
      </c>
      <c r="P318" s="185">
        <v>0.0558</v>
      </c>
      <c r="Q318" s="185">
        <v>0.0851</v>
      </c>
      <c r="R318" s="185">
        <f t="shared" si="51"/>
        <v>-0.0293</v>
      </c>
      <c r="S318" s="57">
        <v>0.1759</v>
      </c>
      <c r="U318" s="207">
        <v>0.8922</v>
      </c>
      <c r="V318" s="63">
        <v>0.9313</v>
      </c>
      <c r="W318" s="64">
        <v>233</v>
      </c>
      <c r="X318" s="64">
        <v>399</v>
      </c>
      <c r="Z318" s="110">
        <f t="shared" si="52"/>
        <v>28.1522080251065</v>
      </c>
      <c r="AA318" s="72">
        <f t="shared" si="53"/>
        <v>2.39575290293656</v>
      </c>
      <c r="AB318" s="72">
        <f t="shared" si="54"/>
        <v>13.0014</v>
      </c>
      <c r="AD318" s="153" t="s">
        <v>45</v>
      </c>
      <c r="AE318" s="154">
        <f>SUM(AB$296:AB318)/SUM(W$296:W318)-SUM(AA$296:AA318)/SUM(Z$296:Z318)</f>
        <v>-0.0636819400404782</v>
      </c>
    </row>
    <row r="319" ht="15" customHeight="1" outlineLevel="1" spans="1:31">
      <c r="A319" s="116">
        <v>43489</v>
      </c>
      <c r="C319" s="123">
        <v>23</v>
      </c>
      <c r="E319" s="136">
        <v>0.1954</v>
      </c>
      <c r="F319" s="136">
        <v>0.1286</v>
      </c>
      <c r="G319" s="165">
        <f t="shared" si="50"/>
        <v>98.0908</v>
      </c>
      <c r="H319" s="136">
        <v>0.3636</v>
      </c>
      <c r="J319" s="144">
        <v>0.3192</v>
      </c>
      <c r="K319" s="144">
        <v>0.2703</v>
      </c>
      <c r="L319" s="144"/>
      <c r="M319" s="144"/>
      <c r="O319" s="57">
        <v>0.3216</v>
      </c>
      <c r="P319" s="185">
        <v>0.317</v>
      </c>
      <c r="Q319" s="185">
        <v>0.3036</v>
      </c>
      <c r="R319" s="184">
        <f t="shared" si="51"/>
        <v>0.0134</v>
      </c>
      <c r="S319" s="57">
        <v>0.2162</v>
      </c>
      <c r="U319" s="207">
        <v>0.7849</v>
      </c>
      <c r="V319" s="63">
        <v>0.9982</v>
      </c>
      <c r="W319" s="64">
        <v>306</v>
      </c>
      <c r="X319" s="64">
        <v>502</v>
      </c>
      <c r="Z319" s="110">
        <f t="shared" si="52"/>
        <v>83.8585807109185</v>
      </c>
      <c r="AA319" s="72">
        <f t="shared" si="53"/>
        <v>25.4594651038349</v>
      </c>
      <c r="AB319" s="72">
        <f t="shared" si="54"/>
        <v>97.002</v>
      </c>
      <c r="AD319" s="153" t="s">
        <v>46</v>
      </c>
      <c r="AE319" s="154">
        <f>SUM(AB$296:AB319)/SUM(W$296:W319)-SUM(AA$296:AA319)/SUM(Z$296:Z319)</f>
        <v>-0.0610614853981046</v>
      </c>
    </row>
    <row r="320" ht="15" customHeight="1" outlineLevel="1" spans="1:31">
      <c r="A320" s="116">
        <v>43490</v>
      </c>
      <c r="C320" s="123">
        <v>16</v>
      </c>
      <c r="E320" s="136">
        <v>0.1557</v>
      </c>
      <c r="F320" s="136">
        <v>0.1315</v>
      </c>
      <c r="G320" s="165">
        <f t="shared" si="50"/>
        <v>92.0187</v>
      </c>
      <c r="H320" s="136">
        <v>0.3519</v>
      </c>
      <c r="J320" s="144">
        <v>0.3666</v>
      </c>
      <c r="K320" s="144">
        <v>0.2505</v>
      </c>
      <c r="L320" s="144"/>
      <c r="M320" s="144"/>
      <c r="O320" s="57">
        <v>0.2763</v>
      </c>
      <c r="P320" s="185">
        <v>0.2902</v>
      </c>
      <c r="Q320" s="185">
        <v>0.3243</v>
      </c>
      <c r="R320" s="185">
        <f t="shared" si="51"/>
        <v>-0.0341</v>
      </c>
      <c r="S320" s="57">
        <v>0.1968</v>
      </c>
      <c r="U320" s="207">
        <v>0.8477</v>
      </c>
      <c r="V320" s="63">
        <v>0.9991</v>
      </c>
      <c r="W320" s="64">
        <v>386</v>
      </c>
      <c r="X320" s="64">
        <v>591</v>
      </c>
      <c r="Z320" s="110">
        <f t="shared" si="52"/>
        <v>69.3497699657898</v>
      </c>
      <c r="AA320" s="72">
        <f t="shared" si="53"/>
        <v>22.4901303999056</v>
      </c>
      <c r="AB320" s="72">
        <f t="shared" si="54"/>
        <v>112.0172</v>
      </c>
      <c r="AD320" s="153" t="s">
        <v>47</v>
      </c>
      <c r="AE320" s="154">
        <f>SUM(AB$296:AB320)/SUM(W$296:W320)-SUM(AA$296:AA320)/SUM(Z$296:Z320)</f>
        <v>-0.0619155563987549</v>
      </c>
    </row>
    <row r="321" ht="15" customHeight="1" outlineLevel="1" spans="1:31">
      <c r="A321" s="116">
        <v>43491</v>
      </c>
      <c r="C321" s="123">
        <v>21</v>
      </c>
      <c r="E321" s="136">
        <v>0.2013</v>
      </c>
      <c r="F321" s="136">
        <v>0.1184</v>
      </c>
      <c r="G321" s="165">
        <f t="shared" si="50"/>
        <v>144.7347</v>
      </c>
      <c r="H321" s="136">
        <v>0.3077</v>
      </c>
      <c r="J321" s="144">
        <v>0.3351</v>
      </c>
      <c r="K321" s="144">
        <v>0.2252</v>
      </c>
      <c r="L321" s="144"/>
      <c r="M321" s="144"/>
      <c r="O321" s="57">
        <v>0.2549</v>
      </c>
      <c r="P321" s="185">
        <v>0.2635</v>
      </c>
      <c r="Q321" s="185">
        <v>0.296</v>
      </c>
      <c r="R321" s="185">
        <f t="shared" si="51"/>
        <v>-0.0325</v>
      </c>
      <c r="S321" s="57">
        <v>0.1756</v>
      </c>
      <c r="U321" s="207">
        <v>0.8846</v>
      </c>
      <c r="V321" s="63">
        <v>0.9996</v>
      </c>
      <c r="W321" s="64">
        <v>482</v>
      </c>
      <c r="X321" s="64">
        <v>719</v>
      </c>
      <c r="Z321" s="110">
        <f t="shared" si="52"/>
        <v>62.8790413746326</v>
      </c>
      <c r="AA321" s="72">
        <f t="shared" si="53"/>
        <v>18.6121962468913</v>
      </c>
      <c r="AB321" s="72">
        <f t="shared" si="54"/>
        <v>127.007</v>
      </c>
      <c r="AD321" s="153" t="s">
        <v>48</v>
      </c>
      <c r="AE321" s="154">
        <f>SUM(AB$296:AB321)/SUM(W$296:W321)-SUM(AA$296:AA321)/SUM(Z$296:Z321)</f>
        <v>-0.0661975023847692</v>
      </c>
    </row>
    <row r="322" ht="15" customHeight="1" outlineLevel="1" spans="1:31">
      <c r="A322" s="116">
        <v>43492</v>
      </c>
      <c r="C322" s="105">
        <v>21</v>
      </c>
      <c r="E322" s="136">
        <v>0.2137</v>
      </c>
      <c r="F322" s="136">
        <v>0.1174</v>
      </c>
      <c r="G322" s="165">
        <f t="shared" si="50"/>
        <v>189.1245</v>
      </c>
      <c r="H322" s="136">
        <v>0.42</v>
      </c>
      <c r="J322" s="144">
        <v>0.3524</v>
      </c>
      <c r="K322" s="144">
        <v>0.2317</v>
      </c>
      <c r="L322" s="144"/>
      <c r="M322" s="144"/>
      <c r="O322" s="57">
        <v>0.3097</v>
      </c>
      <c r="P322" s="202">
        <v>0.3248</v>
      </c>
      <c r="Q322" s="185">
        <v>0.3648</v>
      </c>
      <c r="R322" s="185">
        <f t="shared" si="51"/>
        <v>-0.04</v>
      </c>
      <c r="S322" s="57">
        <v>0.1953</v>
      </c>
      <c r="U322" s="207">
        <v>0.8723</v>
      </c>
      <c r="V322" s="63">
        <v>0.8723</v>
      </c>
      <c r="W322" s="64">
        <v>588</v>
      </c>
      <c r="X322" s="64">
        <v>885</v>
      </c>
      <c r="Z322" s="110">
        <f t="shared" si="52"/>
        <v>86.0800183423135</v>
      </c>
      <c r="AA322" s="72">
        <f t="shared" si="53"/>
        <v>31.4019906912759</v>
      </c>
      <c r="AB322" s="72">
        <f t="shared" si="54"/>
        <v>190.9824</v>
      </c>
      <c r="AD322" s="153" t="s">
        <v>49</v>
      </c>
      <c r="AE322" s="154">
        <f>AB320:AB322/W320:W322-AA320:AA322/Z320:Z322</f>
        <v>-0.04</v>
      </c>
    </row>
    <row r="323" ht="15" customHeight="1" outlineLevel="1" spans="1:31">
      <c r="A323" s="116">
        <v>43493</v>
      </c>
      <c r="C323" s="123">
        <v>26</v>
      </c>
      <c r="E323" s="136">
        <v>0.2145</v>
      </c>
      <c r="F323" s="136">
        <v>0.1045</v>
      </c>
      <c r="G323" s="165">
        <f t="shared" si="50"/>
        <v>201.63</v>
      </c>
      <c r="H323" s="136">
        <v>0.2871</v>
      </c>
      <c r="J323" s="170">
        <v>0.325</v>
      </c>
      <c r="K323" s="144">
        <v>0.2566</v>
      </c>
      <c r="L323" s="144"/>
      <c r="M323" s="144"/>
      <c r="O323" s="57">
        <v>0.2369</v>
      </c>
      <c r="P323" s="185">
        <v>0.2492</v>
      </c>
      <c r="Q323" s="185">
        <v>0.2678</v>
      </c>
      <c r="R323" s="185">
        <f t="shared" si="51"/>
        <v>-0.0186</v>
      </c>
      <c r="S323" s="57">
        <v>0.2741</v>
      </c>
      <c r="U323" s="207">
        <v>0.8383</v>
      </c>
      <c r="V323" s="63">
        <v>0.9216</v>
      </c>
      <c r="W323" s="64">
        <v>590</v>
      </c>
      <c r="X323" s="64">
        <v>940</v>
      </c>
      <c r="Z323" s="110">
        <f t="shared" si="52"/>
        <v>113.805320291065</v>
      </c>
      <c r="AA323" s="72">
        <f t="shared" si="53"/>
        <v>30.4770647739473</v>
      </c>
      <c r="AB323" s="72">
        <f t="shared" si="54"/>
        <v>147.028</v>
      </c>
      <c r="AD323" s="153" t="s">
        <v>50</v>
      </c>
      <c r="AE323" s="154">
        <f>SUM(AB$296:AB323)/SUM(W$296:W323)-SUM(AA$296:AA323)/SUM(Z$296:Z323)</f>
        <v>-0.0670808664757498</v>
      </c>
    </row>
    <row r="324" ht="15" customHeight="1" outlineLevel="1" spans="1:31">
      <c r="A324" s="116">
        <v>43494</v>
      </c>
      <c r="C324" s="123">
        <v>27</v>
      </c>
      <c r="E324" s="167">
        <v>0.2394</v>
      </c>
      <c r="F324" s="136">
        <v>0.105</v>
      </c>
      <c r="G324" s="165">
        <f t="shared" si="50"/>
        <v>225.9936</v>
      </c>
      <c r="H324" s="136">
        <v>0.3588</v>
      </c>
      <c r="J324" s="144">
        <v>0.3305</v>
      </c>
      <c r="K324" s="144">
        <v>0.2807</v>
      </c>
      <c r="L324" s="144"/>
      <c r="M324" s="144"/>
      <c r="O324" s="57">
        <v>0.2029</v>
      </c>
      <c r="P324" s="185">
        <v>0.2269</v>
      </c>
      <c r="Q324" s="185">
        <v>0.3198</v>
      </c>
      <c r="R324" s="185">
        <f t="shared" si="51"/>
        <v>-0.0929</v>
      </c>
      <c r="S324" s="57">
        <v>0.243</v>
      </c>
      <c r="U324" s="207">
        <v>0.9248</v>
      </c>
      <c r="V324" s="63">
        <v>0.9436</v>
      </c>
      <c r="W324" s="64">
        <v>683</v>
      </c>
      <c r="X324" s="64">
        <v>944</v>
      </c>
      <c r="Z324" s="110">
        <f t="shared" si="52"/>
        <v>55.5380622837371</v>
      </c>
      <c r="AA324" s="72">
        <f t="shared" si="53"/>
        <v>17.7610723183391</v>
      </c>
      <c r="AB324" s="72">
        <f t="shared" si="54"/>
        <v>154.9727</v>
      </c>
      <c r="AD324" s="153" t="s">
        <v>51</v>
      </c>
      <c r="AE324" s="154">
        <f>SUM(AB$296:AB324)/SUM(W$296:W324)-SUM(AA$296:AA324)/SUM(Z$296:Z324)</f>
        <v>-0.075002184080378</v>
      </c>
    </row>
    <row r="325" ht="15" customHeight="1" outlineLevel="1" spans="1:31">
      <c r="A325" s="116">
        <v>43495</v>
      </c>
      <c r="C325" s="123">
        <v>189</v>
      </c>
      <c r="E325" s="136">
        <v>0.1019</v>
      </c>
      <c r="F325" s="136">
        <v>0.1151</v>
      </c>
      <c r="G325" s="165">
        <f t="shared" si="50"/>
        <v>123.299</v>
      </c>
      <c r="H325" s="136">
        <v>0.1695</v>
      </c>
      <c r="J325" s="144">
        <v>0.4353</v>
      </c>
      <c r="K325" s="144">
        <v>0.2647</v>
      </c>
      <c r="L325" s="144"/>
      <c r="M325" s="144"/>
      <c r="O325" s="57">
        <v>0.4286</v>
      </c>
      <c r="P325" s="185">
        <v>0.2078</v>
      </c>
      <c r="Q325" s="185">
        <v>0.3138</v>
      </c>
      <c r="R325" s="185">
        <f t="shared" si="51"/>
        <v>-0.106</v>
      </c>
      <c r="S325" s="57">
        <v>0.2164</v>
      </c>
      <c r="U325" s="207">
        <v>0.0893</v>
      </c>
      <c r="V325" s="63">
        <v>0.9567</v>
      </c>
      <c r="W325" s="64">
        <v>77</v>
      </c>
      <c r="X325" s="64">
        <v>1210</v>
      </c>
      <c r="Z325" s="110">
        <f t="shared" si="52"/>
        <v>785.262038073908</v>
      </c>
      <c r="AA325" s="72">
        <f t="shared" si="53"/>
        <v>246.415227547592</v>
      </c>
      <c r="AB325" s="72">
        <f t="shared" si="54"/>
        <v>16.0006</v>
      </c>
      <c r="AD325" s="153" t="s">
        <v>52</v>
      </c>
      <c r="AE325" s="154">
        <f>SUM(AB$296:AB325)/SUM(W$296:W325)-SUM(AA$296:AA325)/SUM(Z$296:Z325)</f>
        <v>-0.0742188763553902</v>
      </c>
    </row>
    <row r="326" ht="15" customHeight="1" outlineLevel="1" spans="1:31">
      <c r="A326" s="116">
        <v>43496</v>
      </c>
      <c r="C326" s="123">
        <v>179</v>
      </c>
      <c r="E326" s="136">
        <v>0.0784</v>
      </c>
      <c r="F326" s="136">
        <v>0.1223</v>
      </c>
      <c r="G326" s="165">
        <f t="shared" si="50"/>
        <v>106.8592</v>
      </c>
      <c r="H326" s="136">
        <v>0.1667</v>
      </c>
      <c r="J326" s="144">
        <v>0.3778</v>
      </c>
      <c r="K326" s="144">
        <v>0.2428</v>
      </c>
      <c r="L326" s="144"/>
      <c r="M326" s="144"/>
      <c r="O326" s="57">
        <v>0.7</v>
      </c>
      <c r="P326" s="185">
        <v>0.2892</v>
      </c>
      <c r="Q326" s="185">
        <v>0.3211</v>
      </c>
      <c r="R326" s="185">
        <f t="shared" si="51"/>
        <v>-0.0319</v>
      </c>
      <c r="S326" s="57">
        <v>0.2562</v>
      </c>
      <c r="U326" s="207">
        <v>0.0748</v>
      </c>
      <c r="V326" s="63">
        <v>0.9473</v>
      </c>
      <c r="W326" s="64">
        <v>83</v>
      </c>
      <c r="X326" s="64">
        <v>1363</v>
      </c>
      <c r="Z326" s="110">
        <f t="shared" si="52"/>
        <v>1026.6256684492</v>
      </c>
      <c r="AA326" s="72">
        <f t="shared" si="53"/>
        <v>329.649502139037</v>
      </c>
      <c r="AB326" s="72">
        <f t="shared" si="54"/>
        <v>24.0036</v>
      </c>
      <c r="AD326" s="153" t="s">
        <v>57</v>
      </c>
      <c r="AE326" s="154">
        <f>SUM(AB$296:AB326)/SUM(W$296:W326)-SUM(AA$296:AA326)/SUM(Z$296:Z326)</f>
        <v>-0.072311376129171</v>
      </c>
    </row>
    <row r="327" ht="15" customHeight="1" spans="1:31">
      <c r="A327" s="125" t="s">
        <v>111</v>
      </c>
      <c r="B327" s="192"/>
      <c r="C327" s="166">
        <f>AVERAGE(C296:C326)</f>
        <v>111.310344827586</v>
      </c>
      <c r="E327" s="34">
        <f>AVERAGE(E296:E326)</f>
        <v>0.191255555555556</v>
      </c>
      <c r="F327" s="34">
        <f>AVERAGE(F296:F326)</f>
        <v>0.18</v>
      </c>
      <c r="G327" s="34">
        <f>SUM(G296:G326)/SUM(X297:X326)</f>
        <v>0.190264647820373</v>
      </c>
      <c r="H327" s="34">
        <f>AVERAGE(H296:H326)</f>
        <v>0.228272413793103</v>
      </c>
      <c r="I327" s="183"/>
      <c r="J327" s="205">
        <f>AVERAGE(J296:J326)</f>
        <v>0.223341379310345</v>
      </c>
      <c r="K327" s="183">
        <f>AVERAGE(K296:K326)</f>
        <v>0.185851724137931</v>
      </c>
      <c r="L327" s="183" t="e">
        <f>AVERAGE(L296:L326)</f>
        <v>#DIV/0!</v>
      </c>
      <c r="M327" s="183" t="e">
        <f>AVERAGE(M296:M326)</f>
        <v>#DIV/0!</v>
      </c>
      <c r="N327" s="183"/>
      <c r="O327" s="34">
        <f>AVERAGE(O296:O326)</f>
        <v>0.441034482758621</v>
      </c>
      <c r="P327" s="34">
        <f>AVERAGE(P296:P326)</f>
        <v>0.276607142857143</v>
      </c>
      <c r="Q327" s="34">
        <f>AVERAGE(Q296:Q326)</f>
        <v>0.327113793103448</v>
      </c>
      <c r="R327" s="34">
        <f>AVERAGE(R296:R326)</f>
        <v>-0.0406</v>
      </c>
      <c r="S327" s="34">
        <f>AVERAGE(S296:S326)</f>
        <v>0.311579310344828</v>
      </c>
      <c r="T327" s="183"/>
      <c r="U327" s="34">
        <f>AVERAGE(U296:U326)</f>
        <v>0.308579310344828</v>
      </c>
      <c r="V327" s="34">
        <f>AVERAGE(V296:V326)</f>
        <v>0.952386206896552</v>
      </c>
      <c r="W327" s="217">
        <f>AVERAGE(W296:W326)</f>
        <v>194.206896551724</v>
      </c>
      <c r="X327" s="217">
        <f>AVERAGE(X297:X326)</f>
        <v>1277.25</v>
      </c>
      <c r="Z327" s="34" t="s">
        <v>54</v>
      </c>
      <c r="AA327" s="34">
        <f>SUM(AA296:AA326)/SUM(Z296:Z326)</f>
        <v>0.35463060553258</v>
      </c>
      <c r="AB327" s="68" t="s">
        <v>55</v>
      </c>
      <c r="AC327" s="34">
        <f>SUM(AB296:AB326)/SUM(W296:W326)</f>
        <v>0.282319229403409</v>
      </c>
      <c r="AD327" s="155" t="s">
        <v>16</v>
      </c>
      <c r="AE327" s="68">
        <f>AC327-AA327</f>
        <v>-0.072311376129171</v>
      </c>
    </row>
    <row r="328" ht="15" hidden="1" customHeight="1" spans="1:31">
      <c r="A328" s="103" t="s">
        <v>112</v>
      </c>
      <c r="B328" s="181" t="s">
        <v>63</v>
      </c>
      <c r="C328" s="105">
        <f>MIN(C296:C327)</f>
        <v>16</v>
      </c>
      <c r="E328" s="163">
        <f>VARP(E$296:E$326)</f>
        <v>0.00316740913580247</v>
      </c>
      <c r="F328" s="163">
        <f>VARP(F$296:F$326)</f>
        <v>0.00240719310344828</v>
      </c>
      <c r="G328" s="163"/>
      <c r="H328" s="163"/>
      <c r="I328" s="163"/>
      <c r="J328" s="163">
        <f>VARP(J$296:J$326)</f>
        <v>0.00968028104637337</v>
      </c>
      <c r="K328" s="163">
        <f>VARP(K$296:K$326)</f>
        <v>0.00243082180737218</v>
      </c>
      <c r="L328" s="163" t="e">
        <f>VARP(L$296:L$326)</f>
        <v>#DIV/0!</v>
      </c>
      <c r="M328" s="163" t="e">
        <f>VARP(M$296:M$326)</f>
        <v>#DIV/0!</v>
      </c>
      <c r="N328" s="163"/>
      <c r="O328" s="163">
        <f t="shared" ref="O328:V328" si="55">VARP(O$296:O$326)</f>
        <v>0.0496744822592152</v>
      </c>
      <c r="P328" s="163">
        <f t="shared" si="55"/>
        <v>0.0119062178061225</v>
      </c>
      <c r="Q328" s="163">
        <f t="shared" si="55"/>
        <v>0.0148118087752675</v>
      </c>
      <c r="R328" s="163">
        <f t="shared" si="55"/>
        <v>0.00234440413793103</v>
      </c>
      <c r="S328" s="163">
        <f t="shared" si="55"/>
        <v>0.0154275623305589</v>
      </c>
      <c r="T328" s="163" t="e">
        <f t="shared" si="55"/>
        <v>#DIV/0!</v>
      </c>
      <c r="U328" s="163">
        <f t="shared" si="55"/>
        <v>0.118360555434007</v>
      </c>
      <c r="V328" s="163">
        <f t="shared" si="55"/>
        <v>0.000675329464922711</v>
      </c>
      <c r="W328" s="163"/>
      <c r="X328" s="163"/>
      <c r="Z328" s="110">
        <f>AVERAGE(Z297:Z326)</f>
        <v>695.247800643435</v>
      </c>
      <c r="AA328" s="72">
        <f>AVERAGE(AA297:AA326)</f>
        <v>243.174136650396</v>
      </c>
      <c r="AB328" s="72">
        <f>AVERAGE(AB297:AB326)</f>
        <v>54.8224071428572</v>
      </c>
      <c r="AE328" s="75">
        <f>VARP(AE297:AE327)</f>
        <v>0.00107172643948953</v>
      </c>
    </row>
    <row r="329" ht="15" customHeight="1" outlineLevel="1" spans="1:31">
      <c r="A329" s="116">
        <v>43862</v>
      </c>
      <c r="C329" s="123">
        <v>144</v>
      </c>
      <c r="E329" s="136">
        <v>0.1846</v>
      </c>
      <c r="F329" s="136">
        <v>0.1241</v>
      </c>
      <c r="G329" s="165">
        <f t="shared" ref="G329:G335" si="56">X329*E329</f>
        <v>47.996</v>
      </c>
      <c r="H329" s="136">
        <v>0.1131</v>
      </c>
      <c r="J329" s="216">
        <v>0.3389</v>
      </c>
      <c r="K329" s="144">
        <v>0.2701</v>
      </c>
      <c r="L329" s="144"/>
      <c r="M329" s="144"/>
      <c r="O329" s="57">
        <v>0.7805</v>
      </c>
      <c r="P329" s="185">
        <v>0.2438</v>
      </c>
      <c r="Q329" s="57">
        <v>0.1649</v>
      </c>
      <c r="R329" s="184">
        <f t="shared" ref="R329:R335" si="57">P329-Q329</f>
        <v>0.0789</v>
      </c>
      <c r="S329" s="57">
        <v>0.2842</v>
      </c>
      <c r="U329" s="207">
        <v>0.1885</v>
      </c>
      <c r="V329" s="63">
        <v>0.9558</v>
      </c>
      <c r="W329" s="64">
        <v>201</v>
      </c>
      <c r="X329" s="64">
        <v>260</v>
      </c>
      <c r="Z329" s="110">
        <f t="shared" ref="Z329:Z335" si="58">W329/U329-W329</f>
        <v>865.31299734748</v>
      </c>
      <c r="AA329" s="72">
        <f t="shared" ref="AA329:AA335" si="59">(W329/U329-W329)*Q329</f>
        <v>142.690113262599</v>
      </c>
      <c r="AB329" s="72">
        <f t="shared" ref="AB329:AB335" si="60">W329*P329</f>
        <v>49.0038</v>
      </c>
      <c r="AD329" s="153" t="s">
        <v>23</v>
      </c>
      <c r="AE329" s="177">
        <f>AB329/W329-AA329/Z329</f>
        <v>0.0789</v>
      </c>
    </row>
    <row r="330" ht="15" customHeight="1" outlineLevel="1" spans="1:31">
      <c r="A330" s="116">
        <v>43863</v>
      </c>
      <c r="C330" s="123">
        <v>198</v>
      </c>
      <c r="E330" s="136">
        <v>0.1209</v>
      </c>
      <c r="F330" s="136">
        <v>0.1233</v>
      </c>
      <c r="G330" s="165">
        <f t="shared" si="56"/>
        <v>11.0019</v>
      </c>
      <c r="H330" s="136">
        <v>0.4462</v>
      </c>
      <c r="J330" s="144">
        <v>0.5063</v>
      </c>
      <c r="K330" s="144">
        <v>0.2378</v>
      </c>
      <c r="L330" s="144"/>
      <c r="M330" s="144"/>
      <c r="O330" s="57">
        <v>0.3333</v>
      </c>
      <c r="P330" s="185">
        <v>0.44</v>
      </c>
      <c r="Q330" s="57">
        <v>0.4238</v>
      </c>
      <c r="R330" s="184">
        <f t="shared" si="57"/>
        <v>0.0162</v>
      </c>
      <c r="S330" s="57">
        <v>0.335</v>
      </c>
      <c r="U330" s="207">
        <v>0.0298</v>
      </c>
      <c r="V330" s="63">
        <v>0.9576</v>
      </c>
      <c r="W330" s="64">
        <v>75</v>
      </c>
      <c r="X330" s="64">
        <v>91</v>
      </c>
      <c r="Z330" s="110">
        <f t="shared" si="58"/>
        <v>2441.77852348993</v>
      </c>
      <c r="AA330" s="72">
        <f t="shared" si="59"/>
        <v>1034.82573825503</v>
      </c>
      <c r="AB330" s="72">
        <f t="shared" si="60"/>
        <v>33</v>
      </c>
      <c r="AD330" s="153" t="s">
        <v>24</v>
      </c>
      <c r="AE330" s="154">
        <f>SUM(AB$329:AB330)/SUM(W$329:W330)-SUM(AA$329:AA330)/SUM(Z$329:Z330)</f>
        <v>-0.0589426189577379</v>
      </c>
    </row>
    <row r="331" ht="15" customHeight="1" outlineLevel="1" spans="1:31">
      <c r="A331" s="116">
        <v>43864</v>
      </c>
      <c r="C331" s="105">
        <v>66</v>
      </c>
      <c r="E331" s="167">
        <v>0.1732</v>
      </c>
      <c r="F331" s="136">
        <v>0.1379</v>
      </c>
      <c r="G331" s="165">
        <f t="shared" si="56"/>
        <v>74.9956</v>
      </c>
      <c r="H331" s="136">
        <v>0.2118</v>
      </c>
      <c r="J331" s="144">
        <v>0.3566</v>
      </c>
      <c r="K331" s="144">
        <v>0.2372</v>
      </c>
      <c r="L331" s="144"/>
      <c r="M331" s="144"/>
      <c r="O331" s="57">
        <v>0.1554</v>
      </c>
      <c r="P331" s="185">
        <v>0.3059</v>
      </c>
      <c r="Q331" s="57">
        <v>0.3045</v>
      </c>
      <c r="R331" s="184">
        <f t="shared" si="57"/>
        <v>0.00140000000000001</v>
      </c>
      <c r="S331" s="57">
        <v>0.3128</v>
      </c>
      <c r="U331" s="207">
        <v>0.1716</v>
      </c>
      <c r="V331" s="63">
        <v>0.963</v>
      </c>
      <c r="W331" s="64">
        <v>353</v>
      </c>
      <c r="X331" s="64">
        <v>433</v>
      </c>
      <c r="Z331" s="110">
        <f t="shared" si="58"/>
        <v>1704.10955710956</v>
      </c>
      <c r="AA331" s="72">
        <f t="shared" si="59"/>
        <v>518.90136013986</v>
      </c>
      <c r="AB331" s="72">
        <f t="shared" si="60"/>
        <v>107.9827</v>
      </c>
      <c r="AD331" s="153" t="s">
        <v>25</v>
      </c>
      <c r="AE331" s="154">
        <f>SUM(AB$329:AB331)/SUM(W$329:W331)-SUM(AA$329:AA331)/SUM(Z$329:Z331)</f>
        <v>-0.0364797631692503</v>
      </c>
    </row>
    <row r="332" ht="15" customHeight="1" outlineLevel="1" spans="1:31">
      <c r="A332" s="116">
        <v>43865</v>
      </c>
      <c r="C332" s="123">
        <v>130</v>
      </c>
      <c r="E332" s="136">
        <v>0.1709</v>
      </c>
      <c r="F332" s="136">
        <v>0.1249</v>
      </c>
      <c r="G332" s="165">
        <f t="shared" si="56"/>
        <v>34.0091</v>
      </c>
      <c r="H332" s="136">
        <v>0.1327</v>
      </c>
      <c r="J332" s="144">
        <v>0.3387</v>
      </c>
      <c r="K332" s="144">
        <v>0.2206</v>
      </c>
      <c r="L332" s="144"/>
      <c r="M332" s="144"/>
      <c r="O332" s="57">
        <v>0.8431</v>
      </c>
      <c r="P332" s="185">
        <v>0.3662</v>
      </c>
      <c r="Q332" s="57">
        <v>0.2139</v>
      </c>
      <c r="R332" s="184">
        <f t="shared" si="57"/>
        <v>0.1523</v>
      </c>
      <c r="S332" s="57">
        <v>0.2843</v>
      </c>
      <c r="U332" s="207">
        <v>0.1109</v>
      </c>
      <c r="V332" s="63">
        <v>0.9581</v>
      </c>
      <c r="W332" s="64">
        <v>142</v>
      </c>
      <c r="X332" s="64">
        <v>199</v>
      </c>
      <c r="Z332" s="110">
        <f t="shared" si="58"/>
        <v>1138.43282236249</v>
      </c>
      <c r="AA332" s="72">
        <f t="shared" si="59"/>
        <v>243.510780703336</v>
      </c>
      <c r="AB332" s="72">
        <f t="shared" si="60"/>
        <v>52.0004</v>
      </c>
      <c r="AD332" s="153" t="s">
        <v>26</v>
      </c>
      <c r="AE332" s="154">
        <f>SUM(AB$329:AB332)/SUM(W$329:W332)-SUM(AA$329:AA332)/SUM(Z$329:Z332)</f>
        <v>-0.00159313490498481</v>
      </c>
    </row>
    <row r="333" ht="15" customHeight="1" outlineLevel="1" spans="1:31">
      <c r="A333" s="116">
        <v>43866</v>
      </c>
      <c r="C333" s="123">
        <v>152</v>
      </c>
      <c r="E333" s="136">
        <v>0.2011</v>
      </c>
      <c r="F333" s="136">
        <v>0.1279</v>
      </c>
      <c r="G333" s="165">
        <f t="shared" si="56"/>
        <v>35.9969</v>
      </c>
      <c r="H333" s="136">
        <v>0.1389</v>
      </c>
      <c r="J333" s="144">
        <v>0.3396</v>
      </c>
      <c r="K333" s="144">
        <v>0.2511</v>
      </c>
      <c r="L333" s="144"/>
      <c r="M333" s="144"/>
      <c r="O333" s="57">
        <v>0.85</v>
      </c>
      <c r="P333" s="185">
        <v>0.2205</v>
      </c>
      <c r="Q333" s="57">
        <v>0.2083</v>
      </c>
      <c r="R333" s="184">
        <f t="shared" si="57"/>
        <v>0.0122</v>
      </c>
      <c r="S333" s="57">
        <v>0.2569</v>
      </c>
      <c r="U333" s="207">
        <v>0.1252</v>
      </c>
      <c r="V333" s="63">
        <v>0.8981</v>
      </c>
      <c r="W333" s="64">
        <v>127</v>
      </c>
      <c r="X333" s="64">
        <v>179</v>
      </c>
      <c r="Z333" s="110">
        <f t="shared" si="58"/>
        <v>887.376996805112</v>
      </c>
      <c r="AA333" s="72">
        <f t="shared" si="59"/>
        <v>184.840628434505</v>
      </c>
      <c r="AB333" s="72">
        <f t="shared" si="60"/>
        <v>28.0035</v>
      </c>
      <c r="AD333" s="153" t="s">
        <v>27</v>
      </c>
      <c r="AE333" s="154">
        <f>SUM(AB$329:AB333)/SUM(W$329:W333)-SUM(AA$329:AA333)/SUM(Z$329:Z333)</f>
        <v>-0.00128446458294418</v>
      </c>
    </row>
    <row r="334" ht="15" customHeight="1" outlineLevel="1" spans="1:31">
      <c r="A334" s="116">
        <v>43867</v>
      </c>
      <c r="C334" s="123">
        <v>146</v>
      </c>
      <c r="E334" s="136">
        <v>0.1304</v>
      </c>
      <c r="F334" s="136">
        <v>0.1216</v>
      </c>
      <c r="G334" s="165">
        <f t="shared" si="56"/>
        <v>14.996</v>
      </c>
      <c r="H334" s="136">
        <v>0.1538</v>
      </c>
      <c r="J334" s="144">
        <v>0.3889</v>
      </c>
      <c r="K334" s="144">
        <v>0.2435</v>
      </c>
      <c r="L334" s="144"/>
      <c r="M334" s="144"/>
      <c r="O334" s="57">
        <v>0.5</v>
      </c>
      <c r="P334" s="202">
        <v>0.2022</v>
      </c>
      <c r="Q334" s="57">
        <v>0.2269</v>
      </c>
      <c r="R334" s="185">
        <f t="shared" si="57"/>
        <v>-0.0247</v>
      </c>
      <c r="S334" s="57">
        <v>0.2834</v>
      </c>
      <c r="U334" s="207">
        <v>0.0757</v>
      </c>
      <c r="V334" s="63">
        <v>0.9726</v>
      </c>
      <c r="W334" s="64">
        <v>89</v>
      </c>
      <c r="X334" s="64">
        <v>115</v>
      </c>
      <c r="Z334" s="110">
        <f t="shared" si="58"/>
        <v>1086.69352708058</v>
      </c>
      <c r="AA334" s="72">
        <f t="shared" si="59"/>
        <v>246.570761294584</v>
      </c>
      <c r="AB334" s="72">
        <f t="shared" si="60"/>
        <v>17.9958</v>
      </c>
      <c r="AD334" s="153" t="s">
        <v>28</v>
      </c>
      <c r="AE334" s="154">
        <f>SUM(AB$329:AB334)/SUM(W$329:W334)-SUM(AA$329:AA334)/SUM(Z$329:Z334)</f>
        <v>-0.000124369057496077</v>
      </c>
    </row>
    <row r="335" ht="15" customHeight="1" outlineLevel="1" spans="1:31">
      <c r="A335" s="116">
        <v>43868</v>
      </c>
      <c r="C335" s="123">
        <v>148</v>
      </c>
      <c r="E335" s="136">
        <v>0.1288</v>
      </c>
      <c r="F335" s="136">
        <v>0.125</v>
      </c>
      <c r="G335" s="165">
        <f t="shared" si="56"/>
        <v>20.9944</v>
      </c>
      <c r="H335" s="136">
        <v>0.1304</v>
      </c>
      <c r="J335" s="144">
        <v>0.3669</v>
      </c>
      <c r="K335" s="144">
        <v>0.2414</v>
      </c>
      <c r="L335" s="144"/>
      <c r="M335" s="144"/>
      <c r="O335" s="57">
        <v>0.5625</v>
      </c>
      <c r="P335" s="185">
        <v>0.2028</v>
      </c>
      <c r="Q335" s="57">
        <v>0.2475</v>
      </c>
      <c r="R335" s="185">
        <f t="shared" si="57"/>
        <v>-0.0447</v>
      </c>
      <c r="S335" s="57">
        <v>0.2431</v>
      </c>
      <c r="U335" s="207">
        <v>0.1038</v>
      </c>
      <c r="V335" s="63">
        <v>0.9312</v>
      </c>
      <c r="W335" s="64">
        <v>143</v>
      </c>
      <c r="X335" s="64">
        <v>163</v>
      </c>
      <c r="Z335" s="110">
        <f t="shared" si="58"/>
        <v>1234.6493256262</v>
      </c>
      <c r="AA335" s="72">
        <f t="shared" si="59"/>
        <v>305.575708092486</v>
      </c>
      <c r="AB335" s="72">
        <f t="shared" si="60"/>
        <v>29.0004</v>
      </c>
      <c r="AD335" s="153" t="s">
        <v>29</v>
      </c>
      <c r="AE335" s="154">
        <f>SUM(AB$329:AB335)/SUM(W$329:W335)-SUM(AA$329:AA335)/SUM(Z$329:Z335)</f>
        <v>-0.00552639699183055</v>
      </c>
    </row>
    <row r="336" ht="15" customHeight="1" outlineLevel="1" spans="1:31">
      <c r="A336" s="116"/>
      <c r="C336" s="123"/>
      <c r="E336" s="136"/>
      <c r="F336" s="136"/>
      <c r="G336" s="165"/>
      <c r="H336" s="136"/>
      <c r="J336" s="144"/>
      <c r="K336" s="144"/>
      <c r="L336" s="144"/>
      <c r="M336" s="144"/>
      <c r="O336" s="57"/>
      <c r="P336" s="185"/>
      <c r="Q336" s="57"/>
      <c r="R336" s="185"/>
      <c r="S336" s="57"/>
      <c r="U336" s="207"/>
      <c r="V336" s="63"/>
      <c r="W336" s="64"/>
      <c r="X336" s="64"/>
      <c r="AD336" s="153"/>
      <c r="AE336" s="154"/>
    </row>
    <row r="337" ht="15" customHeight="1" outlineLevel="1" spans="1:31">
      <c r="A337" s="116"/>
      <c r="C337" s="123"/>
      <c r="E337" s="136"/>
      <c r="F337" s="136"/>
      <c r="G337" s="165"/>
      <c r="H337" s="136"/>
      <c r="J337" s="144"/>
      <c r="K337" s="144"/>
      <c r="L337" s="144"/>
      <c r="M337" s="144"/>
      <c r="O337" s="57"/>
      <c r="P337" s="185"/>
      <c r="Q337" s="57"/>
      <c r="R337" s="185"/>
      <c r="S337" s="57"/>
      <c r="U337" s="207"/>
      <c r="V337" s="63"/>
      <c r="W337" s="64"/>
      <c r="X337" s="64"/>
      <c r="AD337" s="153"/>
      <c r="AE337" s="154"/>
    </row>
    <row r="338" ht="15" customHeight="1" outlineLevel="1" spans="1:31">
      <c r="A338" s="116">
        <v>43869</v>
      </c>
      <c r="C338" s="123">
        <v>149</v>
      </c>
      <c r="E338" s="136">
        <v>0.1354</v>
      </c>
      <c r="F338" s="136">
        <v>0.1548</v>
      </c>
      <c r="G338" s="165">
        <f t="shared" ref="G338:G359" si="61">X338*E338</f>
        <v>25.9968</v>
      </c>
      <c r="H338" s="136">
        <v>0.0783</v>
      </c>
      <c r="J338" s="170">
        <v>0.3081</v>
      </c>
      <c r="K338" s="144">
        <v>0.2248</v>
      </c>
      <c r="L338" s="144"/>
      <c r="M338" s="144"/>
      <c r="O338" s="57">
        <v>0.64</v>
      </c>
      <c r="P338" s="185">
        <v>0.1838</v>
      </c>
      <c r="Q338" s="57">
        <v>0.2572</v>
      </c>
      <c r="R338" s="185">
        <f t="shared" ref="R338:R359" si="62">P338-Q338</f>
        <v>-0.0734</v>
      </c>
      <c r="S338" s="57">
        <v>0.2751</v>
      </c>
      <c r="U338" s="207">
        <v>0.1168</v>
      </c>
      <c r="V338" s="63">
        <v>0.9737</v>
      </c>
      <c r="W338" s="64">
        <v>136</v>
      </c>
      <c r="X338" s="64">
        <v>192</v>
      </c>
      <c r="Z338" s="110">
        <f t="shared" ref="Z338:Z359" si="63">W338/U338-W338</f>
        <v>1028.38356164384</v>
      </c>
      <c r="AA338" s="72">
        <f t="shared" ref="AA338:AA359" si="64">(W338/U338-W338)*Q338</f>
        <v>264.500252054795</v>
      </c>
      <c r="AB338" s="72">
        <f t="shared" ref="AB338:AB359" si="65">W338*P338</f>
        <v>24.9968</v>
      </c>
      <c r="AD338" s="153" t="s">
        <v>30</v>
      </c>
      <c r="AE338" s="154">
        <f>SUM(AB$329:AB338)/SUM(W$329:W338)-SUM(AA$329:AA338)/SUM(Z$329:Z338)</f>
        <v>-0.0130604702308707</v>
      </c>
    </row>
    <row r="339" ht="15" customHeight="1" outlineLevel="1" spans="1:31">
      <c r="A339" s="116">
        <v>43870</v>
      </c>
      <c r="C339" s="123">
        <v>162</v>
      </c>
      <c r="E339" s="167">
        <v>0.1346</v>
      </c>
      <c r="F339" s="136">
        <v>0.1642</v>
      </c>
      <c r="G339" s="165">
        <f t="shared" si="61"/>
        <v>20.9976</v>
      </c>
      <c r="H339" s="136">
        <v>0.1239</v>
      </c>
      <c r="J339" s="144">
        <v>0.4571</v>
      </c>
      <c r="K339" s="144">
        <v>0.244</v>
      </c>
      <c r="L339" s="144"/>
      <c r="M339" s="144"/>
      <c r="O339" s="57">
        <v>0.7037</v>
      </c>
      <c r="P339" s="202">
        <v>0.2326</v>
      </c>
      <c r="Q339" s="57">
        <v>0.1317</v>
      </c>
      <c r="R339" s="184">
        <f t="shared" si="62"/>
        <v>0.1009</v>
      </c>
      <c r="S339" s="57">
        <v>0.1488</v>
      </c>
      <c r="U339" s="207">
        <v>0.0804</v>
      </c>
      <c r="V339" s="63">
        <v>0.9714</v>
      </c>
      <c r="W339" s="64">
        <v>129</v>
      </c>
      <c r="X339" s="64">
        <v>156</v>
      </c>
      <c r="Z339" s="110">
        <f t="shared" si="63"/>
        <v>1475.4776119403</v>
      </c>
      <c r="AA339" s="72">
        <f t="shared" si="64"/>
        <v>194.320401492537</v>
      </c>
      <c r="AB339" s="72">
        <f t="shared" si="65"/>
        <v>30.0054</v>
      </c>
      <c r="AD339" s="153" t="s">
        <v>31</v>
      </c>
      <c r="AE339" s="177">
        <f>SUM(AB$329:AB339)/SUM(W$329:W339)-SUM(AA$329:AA339)/SUM(Z$329:Z339)</f>
        <v>0.00231207506362896</v>
      </c>
    </row>
    <row r="340" ht="15" customHeight="1" outlineLevel="1" spans="1:31">
      <c r="A340" s="116">
        <v>43871</v>
      </c>
      <c r="C340" s="123">
        <v>155</v>
      </c>
      <c r="E340" s="136">
        <v>0.1542</v>
      </c>
      <c r="F340" s="136">
        <v>0.1514</v>
      </c>
      <c r="G340" s="165">
        <f t="shared" si="61"/>
        <v>39.0126</v>
      </c>
      <c r="H340" s="136">
        <v>0.4018</v>
      </c>
      <c r="J340" s="144">
        <v>0.4493</v>
      </c>
      <c r="K340" s="144">
        <v>0.275</v>
      </c>
      <c r="L340" s="144"/>
      <c r="M340" s="144"/>
      <c r="O340" s="57">
        <v>0.6892</v>
      </c>
      <c r="P340" s="185">
        <v>0.526</v>
      </c>
      <c r="Q340" s="57">
        <v>0.4396</v>
      </c>
      <c r="R340" s="184">
        <f t="shared" si="62"/>
        <v>0.0864</v>
      </c>
      <c r="S340" s="57">
        <v>0.3688</v>
      </c>
      <c r="U340" s="207">
        <v>0.0647</v>
      </c>
      <c r="V340" s="63">
        <v>0.9624</v>
      </c>
      <c r="W340" s="64">
        <v>173</v>
      </c>
      <c r="X340" s="64">
        <v>253</v>
      </c>
      <c r="Z340" s="110">
        <f t="shared" si="63"/>
        <v>2500.87944358578</v>
      </c>
      <c r="AA340" s="72">
        <f t="shared" si="64"/>
        <v>1099.38660340031</v>
      </c>
      <c r="AB340" s="72">
        <f t="shared" si="65"/>
        <v>90.998</v>
      </c>
      <c r="AD340" s="153" t="s">
        <v>32</v>
      </c>
      <c r="AE340" s="177">
        <f>SUM(AB$329:AB340)/SUM(W$329:W340)-SUM(AA$329:AA340)/SUM(Z$329:Z340)</f>
        <v>0.000410777603419676</v>
      </c>
    </row>
    <row r="341" ht="15" customHeight="1" outlineLevel="1" spans="1:31">
      <c r="A341" s="116">
        <v>43872</v>
      </c>
      <c r="C341" s="105">
        <v>119</v>
      </c>
      <c r="E341" s="136">
        <v>0.1365</v>
      </c>
      <c r="F341" s="136">
        <v>0.14</v>
      </c>
      <c r="G341" s="165">
        <f t="shared" si="61"/>
        <v>42.9975</v>
      </c>
      <c r="H341" s="136">
        <v>0.2411</v>
      </c>
      <c r="J341" s="144">
        <v>0.4448</v>
      </c>
      <c r="K341" s="144">
        <v>0.2733</v>
      </c>
      <c r="L341" s="144"/>
      <c r="M341" s="144"/>
      <c r="O341" s="57">
        <v>0.641</v>
      </c>
      <c r="P341" s="185">
        <v>0.3726</v>
      </c>
      <c r="Q341" s="57">
        <v>0.3644</v>
      </c>
      <c r="R341" s="184">
        <f t="shared" si="62"/>
        <v>0.00819999999999999</v>
      </c>
      <c r="S341" s="57">
        <v>0.3678</v>
      </c>
      <c r="U341" s="207">
        <v>0.0772</v>
      </c>
      <c r="V341" s="63">
        <v>0.962</v>
      </c>
      <c r="W341" s="64">
        <v>212</v>
      </c>
      <c r="X341" s="64">
        <v>315</v>
      </c>
      <c r="Z341" s="110">
        <f t="shared" si="63"/>
        <v>2534.11398963731</v>
      </c>
      <c r="AA341" s="72">
        <f t="shared" si="64"/>
        <v>923.431137823834</v>
      </c>
      <c r="AB341" s="72">
        <f t="shared" si="65"/>
        <v>78.9912</v>
      </c>
      <c r="AD341" s="153" t="s">
        <v>33</v>
      </c>
      <c r="AE341" s="154">
        <f>SUM(AB$329:AB341)/SUM(W$329:W341)-SUM(AA$329:AA341)/SUM(Z$329:Z341)</f>
        <v>-0.000808258388610761</v>
      </c>
    </row>
    <row r="342" ht="15" customHeight="1" outlineLevel="1" spans="1:31">
      <c r="A342" s="116">
        <v>43873</v>
      </c>
      <c r="C342" s="123">
        <v>46</v>
      </c>
      <c r="E342" s="136">
        <v>0.1081</v>
      </c>
      <c r="F342" s="136">
        <v>0.1542</v>
      </c>
      <c r="G342" s="165">
        <f t="shared" si="61"/>
        <v>51.9961</v>
      </c>
      <c r="H342" s="136">
        <v>0.2716</v>
      </c>
      <c r="J342" s="144">
        <v>0.4076</v>
      </c>
      <c r="K342" s="144">
        <v>0.254</v>
      </c>
      <c r="L342" s="144"/>
      <c r="M342" s="144"/>
      <c r="O342" s="57">
        <v>0.4309</v>
      </c>
      <c r="P342" s="202">
        <v>0.3554</v>
      </c>
      <c r="Q342" s="57">
        <v>0.3646</v>
      </c>
      <c r="R342" s="185">
        <f t="shared" si="62"/>
        <v>-0.00919999999999999</v>
      </c>
      <c r="S342" s="57">
        <v>0.3794</v>
      </c>
      <c r="U342" s="207">
        <v>0.1062</v>
      </c>
      <c r="V342" s="63">
        <v>0.9599</v>
      </c>
      <c r="W342" s="64">
        <v>332</v>
      </c>
      <c r="X342" s="64">
        <v>481</v>
      </c>
      <c r="Z342" s="110">
        <f t="shared" si="63"/>
        <v>2794.17702448211</v>
      </c>
      <c r="AA342" s="72">
        <f t="shared" si="64"/>
        <v>1018.75694312618</v>
      </c>
      <c r="AB342" s="72">
        <f t="shared" si="65"/>
        <v>117.9928</v>
      </c>
      <c r="AD342" s="153" t="s">
        <v>34</v>
      </c>
      <c r="AE342" s="154">
        <f>SUM(AB$329:AB342)/SUM(W$329:W342)-SUM(AA$329:AA342)/SUM(Z$329:Z342)</f>
        <v>-0.00122006371510169</v>
      </c>
    </row>
    <row r="343" ht="15" customHeight="1" outlineLevel="1" spans="1:31">
      <c r="A343" s="116">
        <v>43874</v>
      </c>
      <c r="C343" s="123">
        <v>34</v>
      </c>
      <c r="E343" s="136">
        <v>0.1865</v>
      </c>
      <c r="F343" s="136">
        <v>0.1454</v>
      </c>
      <c r="G343" s="165">
        <f t="shared" si="61"/>
        <v>455.9925</v>
      </c>
      <c r="H343" s="136">
        <v>0.3897</v>
      </c>
      <c r="J343" s="144">
        <v>0.4041</v>
      </c>
      <c r="K343" s="144">
        <v>0.2635</v>
      </c>
      <c r="L343" s="144"/>
      <c r="M343" s="144"/>
      <c r="O343" s="57">
        <v>0.2624</v>
      </c>
      <c r="P343" s="185">
        <v>0.3509</v>
      </c>
      <c r="Q343" s="57">
        <v>0.3701</v>
      </c>
      <c r="R343" s="185">
        <f t="shared" si="62"/>
        <v>-0.0192</v>
      </c>
      <c r="S343" s="57">
        <v>0.3438</v>
      </c>
      <c r="U343" s="207">
        <v>0.5418</v>
      </c>
      <c r="V343" s="63">
        <v>0.9653</v>
      </c>
      <c r="W343" s="64">
        <v>1516</v>
      </c>
      <c r="X343" s="64">
        <v>2445</v>
      </c>
      <c r="Z343" s="110">
        <f t="shared" si="63"/>
        <v>1282.08047249908</v>
      </c>
      <c r="AA343" s="72">
        <f t="shared" si="64"/>
        <v>474.497982871909</v>
      </c>
      <c r="AB343" s="72">
        <f t="shared" si="65"/>
        <v>531.9644</v>
      </c>
      <c r="AD343" s="153" t="s">
        <v>35</v>
      </c>
      <c r="AE343" s="177">
        <f>SUM(AB$329:AB343)/SUM(W$329:W343)-SUM(AA$329:AA343)/SUM(Z$329:Z343)</f>
        <v>0.0113843022771831</v>
      </c>
    </row>
    <row r="344" ht="15" customHeight="1" outlineLevel="1" spans="1:31">
      <c r="A344" s="116">
        <v>43875</v>
      </c>
      <c r="C344" s="123">
        <v>32</v>
      </c>
      <c r="E344" s="136">
        <v>0.1973</v>
      </c>
      <c r="F344" s="136">
        <v>0.166</v>
      </c>
      <c r="G344" s="165">
        <f t="shared" si="61"/>
        <v>455.9603</v>
      </c>
      <c r="H344" s="136">
        <v>0.444</v>
      </c>
      <c r="J344" s="170" t="s">
        <v>113</v>
      </c>
      <c r="K344" s="144">
        <v>0.2605</v>
      </c>
      <c r="L344" s="144"/>
      <c r="M344" s="144"/>
      <c r="O344" s="57">
        <v>0.3373</v>
      </c>
      <c r="P344" s="185">
        <v>0.3619</v>
      </c>
      <c r="Q344" s="185">
        <v>0.3993</v>
      </c>
      <c r="R344" s="185">
        <f t="shared" si="62"/>
        <v>-0.0374</v>
      </c>
      <c r="S344" s="57">
        <v>0.4075</v>
      </c>
      <c r="U344" s="207">
        <v>0.5371</v>
      </c>
      <c r="V344" s="63">
        <v>0.9606</v>
      </c>
      <c r="W344" s="64">
        <v>1387</v>
      </c>
      <c r="X344" s="64">
        <v>2311</v>
      </c>
      <c r="Z344" s="110">
        <f t="shared" si="63"/>
        <v>1195.38689257122</v>
      </c>
      <c r="AA344" s="72">
        <f t="shared" si="64"/>
        <v>477.317986203686</v>
      </c>
      <c r="AB344" s="72">
        <f t="shared" si="65"/>
        <v>501.9553</v>
      </c>
      <c r="AD344" s="153" t="s">
        <v>36</v>
      </c>
      <c r="AE344" s="177">
        <f>SUM(AB$329:AB344)/SUM(W$329:W344)-SUM(AA$329:AA344)/SUM(Z$329:Z344)</f>
        <v>0.0161817954573075</v>
      </c>
    </row>
    <row r="345" ht="15" customHeight="1" outlineLevel="1" spans="1:31">
      <c r="A345" s="116">
        <v>43876</v>
      </c>
      <c r="C345" s="123">
        <v>33</v>
      </c>
      <c r="E345" s="136">
        <v>0.1826</v>
      </c>
      <c r="F345" s="136">
        <v>0.1826</v>
      </c>
      <c r="G345" s="165">
        <f t="shared" si="61"/>
        <v>327.0366</v>
      </c>
      <c r="H345" s="136">
        <v>0.2004</v>
      </c>
      <c r="J345" s="170">
        <v>0.3544</v>
      </c>
      <c r="K345" s="144">
        <v>0.2439</v>
      </c>
      <c r="L345" s="144"/>
      <c r="M345" s="144"/>
      <c r="O345" s="57">
        <v>0.1368</v>
      </c>
      <c r="P345" s="185">
        <v>0.1447</v>
      </c>
      <c r="Q345" s="185">
        <v>0.2075</v>
      </c>
      <c r="R345" s="185">
        <f t="shared" si="62"/>
        <v>-0.0628</v>
      </c>
      <c r="S345" s="57">
        <v>0.3061</v>
      </c>
      <c r="U345" s="207">
        <v>0.4627</v>
      </c>
      <c r="V345" s="63">
        <v>0.4627</v>
      </c>
      <c r="W345" s="64">
        <v>1016</v>
      </c>
      <c r="X345" s="64">
        <v>1791</v>
      </c>
      <c r="Z345" s="110">
        <f t="shared" si="63"/>
        <v>1179.80721850011</v>
      </c>
      <c r="AA345" s="72">
        <f t="shared" si="64"/>
        <v>244.809997838772</v>
      </c>
      <c r="AB345" s="72">
        <f t="shared" si="65"/>
        <v>147.0152</v>
      </c>
      <c r="AD345" s="153" t="s">
        <v>37</v>
      </c>
      <c r="AE345" s="154">
        <f>SUM(AB$329:AB345)/SUM(W$329:W345)-SUM(AA$329:AA345)/SUM(Z$329:Z345)</f>
        <v>-0.0105778578664253</v>
      </c>
    </row>
    <row r="346" ht="15" customHeight="1" outlineLevel="1" spans="1:31">
      <c r="A346" s="116">
        <v>43877</v>
      </c>
      <c r="C346" s="123">
        <v>22</v>
      </c>
      <c r="E346" s="136">
        <v>0.206</v>
      </c>
      <c r="F346" s="136">
        <v>0.2025</v>
      </c>
      <c r="G346" s="165">
        <f t="shared" si="61"/>
        <v>513.97</v>
      </c>
      <c r="H346" s="136">
        <v>0.0976</v>
      </c>
      <c r="J346" s="144">
        <v>0.3441</v>
      </c>
      <c r="K346" s="144">
        <v>0.186</v>
      </c>
      <c r="L346" s="144"/>
      <c r="M346" s="144"/>
      <c r="O346" s="57">
        <v>0.0835</v>
      </c>
      <c r="P346" s="185">
        <v>0.0852</v>
      </c>
      <c r="Q346" s="185">
        <v>0.0951</v>
      </c>
      <c r="R346" s="185">
        <f t="shared" si="62"/>
        <v>-0.00990000000000001</v>
      </c>
      <c r="S346" s="57">
        <v>0.264</v>
      </c>
      <c r="U346" s="207">
        <v>0.6689</v>
      </c>
      <c r="V346" s="63">
        <v>0.6689</v>
      </c>
      <c r="W346" s="64">
        <v>1514</v>
      </c>
      <c r="X346" s="64">
        <v>2495</v>
      </c>
      <c r="Z346" s="110">
        <f t="shared" si="63"/>
        <v>749.417551203468</v>
      </c>
      <c r="AA346" s="72">
        <f t="shared" si="64"/>
        <v>71.2696091194498</v>
      </c>
      <c r="AB346" s="72">
        <f t="shared" si="65"/>
        <v>128.9928</v>
      </c>
      <c r="AD346" s="153" t="s">
        <v>38</v>
      </c>
      <c r="AE346" s="154">
        <f>SUM(AB$329:AB346)/SUM(W$329:W346)-SUM(AA$329:AA346)/SUM(Z$329:Z346)</f>
        <v>-0.0478677416993816</v>
      </c>
    </row>
    <row r="347" ht="15" customHeight="1" outlineLevel="1" spans="1:31">
      <c r="A347" s="116">
        <v>43878</v>
      </c>
      <c r="C347" s="123">
        <v>18</v>
      </c>
      <c r="E347" s="136">
        <v>0.2244</v>
      </c>
      <c r="F347" s="136">
        <v>0.1603</v>
      </c>
      <c r="G347" s="165">
        <f t="shared" si="61"/>
        <v>951.9048</v>
      </c>
      <c r="H347" s="136">
        <v>0.41</v>
      </c>
      <c r="J347" s="144">
        <v>0.3525</v>
      </c>
      <c r="K347" s="144">
        <v>0.2031</v>
      </c>
      <c r="L347" s="144"/>
      <c r="M347" s="144"/>
      <c r="O347" s="57">
        <v>0.382</v>
      </c>
      <c r="P347" s="185">
        <v>0.3892</v>
      </c>
      <c r="Q347" s="185">
        <v>0.4025</v>
      </c>
      <c r="R347" s="185">
        <f t="shared" si="62"/>
        <v>-0.0133</v>
      </c>
      <c r="S347" s="57">
        <v>0.3912</v>
      </c>
      <c r="U347" s="207">
        <v>0.8177</v>
      </c>
      <c r="V347" s="63">
        <v>0.9628</v>
      </c>
      <c r="W347" s="64">
        <v>2654</v>
      </c>
      <c r="X347" s="64">
        <v>4242</v>
      </c>
      <c r="Z347" s="110">
        <f t="shared" si="63"/>
        <v>591.689128042069</v>
      </c>
      <c r="AA347" s="72">
        <f t="shared" si="64"/>
        <v>238.154874036933</v>
      </c>
      <c r="AB347" s="72">
        <f t="shared" si="65"/>
        <v>1032.9368</v>
      </c>
      <c r="AD347" s="153" t="s">
        <v>39</v>
      </c>
      <c r="AE347" s="154">
        <f>SUM(AB$329:AB347)/SUM(W$329:W347)-SUM(AA$329:AA347)/SUM(Z$329:Z347)</f>
        <v>-0.0167716896525941</v>
      </c>
    </row>
    <row r="348" ht="15" customHeight="1" outlineLevel="1" spans="1:31">
      <c r="A348" s="116">
        <v>43879</v>
      </c>
      <c r="C348" s="123">
        <v>17</v>
      </c>
      <c r="E348" s="136">
        <v>0.2058</v>
      </c>
      <c r="F348" s="136">
        <v>0.1705</v>
      </c>
      <c r="G348" s="165">
        <f t="shared" si="61"/>
        <v>825.0522</v>
      </c>
      <c r="H348" s="136">
        <v>0.3582</v>
      </c>
      <c r="J348" s="144">
        <v>0.338</v>
      </c>
      <c r="K348" s="144">
        <v>0.177</v>
      </c>
      <c r="L348" s="144"/>
      <c r="M348" s="144"/>
      <c r="O348" s="57">
        <v>0.1403</v>
      </c>
      <c r="P348" s="185">
        <v>0.3088</v>
      </c>
      <c r="Q348" s="185">
        <v>0.5221</v>
      </c>
      <c r="R348" s="185">
        <f t="shared" si="62"/>
        <v>-0.2133</v>
      </c>
      <c r="S348" s="57">
        <v>0.3729</v>
      </c>
      <c r="U348" s="207">
        <v>0.7807</v>
      </c>
      <c r="V348" s="63">
        <v>0.9615</v>
      </c>
      <c r="W348" s="64">
        <v>2681</v>
      </c>
      <c r="X348" s="64">
        <v>4009</v>
      </c>
      <c r="Y348" s="189"/>
      <c r="Z348" s="110">
        <f t="shared" si="63"/>
        <v>753.097604713719</v>
      </c>
      <c r="AA348" s="72">
        <f t="shared" si="64"/>
        <v>393.192259421033</v>
      </c>
      <c r="AB348" s="72">
        <f t="shared" si="65"/>
        <v>827.8928</v>
      </c>
      <c r="AD348" s="153" t="s">
        <v>40</v>
      </c>
      <c r="AE348" s="154">
        <f>SUM(AB$329:AB348)/SUM(W$329:W348)-SUM(AA$329:AA348)/SUM(Z$329:Z348)</f>
        <v>-0.0200220551403251</v>
      </c>
    </row>
    <row r="349" ht="15" customHeight="1" outlineLevel="1" spans="1:31">
      <c r="A349" s="116">
        <v>43880</v>
      </c>
      <c r="C349" s="123">
        <v>10</v>
      </c>
      <c r="E349" s="136">
        <v>0.2004</v>
      </c>
      <c r="F349" s="136">
        <v>0.1576</v>
      </c>
      <c r="G349" s="165">
        <f t="shared" si="61"/>
        <v>895.788</v>
      </c>
      <c r="H349" s="136">
        <v>0.401</v>
      </c>
      <c r="J349" s="144">
        <v>0.3191</v>
      </c>
      <c r="K349" s="144">
        <v>0.2142</v>
      </c>
      <c r="L349" s="144"/>
      <c r="M349" s="144"/>
      <c r="O349" s="57">
        <v>0.2087</v>
      </c>
      <c r="P349" s="185">
        <v>0.3187</v>
      </c>
      <c r="Q349" s="185">
        <v>0.4826</v>
      </c>
      <c r="R349" s="185">
        <f t="shared" si="62"/>
        <v>-0.1639</v>
      </c>
      <c r="S349" s="57">
        <v>0.3699</v>
      </c>
      <c r="U349" s="207">
        <v>0.8237</v>
      </c>
      <c r="V349" s="63">
        <v>0.9537</v>
      </c>
      <c r="W349" s="64">
        <v>2931</v>
      </c>
      <c r="X349" s="64">
        <v>4470</v>
      </c>
      <c r="Z349" s="110">
        <f t="shared" si="63"/>
        <v>627.33434502853</v>
      </c>
      <c r="AA349" s="72">
        <f t="shared" si="64"/>
        <v>302.751554910768</v>
      </c>
      <c r="AB349" s="72">
        <f t="shared" si="65"/>
        <v>934.1097</v>
      </c>
      <c r="AD349" s="153" t="s">
        <v>41</v>
      </c>
      <c r="AE349" s="154">
        <f>SUM(AB$329:AB349)/SUM(W$329:W349)-SUM(AA$329:AA349)/SUM(Z$329:Z349)</f>
        <v>-0.0200509480575247</v>
      </c>
    </row>
    <row r="350" ht="15" customHeight="1" outlineLevel="1" spans="1:31">
      <c r="A350" s="116">
        <v>43881</v>
      </c>
      <c r="C350" s="123">
        <v>18</v>
      </c>
      <c r="E350" s="136">
        <v>0.2153</v>
      </c>
      <c r="F350" s="136">
        <v>0.1662</v>
      </c>
      <c r="G350" s="165">
        <f t="shared" si="61"/>
        <v>969.0653</v>
      </c>
      <c r="H350" s="136">
        <v>0.3296</v>
      </c>
      <c r="J350" s="144">
        <v>0.3143</v>
      </c>
      <c r="K350" s="144">
        <v>0.2369</v>
      </c>
      <c r="L350" s="144"/>
      <c r="M350" s="144"/>
      <c r="O350" s="57">
        <v>0.1812</v>
      </c>
      <c r="P350" s="185">
        <v>0.289</v>
      </c>
      <c r="Q350" s="185">
        <v>0.415</v>
      </c>
      <c r="R350" s="185">
        <f t="shared" si="62"/>
        <v>-0.126</v>
      </c>
      <c r="S350" s="57">
        <v>0.4028</v>
      </c>
      <c r="U350" s="207">
        <v>0.8456</v>
      </c>
      <c r="V350" s="63">
        <v>0.9605</v>
      </c>
      <c r="W350" s="64">
        <v>2972</v>
      </c>
      <c r="X350" s="64">
        <v>4501</v>
      </c>
      <c r="Z350" s="110">
        <f t="shared" si="63"/>
        <v>542.664143803217</v>
      </c>
      <c r="AA350" s="72">
        <f t="shared" si="64"/>
        <v>225.205619678335</v>
      </c>
      <c r="AB350" s="72">
        <f t="shared" si="65"/>
        <v>858.908</v>
      </c>
      <c r="AD350" s="153" t="s">
        <v>42</v>
      </c>
      <c r="AE350" s="154">
        <f>SUM(AB$329:AB350)/SUM(W$329:W350)-SUM(AA$329:AA350)/SUM(Z$329:Z350)</f>
        <v>-0.0239153309412437</v>
      </c>
    </row>
    <row r="351" ht="15" customHeight="1" outlineLevel="1" spans="1:31">
      <c r="A351" s="116">
        <v>43882</v>
      </c>
      <c r="C351" s="123">
        <v>8</v>
      </c>
      <c r="E351" s="136">
        <v>0.1928</v>
      </c>
      <c r="F351" s="136">
        <v>0.1664</v>
      </c>
      <c r="G351" s="165">
        <f t="shared" si="61"/>
        <v>818.0504</v>
      </c>
      <c r="H351" s="136">
        <v>0.345</v>
      </c>
      <c r="J351" s="144">
        <v>0.2917</v>
      </c>
      <c r="K351" s="144">
        <v>0.2418</v>
      </c>
      <c r="L351" s="144"/>
      <c r="M351" s="144"/>
      <c r="O351" s="57">
        <v>0.2119</v>
      </c>
      <c r="P351" s="185">
        <v>0.3197</v>
      </c>
      <c r="Q351" s="185">
        <v>0.4254</v>
      </c>
      <c r="R351" s="185">
        <f t="shared" si="62"/>
        <v>-0.1057</v>
      </c>
      <c r="S351" s="57">
        <v>0.4379</v>
      </c>
      <c r="U351" s="207">
        <v>0.8553</v>
      </c>
      <c r="V351" s="63">
        <v>0.9712</v>
      </c>
      <c r="W351" s="64">
        <v>2903</v>
      </c>
      <c r="X351" s="64">
        <v>4243</v>
      </c>
      <c r="Z351" s="110">
        <f t="shared" si="63"/>
        <v>491.130714369227</v>
      </c>
      <c r="AA351" s="72">
        <f t="shared" si="64"/>
        <v>208.927005892669</v>
      </c>
      <c r="AB351" s="72">
        <f t="shared" si="65"/>
        <v>928.0891</v>
      </c>
      <c r="AD351" s="153" t="s">
        <v>43</v>
      </c>
      <c r="AE351" s="154">
        <f>SUM(AB$329:AB351)/SUM(W$329:W351)-SUM(AA$329:AA351)/SUM(Z$329:Z351)</f>
        <v>-0.0230483785457248</v>
      </c>
    </row>
    <row r="352" ht="15" customHeight="1" outlineLevel="1" spans="1:31">
      <c r="A352" s="116">
        <v>43883</v>
      </c>
      <c r="C352" s="123">
        <v>10</v>
      </c>
      <c r="E352" s="136">
        <v>0.2201</v>
      </c>
      <c r="F352" s="136">
        <v>0.1777</v>
      </c>
      <c r="G352" s="165">
        <f t="shared" si="61"/>
        <v>662.0608</v>
      </c>
      <c r="H352" s="136">
        <v>0.3386</v>
      </c>
      <c r="J352" s="144">
        <v>0.2721</v>
      </c>
      <c r="K352" s="144">
        <v>0.2512</v>
      </c>
      <c r="L352" s="144"/>
      <c r="M352" s="144"/>
      <c r="O352" s="57">
        <v>0.1946</v>
      </c>
      <c r="P352" s="202">
        <v>0.2191</v>
      </c>
      <c r="Q352" s="185">
        <v>0.3067</v>
      </c>
      <c r="R352" s="185">
        <f t="shared" si="62"/>
        <v>-0.0876</v>
      </c>
      <c r="S352" s="57">
        <v>0.3987</v>
      </c>
      <c r="U352" s="207">
        <v>0.8709</v>
      </c>
      <c r="V352" s="63">
        <v>0.9454</v>
      </c>
      <c r="W352" s="64">
        <v>1912</v>
      </c>
      <c r="X352" s="64">
        <v>3008</v>
      </c>
      <c r="Z352" s="110">
        <f t="shared" si="63"/>
        <v>283.430014927087</v>
      </c>
      <c r="AA352" s="72">
        <f t="shared" si="64"/>
        <v>86.9279855781376</v>
      </c>
      <c r="AB352" s="72">
        <f t="shared" si="65"/>
        <v>418.9192</v>
      </c>
      <c r="AD352" s="153" t="s">
        <v>44</v>
      </c>
      <c r="AE352" s="154">
        <f>SUM(AB$329:AB352)/SUM(W$329:W352)-SUM(AA$329:AA352)/SUM(Z$329:Z352)</f>
        <v>-0.0295840455352689</v>
      </c>
    </row>
    <row r="353" ht="15" customHeight="1" outlineLevel="1" spans="1:31">
      <c r="A353" s="116">
        <v>43884</v>
      </c>
      <c r="C353" s="123">
        <v>11</v>
      </c>
      <c r="E353" s="136">
        <v>0.2452</v>
      </c>
      <c r="F353" s="136">
        <v>0.1854</v>
      </c>
      <c r="G353" s="165">
        <f t="shared" si="61"/>
        <v>673.074</v>
      </c>
      <c r="H353" s="136">
        <v>0.3662</v>
      </c>
      <c r="J353" s="170">
        <v>0.2654</v>
      </c>
      <c r="K353" s="144">
        <v>0.2149</v>
      </c>
      <c r="L353" s="144"/>
      <c r="M353" s="144"/>
      <c r="O353" s="57">
        <v>0.2373</v>
      </c>
      <c r="P353" s="185">
        <v>0.2575</v>
      </c>
      <c r="Q353" s="185">
        <v>0.3054</v>
      </c>
      <c r="R353" s="185">
        <f t="shared" si="62"/>
        <v>-0.0479</v>
      </c>
      <c r="S353" s="57">
        <v>0.3818</v>
      </c>
      <c r="U353" s="207">
        <v>0.8742</v>
      </c>
      <c r="V353" s="63">
        <v>0.9603</v>
      </c>
      <c r="W353" s="64">
        <v>1759</v>
      </c>
      <c r="X353" s="64">
        <v>2745</v>
      </c>
      <c r="Z353" s="110">
        <f t="shared" si="63"/>
        <v>253.125371768474</v>
      </c>
      <c r="AA353" s="72">
        <f t="shared" si="64"/>
        <v>77.304488538092</v>
      </c>
      <c r="AB353" s="72">
        <f t="shared" si="65"/>
        <v>452.9425</v>
      </c>
      <c r="AD353" s="153" t="s">
        <v>45</v>
      </c>
      <c r="AE353" s="154">
        <f>SUM(AB$329:AB353)/SUM(W$329:W353)-SUM(AA$329:AA353)/SUM(Z$329:Z353)</f>
        <v>-0.032033557438696</v>
      </c>
    </row>
    <row r="354" ht="15" customHeight="1" outlineLevel="1" spans="1:31">
      <c r="A354" s="116">
        <v>43885</v>
      </c>
      <c r="C354" s="123">
        <v>11</v>
      </c>
      <c r="E354" s="136">
        <v>0.2393</v>
      </c>
      <c r="F354" s="136">
        <v>0.1987</v>
      </c>
      <c r="G354" s="165">
        <f t="shared" si="61"/>
        <v>644.9135</v>
      </c>
      <c r="H354" s="136">
        <v>0.2798</v>
      </c>
      <c r="J354" s="144">
        <v>0.2622</v>
      </c>
      <c r="K354" s="144">
        <v>0.1858</v>
      </c>
      <c r="L354" s="144"/>
      <c r="M354" s="144"/>
      <c r="O354" s="57">
        <v>0.197</v>
      </c>
      <c r="P354" s="185">
        <v>0.2256</v>
      </c>
      <c r="Q354" s="185">
        <v>0.2465</v>
      </c>
      <c r="R354" s="185">
        <f t="shared" si="62"/>
        <v>-0.0209</v>
      </c>
      <c r="S354" s="57">
        <v>0.402</v>
      </c>
      <c r="U354" s="207">
        <v>0.8239</v>
      </c>
      <c r="V354" s="63">
        <v>0.943</v>
      </c>
      <c r="W354" s="64">
        <v>1667</v>
      </c>
      <c r="X354" s="64">
        <v>2695</v>
      </c>
      <c r="Z354" s="110">
        <f t="shared" si="63"/>
        <v>356.303799004734</v>
      </c>
      <c r="AA354" s="72">
        <f t="shared" si="64"/>
        <v>87.8288864546669</v>
      </c>
      <c r="AB354" s="72">
        <f t="shared" si="65"/>
        <v>376.0752</v>
      </c>
      <c r="AD354" s="153" t="s">
        <v>46</v>
      </c>
      <c r="AE354" s="154">
        <f>SUM(AB$329:AB354)/SUM(W$329:W354)-SUM(AA$329:AA354)/SUM(Z$329:Z354)</f>
        <v>-0.035180324947692</v>
      </c>
    </row>
    <row r="355" ht="15" customHeight="1" outlineLevel="1" spans="1:31">
      <c r="A355" s="116">
        <v>43886</v>
      </c>
      <c r="C355" s="123">
        <v>22</v>
      </c>
      <c r="E355" s="136">
        <v>0.2553</v>
      </c>
      <c r="F355" s="136">
        <v>0.2018</v>
      </c>
      <c r="G355" s="165">
        <f t="shared" si="61"/>
        <v>735.0087</v>
      </c>
      <c r="H355" s="136">
        <v>0.2393</v>
      </c>
      <c r="J355" s="144">
        <v>0.2226</v>
      </c>
      <c r="K355" s="144">
        <v>0.2</v>
      </c>
      <c r="L355" s="144"/>
      <c r="M355" s="144"/>
      <c r="O355" s="57">
        <v>0.101</v>
      </c>
      <c r="P355" s="185">
        <v>0.1041</v>
      </c>
      <c r="Q355" s="185">
        <v>0.1266</v>
      </c>
      <c r="R355" s="185">
        <f t="shared" si="62"/>
        <v>-0.0225</v>
      </c>
      <c r="S355" s="57">
        <v>0.358</v>
      </c>
      <c r="U355" s="207">
        <v>0.8756</v>
      </c>
      <c r="V355" s="63">
        <v>0.9341</v>
      </c>
      <c r="W355" s="64">
        <v>1844</v>
      </c>
      <c r="X355" s="64">
        <v>2879</v>
      </c>
      <c r="Z355" s="110">
        <f t="shared" si="63"/>
        <v>261.984467793513</v>
      </c>
      <c r="AA355" s="72">
        <f t="shared" si="64"/>
        <v>33.1672336226587</v>
      </c>
      <c r="AB355" s="72">
        <f t="shared" si="65"/>
        <v>191.9604</v>
      </c>
      <c r="AD355" s="153" t="s">
        <v>47</v>
      </c>
      <c r="AE355" s="154">
        <f>SUM(AB$329:AB355)/SUM(W$329:W355)-SUM(AA$329:AA355)/SUM(Z$329:Z355)</f>
        <v>-0.0451388912890506</v>
      </c>
    </row>
    <row r="356" ht="15" customHeight="1" outlineLevel="1" spans="1:31">
      <c r="A356" s="116">
        <v>43887</v>
      </c>
      <c r="C356" s="123">
        <v>9</v>
      </c>
      <c r="E356" s="136">
        <v>0.2631</v>
      </c>
      <c r="F356" s="136">
        <v>0.1929</v>
      </c>
      <c r="G356" s="165">
        <f t="shared" si="61"/>
        <v>1015.8291</v>
      </c>
      <c r="H356" s="136">
        <v>0.3801</v>
      </c>
      <c r="J356" s="144">
        <v>0.1898</v>
      </c>
      <c r="K356" s="144">
        <v>0.1735</v>
      </c>
      <c r="L356" s="144"/>
      <c r="M356" s="144"/>
      <c r="O356" s="57">
        <v>0.2857</v>
      </c>
      <c r="P356" s="185">
        <v>0.2879</v>
      </c>
      <c r="Q356" s="185">
        <v>0.2806</v>
      </c>
      <c r="R356" s="184">
        <f t="shared" si="62"/>
        <v>0.00729999999999997</v>
      </c>
      <c r="S356" s="57">
        <v>0.4543</v>
      </c>
      <c r="U356" s="207">
        <v>0.8831</v>
      </c>
      <c r="V356" s="63">
        <v>0.9515</v>
      </c>
      <c r="W356" s="64">
        <v>2612</v>
      </c>
      <c r="X356" s="64">
        <v>3861</v>
      </c>
      <c r="Z356" s="110">
        <f t="shared" si="63"/>
        <v>345.76242781112</v>
      </c>
      <c r="AA356" s="72">
        <f t="shared" si="64"/>
        <v>97.0209372438002</v>
      </c>
      <c r="AB356" s="72">
        <f t="shared" si="65"/>
        <v>751.9948</v>
      </c>
      <c r="AD356" s="153" t="s">
        <v>48</v>
      </c>
      <c r="AE356" s="154">
        <f>SUM(AB$329:AB356)/SUM(W$329:W356)-SUM(AA$329:AA356)/SUM(Z$329:Z356)</f>
        <v>-0.0437208242743106</v>
      </c>
    </row>
    <row r="357" ht="15" customHeight="1" outlineLevel="1" spans="1:31">
      <c r="A357" s="116">
        <v>43888</v>
      </c>
      <c r="C357" s="105">
        <v>10</v>
      </c>
      <c r="E357" s="136">
        <v>0.253</v>
      </c>
      <c r="F357" s="136">
        <v>0.2012</v>
      </c>
      <c r="G357" s="165">
        <f t="shared" si="61"/>
        <v>916.872</v>
      </c>
      <c r="H357" s="136">
        <v>0.3536</v>
      </c>
      <c r="J357" s="144">
        <v>0.1838</v>
      </c>
      <c r="K357" s="144">
        <v>0.2158</v>
      </c>
      <c r="L357" s="144"/>
      <c r="M357" s="144"/>
      <c r="O357" s="57">
        <v>0.2133</v>
      </c>
      <c r="P357" s="202">
        <v>0.2284</v>
      </c>
      <c r="Q357" s="185">
        <v>0.2536</v>
      </c>
      <c r="R357" s="185">
        <f t="shared" si="62"/>
        <v>-0.0252</v>
      </c>
      <c r="S357" s="57">
        <v>0.4074</v>
      </c>
      <c r="U357" s="207">
        <v>0.8826</v>
      </c>
      <c r="V357" s="63">
        <v>0.9657</v>
      </c>
      <c r="W357" s="64">
        <v>2522</v>
      </c>
      <c r="X357" s="64">
        <v>3624</v>
      </c>
      <c r="Z357" s="110">
        <f t="shared" si="63"/>
        <v>335.466576025379</v>
      </c>
      <c r="AA357" s="72">
        <f t="shared" si="64"/>
        <v>85.0743236800362</v>
      </c>
      <c r="AB357" s="72">
        <f t="shared" si="65"/>
        <v>576.0248</v>
      </c>
      <c r="AD357" s="153" t="s">
        <v>49</v>
      </c>
      <c r="AE357" s="154">
        <f>SUM(AB$329:AB357)/SUM(W$329:W357)-SUM(AA$329:AA357)/SUM(Z$329:Z357)</f>
        <v>-0.0465947869354513</v>
      </c>
    </row>
    <row r="358" ht="15" customHeight="1" outlineLevel="1" spans="1:31">
      <c r="A358" s="116">
        <v>43889</v>
      </c>
      <c r="C358" s="123">
        <v>19</v>
      </c>
      <c r="E358" s="136">
        <v>0.2947</v>
      </c>
      <c r="F358" s="136">
        <v>0.2094</v>
      </c>
      <c r="G358" s="165">
        <f t="shared" si="61"/>
        <v>866.1233</v>
      </c>
      <c r="H358" s="136">
        <v>0.2752</v>
      </c>
      <c r="J358" s="170">
        <v>0.2609</v>
      </c>
      <c r="K358" s="144">
        <v>0.2069</v>
      </c>
      <c r="L358" s="144"/>
      <c r="M358" s="144"/>
      <c r="O358" s="57">
        <v>0.1681</v>
      </c>
      <c r="P358" s="185">
        <v>0.1711</v>
      </c>
      <c r="Q358" s="185">
        <v>0.1704</v>
      </c>
      <c r="R358" s="184">
        <f t="shared" si="62"/>
        <v>0.000700000000000006</v>
      </c>
      <c r="S358" s="57">
        <v>0.3652</v>
      </c>
      <c r="U358" s="207">
        <v>0.8729</v>
      </c>
      <c r="V358" s="63">
        <v>0.9385</v>
      </c>
      <c r="W358" s="64">
        <v>2022</v>
      </c>
      <c r="X358" s="64">
        <v>2939</v>
      </c>
      <c r="Z358" s="110">
        <f t="shared" si="63"/>
        <v>294.416542559285</v>
      </c>
      <c r="AA358" s="72">
        <f t="shared" si="64"/>
        <v>50.1685788521022</v>
      </c>
      <c r="AB358" s="72">
        <f t="shared" si="65"/>
        <v>345.9642</v>
      </c>
      <c r="AD358" s="153" t="s">
        <v>50</v>
      </c>
      <c r="AE358" s="154">
        <f>SUM(AB$329:AB358)/SUM(W$329:W358)-SUM(AA$329:AA358)/SUM(Z$329:Z358)</f>
        <v>-0.0508622347709651</v>
      </c>
    </row>
    <row r="359" ht="15" customHeight="1" outlineLevel="1" spans="1:31">
      <c r="A359" s="116">
        <v>43890</v>
      </c>
      <c r="C359" s="123">
        <v>19</v>
      </c>
      <c r="E359" s="167">
        <v>0.2968</v>
      </c>
      <c r="F359" s="136">
        <v>0.187</v>
      </c>
      <c r="G359" s="165">
        <f t="shared" si="61"/>
        <v>855.0808</v>
      </c>
      <c r="H359" s="136">
        <v>0.3036</v>
      </c>
      <c r="J359" s="144">
        <v>0.2923</v>
      </c>
      <c r="K359" s="144">
        <v>0.1516</v>
      </c>
      <c r="L359" s="144"/>
      <c r="M359" s="144"/>
      <c r="O359" s="57">
        <v>0.1853</v>
      </c>
      <c r="P359" s="185">
        <v>0.1849</v>
      </c>
      <c r="Q359" s="185">
        <v>0.1676</v>
      </c>
      <c r="R359" s="184">
        <f t="shared" si="62"/>
        <v>0.0173</v>
      </c>
      <c r="S359" s="57">
        <v>0.4154</v>
      </c>
      <c r="U359" s="207">
        <v>0.8862</v>
      </c>
      <c r="V359" s="63">
        <v>0.9235</v>
      </c>
      <c r="W359" s="64">
        <v>1985</v>
      </c>
      <c r="X359" s="64">
        <v>2881</v>
      </c>
      <c r="Z359" s="110">
        <f t="shared" si="63"/>
        <v>254.900699616339</v>
      </c>
      <c r="AA359" s="72">
        <f t="shared" si="64"/>
        <v>42.7213572556985</v>
      </c>
      <c r="AB359" s="72">
        <f t="shared" si="65"/>
        <v>367.0265</v>
      </c>
      <c r="AD359" s="153" t="s">
        <v>51</v>
      </c>
      <c r="AE359" s="154">
        <f>SUM(AB$329:AB359)/SUM(W$329:W359)-SUM(AA$329:AA359)/SUM(Z$329:Z359)</f>
        <v>-0.0539082571135999</v>
      </c>
    </row>
    <row r="360" ht="15" customHeight="1" spans="1:31">
      <c r="A360" s="125" t="s">
        <v>114</v>
      </c>
      <c r="B360" s="192"/>
      <c r="C360" s="166">
        <f>AVERAGE(C329:C359)</f>
        <v>66.1379310344828</v>
      </c>
      <c r="E360" s="34">
        <f>AVERAGE(E329:E359)</f>
        <v>0.195079310344828</v>
      </c>
      <c r="F360" s="34">
        <f>AVERAGE(F329:F359)</f>
        <v>0.162789655172414</v>
      </c>
      <c r="G360" s="34">
        <f>SUM(G329:G359)/SUM(X330:X359)</f>
        <v>0.225288876568023</v>
      </c>
      <c r="H360" s="34">
        <f>AVERAGE(H329:H359)</f>
        <v>0.274327586206897</v>
      </c>
      <c r="I360" s="183"/>
      <c r="J360" s="205">
        <f>AVERAGE(J329:J359)</f>
        <v>0.334646428571429</v>
      </c>
      <c r="K360" s="183">
        <f>AVERAGE(K329:K359)</f>
        <v>0.227565517241379</v>
      </c>
      <c r="L360" s="183" t="e">
        <f>AVERAGE(L329:L359)</f>
        <v>#DIV/0!</v>
      </c>
      <c r="M360" s="183" t="e">
        <f>AVERAGE(M329:M359)</f>
        <v>#DIV/0!</v>
      </c>
      <c r="N360" s="183"/>
      <c r="O360" s="34">
        <f>AVERAGE(O329:O359)</f>
        <v>0.367448275862069</v>
      </c>
      <c r="P360" s="34">
        <f>AVERAGE(P329:P359)</f>
        <v>0.272362068965517</v>
      </c>
      <c r="Q360" s="34">
        <f>AVERAGE(Q329:Q359)</f>
        <v>0.293941379310345</v>
      </c>
      <c r="R360" s="34">
        <f>AVERAGE(R329:R359)</f>
        <v>-0.0215793103448276</v>
      </c>
      <c r="S360" s="34">
        <f>AVERAGE(S329:S359)</f>
        <v>0.345465517241379</v>
      </c>
      <c r="T360" s="183"/>
      <c r="U360" s="34">
        <f>AVERAGE(U329:U359)</f>
        <v>0.501851724137931</v>
      </c>
      <c r="V360" s="34">
        <f>AVERAGE(V329:V359)</f>
        <v>0.927413793103448</v>
      </c>
      <c r="W360" s="217">
        <f>AVERAGE(W329:W359)</f>
        <v>1310.65517241379</v>
      </c>
      <c r="X360" s="217">
        <f>AVERAGE(X330:X359)</f>
        <v>2061.28571428571</v>
      </c>
      <c r="Z360" s="34" t="s">
        <v>54</v>
      </c>
      <c r="AA360" s="34">
        <f>SUM(AA329:AA359)/SUM(Z329:Z359)</f>
        <v>0.317865280450178</v>
      </c>
      <c r="AB360" s="68" t="s">
        <v>55</v>
      </c>
      <c r="AC360" s="34">
        <f>SUM(AB329:AB359)/SUM(W329:W359)</f>
        <v>0.263957023336578</v>
      </c>
      <c r="AD360" s="155" t="s">
        <v>16</v>
      </c>
      <c r="AE360" s="68">
        <f>AC360-AA360</f>
        <v>-0.0539082571135999</v>
      </c>
    </row>
    <row r="361" ht="15" hidden="1" customHeight="1" spans="1:31">
      <c r="A361" s="222" t="s">
        <v>115</v>
      </c>
      <c r="B361" s="181" t="s">
        <v>63</v>
      </c>
      <c r="C361" s="105">
        <f>MIN(C329:C360)</f>
        <v>8</v>
      </c>
      <c r="E361" s="163">
        <f>VARP(E$296:E$326)</f>
        <v>0.00316740913580247</v>
      </c>
      <c r="F361" s="163">
        <f>VARP(F$296:F$326)</f>
        <v>0.00240719310344828</v>
      </c>
      <c r="G361" s="163"/>
      <c r="H361" s="163"/>
      <c r="I361" s="163"/>
      <c r="J361" s="163">
        <f>VARP(J$296:J$326)</f>
        <v>0.00968028104637337</v>
      </c>
      <c r="K361" s="163">
        <f>VARP(K$296:K$326)</f>
        <v>0.00243082180737218</v>
      </c>
      <c r="L361" s="163" t="e">
        <f>VARP(L$296:L$326)</f>
        <v>#DIV/0!</v>
      </c>
      <c r="M361" s="163" t="e">
        <f>VARP(M$296:M$326)</f>
        <v>#DIV/0!</v>
      </c>
      <c r="N361" s="163"/>
      <c r="O361" s="163">
        <f>VARP(O$296:O$326)</f>
        <v>0.0496744822592152</v>
      </c>
      <c r="P361" s="163">
        <f>VARP(P$296:P$326)</f>
        <v>0.0119062178061225</v>
      </c>
      <c r="Q361" s="163">
        <f>VARP(Q$296:Q$326)</f>
        <v>0.0148118087752675</v>
      </c>
      <c r="R361" s="163">
        <f>VARP(R$296:R$326)</f>
        <v>0.00234440413793103</v>
      </c>
      <c r="S361" s="163">
        <f>VARP(S$296:S$326)</f>
        <v>0.0154275623305589</v>
      </c>
      <c r="T361" s="163"/>
      <c r="U361" s="163">
        <f>VARP(U$296:U$326)</f>
        <v>0.118360555434007</v>
      </c>
      <c r="V361" s="163">
        <f>VARP(V$296:V$326)</f>
        <v>0.000675329464922711</v>
      </c>
      <c r="W361" s="163"/>
      <c r="X361" s="163"/>
      <c r="Z361" s="110">
        <f>AVERAGE(Z330:Z359)</f>
        <v>1022.28822692856</v>
      </c>
      <c r="AA361" s="72">
        <f>AVERAGE(AA330:AA359)</f>
        <v>329.67717842915</v>
      </c>
      <c r="AB361" s="72">
        <f>AVERAGE(AB330:AB359)</f>
        <v>356.562096428571</v>
      </c>
      <c r="AE361" s="75">
        <f>VARP(AE330:AE360)</f>
        <v>0.00046374529173808</v>
      </c>
    </row>
    <row r="362" ht="15" customHeight="1" outlineLevel="1" spans="1:31">
      <c r="A362" s="116">
        <v>43525</v>
      </c>
      <c r="C362" s="123">
        <v>15</v>
      </c>
      <c r="E362" s="136">
        <v>0.2909</v>
      </c>
      <c r="F362" s="136">
        <v>0.1923</v>
      </c>
      <c r="G362" s="165">
        <f t="shared" ref="G362:G383" si="66">X362*E362</f>
        <v>831.1013</v>
      </c>
      <c r="H362" s="136">
        <v>0.3018</v>
      </c>
      <c r="J362" s="216">
        <v>0.2421</v>
      </c>
      <c r="K362" s="144">
        <v>0.1724</v>
      </c>
      <c r="L362" s="144"/>
      <c r="M362" s="144"/>
      <c r="O362" s="57">
        <v>0.159</v>
      </c>
      <c r="P362" s="185">
        <v>0.1617</v>
      </c>
      <c r="Q362" s="57">
        <v>0.1664</v>
      </c>
      <c r="R362" s="185">
        <f t="shared" ref="R362:R383" si="67">P362-Q362</f>
        <v>-0.00469999999999998</v>
      </c>
      <c r="S362" s="57">
        <v>0.4558</v>
      </c>
      <c r="U362" s="207">
        <v>0.899</v>
      </c>
      <c r="V362" s="63">
        <v>0.9457</v>
      </c>
      <c r="W362" s="64">
        <v>2204</v>
      </c>
      <c r="X362" s="64">
        <v>2857</v>
      </c>
      <c r="Z362" s="110">
        <f t="shared" ref="Z362:Z392" si="68">W362/U362-W362</f>
        <v>247.612903225806</v>
      </c>
      <c r="AA362" s="72">
        <f t="shared" ref="AA362:AA392" si="69">(W362/U362-W362)*Q362</f>
        <v>41.2027870967742</v>
      </c>
      <c r="AB362" s="72">
        <f t="shared" ref="AB362:AB392" si="70">W362*P362</f>
        <v>356.3868</v>
      </c>
      <c r="AD362" s="153" t="s">
        <v>23</v>
      </c>
      <c r="AE362" s="154">
        <f>AB362/W362-AA362/Z362</f>
        <v>-0.00469999999999998</v>
      </c>
    </row>
    <row r="363" ht="15" customHeight="1" outlineLevel="1" spans="1:31">
      <c r="A363" s="116">
        <v>43526</v>
      </c>
      <c r="C363" s="123">
        <v>17</v>
      </c>
      <c r="E363" s="136">
        <v>0.2806</v>
      </c>
      <c r="F363" s="136">
        <v>0.2379</v>
      </c>
      <c r="G363" s="165">
        <f t="shared" si="66"/>
        <v>913.0724</v>
      </c>
      <c r="H363" s="136">
        <v>0.0955</v>
      </c>
      <c r="J363" s="144">
        <v>0.1426</v>
      </c>
      <c r="K363" s="144">
        <v>0.149</v>
      </c>
      <c r="L363" s="144"/>
      <c r="M363" s="144"/>
      <c r="O363" s="57">
        <v>0.0539</v>
      </c>
      <c r="P363" s="185">
        <v>0.049</v>
      </c>
      <c r="Q363" s="57">
        <v>0.0394</v>
      </c>
      <c r="R363" s="184">
        <f t="shared" si="67"/>
        <v>0.0096</v>
      </c>
      <c r="S363" s="57">
        <v>0.1763</v>
      </c>
      <c r="U363" s="207">
        <v>0.8818</v>
      </c>
      <c r="V363" s="63">
        <v>0.9665</v>
      </c>
      <c r="W363" s="64">
        <v>2307</v>
      </c>
      <c r="X363" s="64">
        <v>3254</v>
      </c>
      <c r="Z363" s="110">
        <f t="shared" si="68"/>
        <v>309.239510092992</v>
      </c>
      <c r="AA363" s="72">
        <f t="shared" si="69"/>
        <v>12.1840366976639</v>
      </c>
      <c r="AB363" s="72">
        <f t="shared" si="70"/>
        <v>113.043</v>
      </c>
      <c r="AD363" s="153" t="s">
        <v>24</v>
      </c>
      <c r="AE363" s="177">
        <f>SUM($AB363:AB$365)/SUM($W363:W$365)-SUM($AA363:AA$365)/SUM($Z363:Z$365)</f>
        <v>0.02191316181993</v>
      </c>
    </row>
    <row r="364" ht="15" customHeight="1" outlineLevel="1" spans="1:31">
      <c r="A364" s="116">
        <v>43527</v>
      </c>
      <c r="C364" s="105">
        <v>10</v>
      </c>
      <c r="E364" s="136">
        <v>0.2707</v>
      </c>
      <c r="F364" s="136">
        <v>0.231</v>
      </c>
      <c r="G364" s="165">
        <f t="shared" si="66"/>
        <v>821.0331</v>
      </c>
      <c r="H364" s="136">
        <v>0.1328</v>
      </c>
      <c r="J364" s="144">
        <v>0.1338</v>
      </c>
      <c r="K364" s="144">
        <v>0.1649</v>
      </c>
      <c r="L364" s="144"/>
      <c r="M364" s="144"/>
      <c r="O364" s="57">
        <v>0.0241</v>
      </c>
      <c r="P364" s="185">
        <v>0.0451</v>
      </c>
      <c r="Q364" s="57">
        <v>0.0596</v>
      </c>
      <c r="R364" s="185">
        <f t="shared" si="67"/>
        <v>-0.0145</v>
      </c>
      <c r="S364" s="57">
        <v>0.0671</v>
      </c>
      <c r="U364" s="207">
        <v>0.8915</v>
      </c>
      <c r="V364" s="63">
        <v>0.9274</v>
      </c>
      <c r="W364" s="64">
        <v>2307</v>
      </c>
      <c r="X364" s="64">
        <v>3033</v>
      </c>
      <c r="Z364" s="110">
        <f t="shared" si="68"/>
        <v>280.7734155917</v>
      </c>
      <c r="AA364" s="72">
        <f t="shared" si="69"/>
        <v>16.7340955692653</v>
      </c>
      <c r="AB364" s="72">
        <f t="shared" si="70"/>
        <v>104.0457</v>
      </c>
      <c r="AD364" s="153" t="s">
        <v>25</v>
      </c>
      <c r="AE364" s="177">
        <f>SUM($AB364:AB$365)/SUM($W364:W$365)-SUM($AA364:AA$365)/SUM($Z364:Z$365)</f>
        <v>0.0199361466244508</v>
      </c>
    </row>
    <row r="365" ht="15" customHeight="1" outlineLevel="1" spans="1:31">
      <c r="A365" s="116">
        <v>43528</v>
      </c>
      <c r="C365" s="123">
        <v>49</v>
      </c>
      <c r="E365" s="136">
        <v>0.2615</v>
      </c>
      <c r="F365" s="136">
        <v>0.1896</v>
      </c>
      <c r="G365" s="165">
        <f t="shared" si="66"/>
        <v>719.125</v>
      </c>
      <c r="H365" s="136">
        <v>0.0418</v>
      </c>
      <c r="J365" s="144">
        <v>0.157</v>
      </c>
      <c r="K365" s="144">
        <v>0.188</v>
      </c>
      <c r="L365" s="144"/>
      <c r="M365" s="144"/>
      <c r="O365" s="57">
        <v>0.0576</v>
      </c>
      <c r="P365" s="185">
        <v>0.0177</v>
      </c>
      <c r="Q365" s="57">
        <v>0.0044</v>
      </c>
      <c r="R365" s="184">
        <f t="shared" si="67"/>
        <v>0.0133</v>
      </c>
      <c r="S365" s="57">
        <v>0.0356</v>
      </c>
      <c r="U365" s="242">
        <v>0.5482</v>
      </c>
      <c r="V365" s="63">
        <v>0.929</v>
      </c>
      <c r="W365" s="64">
        <v>1923</v>
      </c>
      <c r="X365" s="64">
        <v>2750</v>
      </c>
      <c r="Z365" s="110">
        <f t="shared" si="68"/>
        <v>1584.84385260854</v>
      </c>
      <c r="AA365" s="72">
        <f t="shared" si="69"/>
        <v>6.97331295147756</v>
      </c>
      <c r="AB365" s="72">
        <f t="shared" si="70"/>
        <v>34.0371</v>
      </c>
      <c r="AD365" s="153" t="s">
        <v>26</v>
      </c>
      <c r="AE365" s="177">
        <f>SUM($AB$365:AB365)/SUM($W$365:W365)-SUM($AA$365:AA365)/SUM($Z$365:Z365)</f>
        <v>0.0133</v>
      </c>
    </row>
    <row r="366" ht="15" customHeight="1" outlineLevel="1" spans="1:31">
      <c r="A366" s="116">
        <v>43529</v>
      </c>
      <c r="B366" s="181" t="s">
        <v>116</v>
      </c>
      <c r="C366" s="123">
        <v>39</v>
      </c>
      <c r="E366" s="136">
        <v>0.2211</v>
      </c>
      <c r="F366" s="136">
        <v>0.1813</v>
      </c>
      <c r="G366" s="165">
        <f t="shared" si="66"/>
        <v>1109.922</v>
      </c>
      <c r="H366" s="136">
        <v>0.3972</v>
      </c>
      <c r="J366" s="144">
        <v>0.1403</v>
      </c>
      <c r="K366" s="144">
        <v>0.2295</v>
      </c>
      <c r="L366" s="144"/>
      <c r="M366" s="144"/>
      <c r="O366" s="57">
        <v>0.43</v>
      </c>
      <c r="P366" s="185">
        <v>0.4478</v>
      </c>
      <c r="Q366" s="57">
        <v>0.5339</v>
      </c>
      <c r="R366" s="185">
        <f t="shared" si="67"/>
        <v>-0.0861000000000001</v>
      </c>
      <c r="S366" s="57">
        <v>0.4511</v>
      </c>
      <c r="U366" s="207">
        <v>0.5935</v>
      </c>
      <c r="V366" s="63">
        <v>0.9598</v>
      </c>
      <c r="W366" s="64">
        <v>3341</v>
      </c>
      <c r="X366" s="64">
        <v>5020</v>
      </c>
      <c r="Z366" s="110">
        <f t="shared" si="68"/>
        <v>2288.31760741365</v>
      </c>
      <c r="AA366" s="72">
        <f t="shared" si="69"/>
        <v>1221.73277059815</v>
      </c>
      <c r="AB366" s="72">
        <f t="shared" si="70"/>
        <v>1496.0998</v>
      </c>
      <c r="AD366" s="153" t="s">
        <v>27</v>
      </c>
      <c r="AE366" s="154">
        <f>SUM($AB$365:AB366)/SUM($W$365:W366)-SUM($AA$365:AA366)/SUM($Z$365:Z366)</f>
        <v>-0.0265564550208864</v>
      </c>
    </row>
    <row r="367" ht="15" customHeight="1" outlineLevel="1" spans="1:31">
      <c r="A367" s="116">
        <v>43530</v>
      </c>
      <c r="B367" s="181" t="s">
        <v>116</v>
      </c>
      <c r="C367" s="123">
        <v>18</v>
      </c>
      <c r="E367" s="136">
        <v>0.2268</v>
      </c>
      <c r="F367" s="136">
        <v>0.1929</v>
      </c>
      <c r="G367" s="165">
        <f t="shared" si="66"/>
        <v>915.8184</v>
      </c>
      <c r="H367" s="136">
        <v>0.387</v>
      </c>
      <c r="J367" s="144">
        <v>0.1326</v>
      </c>
      <c r="K367" s="144">
        <v>0.2017</v>
      </c>
      <c r="L367" s="144"/>
      <c r="M367" s="144"/>
      <c r="O367" s="57">
        <v>0.2946</v>
      </c>
      <c r="P367" s="185">
        <v>0.3156</v>
      </c>
      <c r="Q367" s="57">
        <v>0.3758</v>
      </c>
      <c r="R367" s="185">
        <f t="shared" si="67"/>
        <v>-0.0602</v>
      </c>
      <c r="S367" s="57">
        <v>0.3983</v>
      </c>
      <c r="U367" s="207">
        <v>0.8015</v>
      </c>
      <c r="V367" s="63">
        <v>0.9485</v>
      </c>
      <c r="W367" s="64">
        <v>2693</v>
      </c>
      <c r="X367" s="64">
        <v>4038</v>
      </c>
      <c r="Z367" s="110">
        <f t="shared" si="68"/>
        <v>666.950093574548</v>
      </c>
      <c r="AA367" s="72">
        <f t="shared" si="69"/>
        <v>250.639845165315</v>
      </c>
      <c r="AB367" s="72">
        <f t="shared" si="70"/>
        <v>849.9108</v>
      </c>
      <c r="AD367" s="153" t="s">
        <v>28</v>
      </c>
      <c r="AE367" s="154">
        <f>SUM($AB$365:AB367)/SUM($W$365:W367)-SUM($AA$365:AA367)/SUM($Z$365:Z367)</f>
        <v>-0.0267254159491035</v>
      </c>
    </row>
    <row r="368" ht="15" customHeight="1" outlineLevel="1" spans="1:31">
      <c r="A368" s="116">
        <v>43531</v>
      </c>
      <c r="B368" s="181" t="s">
        <v>116</v>
      </c>
      <c r="C368" s="123">
        <v>15</v>
      </c>
      <c r="E368" s="136">
        <v>0.2215</v>
      </c>
      <c r="F368" s="136">
        <v>0.1752</v>
      </c>
      <c r="G368" s="165">
        <f t="shared" si="66"/>
        <v>875.811</v>
      </c>
      <c r="H368" s="136">
        <v>0.4407</v>
      </c>
      <c r="J368" s="144">
        <v>0.1426</v>
      </c>
      <c r="K368" s="144">
        <v>0.1747</v>
      </c>
      <c r="L368" s="144"/>
      <c r="M368" s="144"/>
      <c r="O368" s="57">
        <v>0.304</v>
      </c>
      <c r="P368" s="185">
        <v>0.3289</v>
      </c>
      <c r="Q368" s="57">
        <v>0.4219</v>
      </c>
      <c r="R368" s="185">
        <f t="shared" si="67"/>
        <v>-0.093</v>
      </c>
      <c r="S368" s="57">
        <v>0.4314</v>
      </c>
      <c r="U368" s="207">
        <v>0.8022</v>
      </c>
      <c r="V368" s="63">
        <v>0.9374</v>
      </c>
      <c r="W368" s="64">
        <v>2584</v>
      </c>
      <c r="X368" s="64">
        <v>3954</v>
      </c>
      <c r="Z368" s="110">
        <f t="shared" si="68"/>
        <v>637.141859885315</v>
      </c>
      <c r="AA368" s="72">
        <f t="shared" si="69"/>
        <v>268.810150685614</v>
      </c>
      <c r="AB368" s="72">
        <f t="shared" si="70"/>
        <v>849.8776</v>
      </c>
      <c r="AD368" s="153" t="s">
        <v>29</v>
      </c>
      <c r="AE368" s="154">
        <f>SUM($AB$365:AB368)/SUM($W$365:W368)-SUM($AA$365:AA368)/SUM($Z$365:Z368)</f>
        <v>-0.0312454522924681</v>
      </c>
    </row>
    <row r="369" ht="15" customHeight="1" outlineLevel="1" spans="1:31">
      <c r="A369" s="116">
        <v>43532</v>
      </c>
      <c r="B369" s="181" t="s">
        <v>116</v>
      </c>
      <c r="C369" s="123">
        <v>25</v>
      </c>
      <c r="E369" s="136">
        <v>0.2376</v>
      </c>
      <c r="F369" s="136">
        <v>0.1665</v>
      </c>
      <c r="G369" s="165">
        <f t="shared" si="66"/>
        <v>1117.908</v>
      </c>
      <c r="H369" s="136">
        <v>0.4928</v>
      </c>
      <c r="J369" s="170">
        <v>0.1347</v>
      </c>
      <c r="K369" s="144">
        <v>0.1931</v>
      </c>
      <c r="L369" s="144"/>
      <c r="M369" s="144"/>
      <c r="O369" s="57">
        <v>0.4328</v>
      </c>
      <c r="P369" s="185">
        <v>0.4464</v>
      </c>
      <c r="Q369" s="57">
        <v>0.5087</v>
      </c>
      <c r="R369" s="185">
        <f t="shared" si="67"/>
        <v>-0.0623</v>
      </c>
      <c r="S369" s="57">
        <v>0.494</v>
      </c>
      <c r="U369" s="207">
        <v>0.7995</v>
      </c>
      <c r="V369" s="63">
        <v>0.9477</v>
      </c>
      <c r="W369" s="64">
        <v>3004</v>
      </c>
      <c r="X369" s="64">
        <v>4705</v>
      </c>
      <c r="Z369" s="110">
        <f t="shared" si="68"/>
        <v>753.348342714196</v>
      </c>
      <c r="AA369" s="72">
        <f t="shared" si="69"/>
        <v>383.228301938712</v>
      </c>
      <c r="AB369" s="72">
        <f t="shared" si="70"/>
        <v>1340.9856</v>
      </c>
      <c r="AD369" s="153" t="s">
        <v>30</v>
      </c>
      <c r="AE369" s="154">
        <f>SUM($AB$365:AB369)/SUM($W$365:W370)-SUM($AA$365:AA369)/SUM($Z$365:Z369)</f>
        <v>-0.0449113868099181</v>
      </c>
    </row>
    <row r="370" ht="15" customHeight="1" outlineLevel="1" spans="1:31">
      <c r="A370" s="116">
        <v>43533</v>
      </c>
      <c r="C370" s="123">
        <v>18</v>
      </c>
      <c r="E370" s="136">
        <v>0.2697</v>
      </c>
      <c r="F370" s="136">
        <v>0.1931</v>
      </c>
      <c r="G370" s="165">
        <f t="shared" si="66"/>
        <v>679.9137</v>
      </c>
      <c r="H370" s="136">
        <v>0.2021</v>
      </c>
      <c r="J370" s="144">
        <v>0.2383</v>
      </c>
      <c r="K370" s="144">
        <v>0.1509</v>
      </c>
      <c r="L370" s="144"/>
      <c r="M370" s="144"/>
      <c r="O370" s="57">
        <v>0.1389</v>
      </c>
      <c r="P370" s="185">
        <v>0.1707</v>
      </c>
      <c r="Q370" s="57">
        <v>0.2431</v>
      </c>
      <c r="R370" s="185">
        <f t="shared" si="67"/>
        <v>-0.0724</v>
      </c>
      <c r="S370" s="57">
        <v>0.4123</v>
      </c>
      <c r="U370" s="207">
        <v>0.8021</v>
      </c>
      <c r="V370" s="63">
        <v>0.9201</v>
      </c>
      <c r="W370" s="64">
        <v>990</v>
      </c>
      <c r="X370" s="64">
        <v>2521</v>
      </c>
      <c r="Z370" s="110">
        <f t="shared" si="68"/>
        <v>244.260067323276</v>
      </c>
      <c r="AA370" s="72">
        <f t="shared" si="69"/>
        <v>59.3796223662885</v>
      </c>
      <c r="AB370" s="72">
        <f t="shared" si="70"/>
        <v>168.993</v>
      </c>
      <c r="AD370" s="153" t="s">
        <v>31</v>
      </c>
      <c r="AE370" s="154">
        <f>SUM($AB$365:AB370)/SUM($W$365:W370)-SUM($AA$365:AA370)/SUM($Z$365:Z370)</f>
        <v>-0.0286847552388224</v>
      </c>
    </row>
    <row r="371" ht="15" customHeight="1" outlineLevel="1" spans="1:31">
      <c r="A371" s="116">
        <v>43534</v>
      </c>
      <c r="C371" s="123">
        <v>7</v>
      </c>
      <c r="E371" s="136">
        <v>0.2372</v>
      </c>
      <c r="F371" s="136">
        <v>0.2115</v>
      </c>
      <c r="G371" s="165">
        <f t="shared" si="66"/>
        <v>612.9248</v>
      </c>
      <c r="H371" s="136">
        <v>0.2545</v>
      </c>
      <c r="J371" s="144">
        <v>0.2335</v>
      </c>
      <c r="K371" s="144">
        <v>0.1648</v>
      </c>
      <c r="L371" s="144"/>
      <c r="M371" s="144"/>
      <c r="O371" s="57">
        <v>0.1896</v>
      </c>
      <c r="P371" s="185">
        <v>0.2024</v>
      </c>
      <c r="Q371" s="57">
        <v>0.2976</v>
      </c>
      <c r="R371" s="185">
        <f t="shared" si="67"/>
        <v>-0.0952</v>
      </c>
      <c r="S371" s="57">
        <v>0.3538</v>
      </c>
      <c r="U371" s="207">
        <v>0.8221</v>
      </c>
      <c r="V371" s="63">
        <v>0.924</v>
      </c>
      <c r="W371" s="64">
        <v>1018</v>
      </c>
      <c r="X371" s="64">
        <v>2584</v>
      </c>
      <c r="Z371" s="110">
        <f t="shared" si="68"/>
        <v>220.292178567084</v>
      </c>
      <c r="AA371" s="72">
        <f t="shared" si="69"/>
        <v>65.5589523415643</v>
      </c>
      <c r="AB371" s="72">
        <f t="shared" si="70"/>
        <v>206.0432</v>
      </c>
      <c r="AD371" s="153" t="s">
        <v>32</v>
      </c>
      <c r="AE371" s="154">
        <f>SUM($AB$365:AB371)/SUM($W$365:W371)-SUM($AA$365:AA371)/SUM($Z$365:Z371)</f>
        <v>-0.0348116248686378</v>
      </c>
    </row>
    <row r="372" ht="15" customHeight="1" outlineLevel="1" spans="1:31">
      <c r="A372" s="116">
        <v>43535</v>
      </c>
      <c r="C372" s="105">
        <v>21</v>
      </c>
      <c r="E372" s="136">
        <v>0.2185</v>
      </c>
      <c r="F372" s="136">
        <v>0.2369</v>
      </c>
      <c r="G372" s="165">
        <f t="shared" si="66"/>
        <v>528.1145</v>
      </c>
      <c r="H372" s="136">
        <v>0.2324</v>
      </c>
      <c r="J372" s="144">
        <v>0.2168</v>
      </c>
      <c r="K372" s="144">
        <v>0.1376</v>
      </c>
      <c r="L372" s="144"/>
      <c r="M372" s="144"/>
      <c r="O372" s="57">
        <v>0.2003</v>
      </c>
      <c r="P372" s="185">
        <v>0.208</v>
      </c>
      <c r="Q372" s="185">
        <v>0.1281</v>
      </c>
      <c r="R372" s="184">
        <f t="shared" si="67"/>
        <v>0.0799</v>
      </c>
      <c r="S372" s="57">
        <v>0.3857</v>
      </c>
      <c r="U372" s="242">
        <v>0.5157</v>
      </c>
      <c r="V372" s="63">
        <v>0.9003</v>
      </c>
      <c r="W372" s="64">
        <v>1072</v>
      </c>
      <c r="X372" s="64">
        <v>2417</v>
      </c>
      <c r="Z372" s="110">
        <f t="shared" si="68"/>
        <v>1006.72794260229</v>
      </c>
      <c r="AA372" s="72">
        <f t="shared" si="69"/>
        <v>128.961849447353</v>
      </c>
      <c r="AB372" s="72">
        <f t="shared" si="70"/>
        <v>222.976</v>
      </c>
      <c r="AD372" s="153" t="s">
        <v>33</v>
      </c>
      <c r="AE372" s="154">
        <f>SUM($AB$365:AB372)/SUM($W$365:W372)-SUM($AA$365:AA372)/SUM($Z$365:Z372)</f>
        <v>-0.0113411622782225</v>
      </c>
    </row>
    <row r="373" ht="15" customHeight="1" outlineLevel="1" spans="1:31">
      <c r="A373" s="116">
        <v>43536</v>
      </c>
      <c r="C373" s="123">
        <v>3</v>
      </c>
      <c r="E373" s="136">
        <v>0.2196</v>
      </c>
      <c r="F373" s="136">
        <v>0.2201</v>
      </c>
      <c r="G373" s="165">
        <f t="shared" si="66"/>
        <v>511.8876</v>
      </c>
      <c r="H373" s="136">
        <v>0.2931</v>
      </c>
      <c r="J373" s="144">
        <v>0.2079</v>
      </c>
      <c r="K373" s="144">
        <v>0.2069</v>
      </c>
      <c r="L373" s="144"/>
      <c r="M373" s="144"/>
      <c r="O373" s="57">
        <v>0.1935</v>
      </c>
      <c r="P373" s="185">
        <v>0.2122</v>
      </c>
      <c r="Q373" s="185">
        <v>0.3239</v>
      </c>
      <c r="R373" s="185">
        <f t="shared" si="67"/>
        <v>-0.1117</v>
      </c>
      <c r="S373" s="57">
        <v>0.3251</v>
      </c>
      <c r="U373" s="207">
        <v>0.8142</v>
      </c>
      <c r="V373" s="63">
        <v>0.8782</v>
      </c>
      <c r="W373" s="64">
        <v>1084</v>
      </c>
      <c r="X373" s="64">
        <v>2331</v>
      </c>
      <c r="Z373" s="110">
        <f t="shared" si="68"/>
        <v>247.368214197986</v>
      </c>
      <c r="AA373" s="72">
        <f t="shared" si="69"/>
        <v>80.1225645787276</v>
      </c>
      <c r="AB373" s="72">
        <f t="shared" si="70"/>
        <v>230.0248</v>
      </c>
      <c r="AD373" s="153" t="s">
        <v>34</v>
      </c>
      <c r="AE373" s="154">
        <f>SUM($AB$365:AB373)/SUM($W$365:W373)-SUM($AA$365:AA373)/SUM($Z$365:Z373)</f>
        <v>-0.0174367789548007</v>
      </c>
    </row>
    <row r="374" ht="15" customHeight="1" outlineLevel="1" spans="1:31">
      <c r="A374" s="116">
        <v>43537</v>
      </c>
      <c r="B374" s="181" t="s">
        <v>64</v>
      </c>
      <c r="C374" s="123">
        <v>7</v>
      </c>
      <c r="E374" s="136">
        <v>0.2215</v>
      </c>
      <c r="F374" s="136">
        <v>0.1888</v>
      </c>
      <c r="G374" s="165">
        <f t="shared" si="66"/>
        <v>487.0785</v>
      </c>
      <c r="H374" s="136">
        <v>0.2979</v>
      </c>
      <c r="J374" s="144">
        <v>0.1989</v>
      </c>
      <c r="K374" s="144">
        <v>0.1896</v>
      </c>
      <c r="L374" s="144"/>
      <c r="M374" s="144"/>
      <c r="O374" s="57">
        <v>0.1918</v>
      </c>
      <c r="P374" s="185">
        <v>0.2094</v>
      </c>
      <c r="Q374" s="185">
        <v>0.2888</v>
      </c>
      <c r="R374" s="185">
        <f t="shared" si="67"/>
        <v>-0.0794</v>
      </c>
      <c r="S374" s="57">
        <v>0.3901</v>
      </c>
      <c r="U374" s="207">
        <v>0.7939</v>
      </c>
      <c r="V374" s="63">
        <v>0.9423</v>
      </c>
      <c r="W374" s="64">
        <v>1084</v>
      </c>
      <c r="X374" s="64">
        <v>2199</v>
      </c>
      <c r="Z374" s="110">
        <f t="shared" si="68"/>
        <v>281.411260864088</v>
      </c>
      <c r="AA374" s="72">
        <f t="shared" si="69"/>
        <v>81.2715721375488</v>
      </c>
      <c r="AB374" s="72">
        <f t="shared" si="70"/>
        <v>226.9896</v>
      </c>
      <c r="AD374" s="153" t="s">
        <v>35</v>
      </c>
      <c r="AE374" s="154">
        <f>SUM($AB$365:AB374)/SUM($W$365:W374)-SUM($AA$365:AA374)/SUM($Z$365:Z374)</f>
        <v>-0.0217546421375491</v>
      </c>
    </row>
    <row r="375" ht="15" customHeight="1" outlineLevel="1" spans="1:31">
      <c r="A375" s="116">
        <v>43538</v>
      </c>
      <c r="C375" s="123">
        <v>5</v>
      </c>
      <c r="E375" s="136">
        <v>0.1998</v>
      </c>
      <c r="F375" s="136">
        <v>0.2182</v>
      </c>
      <c r="G375" s="165">
        <f t="shared" si="66"/>
        <v>510.8886</v>
      </c>
      <c r="H375" s="136">
        <v>0.4293</v>
      </c>
      <c r="J375" s="144">
        <v>0.2058</v>
      </c>
      <c r="K375" s="144">
        <v>0.1955</v>
      </c>
      <c r="L375" s="144"/>
      <c r="M375" s="144"/>
      <c r="O375" s="57">
        <v>0.2804</v>
      </c>
      <c r="P375" s="185">
        <v>0.3174</v>
      </c>
      <c r="Q375" s="185">
        <v>0.4995</v>
      </c>
      <c r="R375" s="185">
        <f t="shared" si="67"/>
        <v>-0.1821</v>
      </c>
      <c r="S375" s="57">
        <v>0.3177</v>
      </c>
      <c r="U375" s="207">
        <v>0.7099</v>
      </c>
      <c r="V375" s="63">
        <v>0.9293</v>
      </c>
      <c r="W375" s="64">
        <v>1525</v>
      </c>
      <c r="X375" s="64">
        <v>2557</v>
      </c>
      <c r="Z375" s="110">
        <f t="shared" si="68"/>
        <v>623.189885899423</v>
      </c>
      <c r="AA375" s="72">
        <f t="shared" si="69"/>
        <v>311.283348006762</v>
      </c>
      <c r="AB375" s="72">
        <f t="shared" si="70"/>
        <v>484.035</v>
      </c>
      <c r="AD375" s="153" t="s">
        <v>36</v>
      </c>
      <c r="AE375" s="154">
        <f>SUM($AB$365:AB375)/SUM($W$365:W375)-SUM($AA$365:AA375)/SUM($Z$365:Z375)</f>
        <v>-0.0333968741050525</v>
      </c>
    </row>
    <row r="376" ht="15" customHeight="1" outlineLevel="1" spans="1:31">
      <c r="A376" s="116">
        <v>43539</v>
      </c>
      <c r="B376" s="181" t="s">
        <v>64</v>
      </c>
      <c r="C376" s="123">
        <v>3</v>
      </c>
      <c r="E376" s="136">
        <v>0.2095</v>
      </c>
      <c r="F376" s="136">
        <v>0.2285</v>
      </c>
      <c r="G376" s="165">
        <f t="shared" si="66"/>
        <v>673.1235</v>
      </c>
      <c r="H376" s="136">
        <v>0.4402</v>
      </c>
      <c r="J376" s="144">
        <v>0.1944</v>
      </c>
      <c r="K376" s="144">
        <v>0.1792</v>
      </c>
      <c r="L376" s="144"/>
      <c r="M376" s="144"/>
      <c r="O376" s="57">
        <v>0.2987</v>
      </c>
      <c r="P376" s="185">
        <v>0.3364</v>
      </c>
      <c r="Q376" s="185">
        <v>0.5373</v>
      </c>
      <c r="R376" s="185">
        <f t="shared" si="67"/>
        <v>-0.2009</v>
      </c>
      <c r="S376" s="57">
        <v>0.3838</v>
      </c>
      <c r="U376" s="207">
        <v>0.7484</v>
      </c>
      <c r="V376" s="63">
        <v>0.8859</v>
      </c>
      <c r="W376" s="64">
        <v>1962</v>
      </c>
      <c r="X376" s="64">
        <v>3213</v>
      </c>
      <c r="Z376" s="110">
        <f t="shared" si="68"/>
        <v>659.592731159808</v>
      </c>
      <c r="AA376" s="72">
        <f t="shared" si="69"/>
        <v>354.399174452165</v>
      </c>
      <c r="AB376" s="72">
        <f t="shared" si="70"/>
        <v>660.0168</v>
      </c>
      <c r="AD376" s="153" t="s">
        <v>37</v>
      </c>
      <c r="AE376" s="154">
        <f>SUM($AB$365:AB376)/SUM($W$365:W376)-SUM($AA$365:AA376)/SUM($Z$365:Z376)</f>
        <v>-0.0448007404818601</v>
      </c>
    </row>
    <row r="377" ht="15" customHeight="1" outlineLevel="1" spans="1:31">
      <c r="A377" s="116">
        <v>43540</v>
      </c>
      <c r="B377" s="181" t="s">
        <v>64</v>
      </c>
      <c r="C377" s="123">
        <v>3</v>
      </c>
      <c r="E377" s="136">
        <v>0.2093</v>
      </c>
      <c r="F377" s="136">
        <v>0.229</v>
      </c>
      <c r="G377" s="165">
        <f t="shared" si="66"/>
        <v>528.9011</v>
      </c>
      <c r="H377" s="136">
        <v>0.2952</v>
      </c>
      <c r="J377" s="144" t="s">
        <v>117</v>
      </c>
      <c r="K377" s="144">
        <v>0.192</v>
      </c>
      <c r="L377" s="144"/>
      <c r="M377" s="144"/>
      <c r="O377" s="57">
        <v>0.2523</v>
      </c>
      <c r="P377" s="185">
        <v>0.257</v>
      </c>
      <c r="Q377" s="185">
        <v>0.3084</v>
      </c>
      <c r="R377" s="185">
        <f t="shared" si="67"/>
        <v>-0.0514</v>
      </c>
      <c r="S377" s="57">
        <v>0.3464</v>
      </c>
      <c r="U377" s="207">
        <v>0.7977</v>
      </c>
      <c r="V377" s="63">
        <v>0.9037</v>
      </c>
      <c r="W377" s="64">
        <v>1350</v>
      </c>
      <c r="X377" s="64">
        <v>2527</v>
      </c>
      <c r="Z377" s="110">
        <f t="shared" si="68"/>
        <v>342.365550959007</v>
      </c>
      <c r="AA377" s="72">
        <f t="shared" si="69"/>
        <v>105.585535915758</v>
      </c>
      <c r="AB377" s="72">
        <f t="shared" si="70"/>
        <v>346.95</v>
      </c>
      <c r="AD377" s="153" t="s">
        <v>38</v>
      </c>
      <c r="AE377" s="154">
        <f>SUM($AB$365:AB377)/SUM($W$365:W377)-SUM($AA$365:AA377)/SUM($Z$365:Z377)</f>
        <v>-0.0460354153486232</v>
      </c>
    </row>
    <row r="378" ht="15" customHeight="1" outlineLevel="1" spans="1:31">
      <c r="A378" s="116">
        <v>43541</v>
      </c>
      <c r="B378" s="181"/>
      <c r="C378" s="123">
        <v>6</v>
      </c>
      <c r="E378" s="136">
        <v>0.2182</v>
      </c>
      <c r="F378" s="136">
        <v>0.2271</v>
      </c>
      <c r="G378" s="165">
        <f t="shared" si="66"/>
        <v>464.9842</v>
      </c>
      <c r="H378" s="136">
        <v>0.3053</v>
      </c>
      <c r="J378" s="144">
        <v>0.2086</v>
      </c>
      <c r="K378" s="144">
        <v>0.1836</v>
      </c>
      <c r="L378" s="144"/>
      <c r="M378" s="144"/>
      <c r="O378" s="57">
        <v>0.1957</v>
      </c>
      <c r="P378" s="185">
        <v>0.2183</v>
      </c>
      <c r="Q378" s="185">
        <v>0.2867</v>
      </c>
      <c r="R378" s="185">
        <f t="shared" si="67"/>
        <v>-0.0684</v>
      </c>
      <c r="S378" s="57">
        <v>0.3404</v>
      </c>
      <c r="U378" s="207">
        <v>0.7835</v>
      </c>
      <c r="V378" s="63">
        <v>0.9389</v>
      </c>
      <c r="W378" s="64">
        <v>1081</v>
      </c>
      <c r="X378" s="64">
        <v>2131</v>
      </c>
      <c r="Z378" s="110">
        <f t="shared" si="68"/>
        <v>298.706445437141</v>
      </c>
      <c r="AA378" s="72">
        <f t="shared" si="69"/>
        <v>85.6391379068284</v>
      </c>
      <c r="AB378" s="72">
        <f t="shared" si="70"/>
        <v>235.9823</v>
      </c>
      <c r="AD378" s="153" t="s">
        <v>39</v>
      </c>
      <c r="AE378" s="154">
        <f>SUM($AB$365:AB378)/SUM($W$365:W378)-SUM($AA$365:AA378)/SUM($Z$365:Z378)</f>
        <v>-0.0478267698800116</v>
      </c>
    </row>
    <row r="379" ht="15" customHeight="1" outlineLevel="1" spans="1:31">
      <c r="A379" s="116">
        <v>43542</v>
      </c>
      <c r="B379" s="181"/>
      <c r="C379" s="123">
        <v>8</v>
      </c>
      <c r="E379" s="136">
        <v>0.2195</v>
      </c>
      <c r="F379" s="136">
        <v>0.2116</v>
      </c>
      <c r="G379" s="165">
        <f t="shared" si="66"/>
        <v>451.9505</v>
      </c>
      <c r="H379" s="136">
        <v>0.3496</v>
      </c>
      <c r="J379" s="144">
        <v>0.2435</v>
      </c>
      <c r="K379" s="144">
        <v>0.183</v>
      </c>
      <c r="L379" s="144"/>
      <c r="M379" s="144"/>
      <c r="O379" s="57">
        <v>0.1875</v>
      </c>
      <c r="P379" s="185">
        <v>0.2209</v>
      </c>
      <c r="Q379" s="185">
        <v>0.3053</v>
      </c>
      <c r="R379" s="185">
        <f t="shared" si="67"/>
        <v>-0.0844</v>
      </c>
      <c r="S379" s="57">
        <v>0.3732</v>
      </c>
      <c r="U379" s="207">
        <v>0.8071</v>
      </c>
      <c r="V379" s="63">
        <v>0.9379</v>
      </c>
      <c r="W379" s="64">
        <v>1005</v>
      </c>
      <c r="X379" s="64">
        <v>2059</v>
      </c>
      <c r="Y379" s="189"/>
      <c r="Z379" s="110">
        <f t="shared" si="68"/>
        <v>240.198860116466</v>
      </c>
      <c r="AA379" s="72">
        <f t="shared" si="69"/>
        <v>73.3327119935571</v>
      </c>
      <c r="AB379" s="72">
        <f t="shared" si="70"/>
        <v>222.0045</v>
      </c>
      <c r="AD379" s="153" t="s">
        <v>40</v>
      </c>
      <c r="AE379" s="154">
        <f>SUM($AB$365:AB379)/SUM($W$365:W379)-SUM($AA$365:AA379)/SUM($Z$365:Z379)</f>
        <v>-0.0498688014871608</v>
      </c>
    </row>
    <row r="380" ht="15" customHeight="1" outlineLevel="1" spans="1:31">
      <c r="A380" s="116">
        <v>43543</v>
      </c>
      <c r="B380" s="181"/>
      <c r="C380" s="105">
        <v>3</v>
      </c>
      <c r="E380" s="136">
        <v>0.2333</v>
      </c>
      <c r="F380" s="136">
        <v>0.2281</v>
      </c>
      <c r="G380" s="165">
        <f t="shared" si="66"/>
        <v>520.9589</v>
      </c>
      <c r="H380" s="136">
        <v>0.3227</v>
      </c>
      <c r="J380" s="144">
        <v>0.2487</v>
      </c>
      <c r="K380" s="144">
        <v>0.1916</v>
      </c>
      <c r="L380" s="144"/>
      <c r="M380" s="144"/>
      <c r="O380" s="57">
        <v>0.2128</v>
      </c>
      <c r="P380" s="185">
        <v>0.2343</v>
      </c>
      <c r="Q380" s="185">
        <v>0.2695</v>
      </c>
      <c r="R380" s="185">
        <f t="shared" si="67"/>
        <v>-0.0352</v>
      </c>
      <c r="S380" s="57">
        <v>0.2899</v>
      </c>
      <c r="U380" s="207">
        <v>0.9059</v>
      </c>
      <c r="V380" s="63">
        <v>0.9432</v>
      </c>
      <c r="W380" s="64">
        <v>1101</v>
      </c>
      <c r="X380" s="64">
        <v>2233</v>
      </c>
      <c r="Z380" s="110">
        <f t="shared" si="68"/>
        <v>114.365934429849</v>
      </c>
      <c r="AA380" s="72">
        <f t="shared" si="69"/>
        <v>30.8216193288442</v>
      </c>
      <c r="AB380" s="72">
        <f t="shared" si="70"/>
        <v>257.9643</v>
      </c>
      <c r="AD380" s="153" t="s">
        <v>41</v>
      </c>
      <c r="AE380" s="154">
        <f>SUM($AB$365:AB380)/SUM($W$365:W380)-SUM($AA$365:AA380)/SUM($Z$365:Z380)</f>
        <v>-0.0515034829881242</v>
      </c>
    </row>
    <row r="381" ht="15" customHeight="1" outlineLevel="1" spans="1:31">
      <c r="A381" s="116">
        <v>43544</v>
      </c>
      <c r="C381" s="123">
        <v>5</v>
      </c>
      <c r="E381" s="136">
        <v>0.2802</v>
      </c>
      <c r="F381" s="136">
        <v>0.1913</v>
      </c>
      <c r="G381" s="165">
        <f t="shared" si="66"/>
        <v>592.0626</v>
      </c>
      <c r="H381" s="136">
        <v>0.2931</v>
      </c>
      <c r="J381" s="144">
        <v>0.2859</v>
      </c>
      <c r="K381" s="144">
        <v>0.189</v>
      </c>
      <c r="L381" s="144"/>
      <c r="M381" s="144"/>
      <c r="O381" s="57">
        <v>0.2121</v>
      </c>
      <c r="P381" s="185">
        <v>0.2445</v>
      </c>
      <c r="Q381" s="185">
        <v>0.1767</v>
      </c>
      <c r="R381" s="185">
        <f t="shared" si="67"/>
        <v>0.0678</v>
      </c>
      <c r="S381" s="57">
        <v>0.3215</v>
      </c>
      <c r="U381" s="207">
        <v>0.9211</v>
      </c>
      <c r="V381" s="63">
        <v>0.9749</v>
      </c>
      <c r="W381" s="64">
        <v>1096</v>
      </c>
      <c r="X381" s="64">
        <v>2113</v>
      </c>
      <c r="Z381" s="110">
        <f t="shared" si="68"/>
        <v>93.8816632287483</v>
      </c>
      <c r="AA381" s="72">
        <f t="shared" si="69"/>
        <v>16.5888898925198</v>
      </c>
      <c r="AB381" s="72">
        <f t="shared" si="70"/>
        <v>267.972</v>
      </c>
      <c r="AD381" s="153" t="s">
        <v>42</v>
      </c>
      <c r="AE381" s="154">
        <f>SUM($AB$365:AB381)/SUM($W$365:W381)-SUM($AA$365:AA381)/SUM($Z$365:Z381)</f>
        <v>-0.0518512489106126</v>
      </c>
    </row>
    <row r="382" ht="15" customHeight="1" outlineLevel="1" spans="1:31">
      <c r="A382" s="116">
        <v>43545</v>
      </c>
      <c r="B382" s="258" t="s">
        <v>118</v>
      </c>
      <c r="C382" s="123">
        <v>10</v>
      </c>
      <c r="E382" s="136">
        <v>0.2812</v>
      </c>
      <c r="F382" s="136">
        <v>0.1871</v>
      </c>
      <c r="G382" s="165">
        <f t="shared" si="66"/>
        <v>573.9292</v>
      </c>
      <c r="H382" s="136">
        <v>0.2121</v>
      </c>
      <c r="J382" s="144">
        <v>0.258</v>
      </c>
      <c r="K382" s="144">
        <v>0.2118</v>
      </c>
      <c r="L382" s="144"/>
      <c r="M382" s="144"/>
      <c r="O382" s="57">
        <v>0.1615</v>
      </c>
      <c r="P382" s="185">
        <v>0.1876</v>
      </c>
      <c r="Q382" s="185">
        <v>0.2239</v>
      </c>
      <c r="R382" s="185">
        <f t="shared" si="67"/>
        <v>-0.0363</v>
      </c>
      <c r="S382" s="57">
        <v>0.3574</v>
      </c>
      <c r="U382" s="207">
        <v>0.9023</v>
      </c>
      <c r="V382" s="63">
        <v>0.9251</v>
      </c>
      <c r="W382" s="209">
        <v>1146</v>
      </c>
      <c r="X382" s="209">
        <v>2041</v>
      </c>
      <c r="Z382" s="110">
        <f t="shared" si="68"/>
        <v>124.087554028594</v>
      </c>
      <c r="AA382" s="72">
        <f t="shared" si="69"/>
        <v>27.7832033470021</v>
      </c>
      <c r="AB382" s="72">
        <f t="shared" si="70"/>
        <v>214.9896</v>
      </c>
      <c r="AD382" s="153" t="s">
        <v>43</v>
      </c>
      <c r="AE382" s="154">
        <f>SUM($AB$365:AB382)/SUM($W$365:W382)-SUM($AA$365:AA382)/SUM($Z$365:Z382)</f>
        <v>-0.054491924820094</v>
      </c>
    </row>
    <row r="383" ht="15" customHeight="1" outlineLevel="1" spans="1:31">
      <c r="A383" s="116">
        <v>43546</v>
      </c>
      <c r="C383" s="123">
        <v>11</v>
      </c>
      <c r="E383" s="136">
        <v>0.2969</v>
      </c>
      <c r="F383" s="136">
        <v>0.1763</v>
      </c>
      <c r="G383" s="165">
        <f t="shared" si="66"/>
        <v>556.9844</v>
      </c>
      <c r="H383" s="136">
        <v>0.2255</v>
      </c>
      <c r="J383" s="144">
        <v>0.2516</v>
      </c>
      <c r="K383" s="144">
        <v>0.2257</v>
      </c>
      <c r="L383" s="144"/>
      <c r="M383" s="144"/>
      <c r="O383" s="57">
        <v>0.1711</v>
      </c>
      <c r="P383" s="202">
        <v>0.1784</v>
      </c>
      <c r="Q383" s="185">
        <v>0.1857</v>
      </c>
      <c r="R383" s="185">
        <f t="shared" si="67"/>
        <v>-0.0073</v>
      </c>
      <c r="S383" s="57">
        <v>0.3547</v>
      </c>
      <c r="U383" s="207">
        <v>0.9178</v>
      </c>
      <c r="V383" s="63">
        <v>0.9228</v>
      </c>
      <c r="W383" s="64">
        <v>1132</v>
      </c>
      <c r="X383" s="64">
        <v>1876</v>
      </c>
      <c r="Z383" s="110">
        <f t="shared" si="68"/>
        <v>101.384179559817</v>
      </c>
      <c r="AA383" s="72">
        <f t="shared" si="69"/>
        <v>18.827042144258</v>
      </c>
      <c r="AB383" s="72">
        <f t="shared" si="70"/>
        <v>201.9488</v>
      </c>
      <c r="AD383" s="153" t="s">
        <v>44</v>
      </c>
      <c r="AE383" s="154">
        <f>SUM($AB$365:AB383)/SUM($W$365:W383)-SUM($AA$365:AA383)/SUM($Z$365:Z383)</f>
        <v>-0.0570405411561442</v>
      </c>
    </row>
    <row r="384" ht="15" customHeight="1" outlineLevel="1" spans="1:31">
      <c r="A384" s="116">
        <v>43547</v>
      </c>
      <c r="C384" s="123"/>
      <c r="E384" s="136"/>
      <c r="F384" s="136"/>
      <c r="G384" s="165"/>
      <c r="H384" s="136"/>
      <c r="J384" s="144"/>
      <c r="K384" s="144"/>
      <c r="L384" s="144"/>
      <c r="M384" s="144"/>
      <c r="O384" s="57"/>
      <c r="P384" s="185"/>
      <c r="Q384" s="185"/>
      <c r="R384" s="185"/>
      <c r="S384" s="57"/>
      <c r="U384" s="207"/>
      <c r="V384" s="63"/>
      <c r="W384" s="64"/>
      <c r="X384" s="64"/>
      <c r="Z384" s="110" t="e">
        <f t="shared" si="68"/>
        <v>#DIV/0!</v>
      </c>
      <c r="AA384" s="72" t="e">
        <f t="shared" si="69"/>
        <v>#DIV/0!</v>
      </c>
      <c r="AB384" s="72">
        <f t="shared" si="70"/>
        <v>0</v>
      </c>
      <c r="AD384" s="153" t="s">
        <v>45</v>
      </c>
      <c r="AE384" s="177" t="e">
        <f>SUM($AB$365:AB384)/SUM($W$365:W384)-SUM($AA$365:AA384)/SUM($Z$365:Z384)</f>
        <v>#DIV/0!</v>
      </c>
    </row>
    <row r="385" ht="15" customHeight="1" outlineLevel="1" spans="1:31">
      <c r="A385" s="116">
        <v>43548</v>
      </c>
      <c r="B385" s="258" t="s">
        <v>119</v>
      </c>
      <c r="C385" s="123"/>
      <c r="E385" s="136"/>
      <c r="F385" s="136"/>
      <c r="G385" s="165"/>
      <c r="H385" s="136"/>
      <c r="J385" s="144"/>
      <c r="K385" s="144"/>
      <c r="L385" s="144"/>
      <c r="M385" s="144"/>
      <c r="O385" s="57"/>
      <c r="P385" s="185"/>
      <c r="Q385" s="185"/>
      <c r="R385" s="184"/>
      <c r="S385" s="57"/>
      <c r="U385" s="207"/>
      <c r="V385" s="63"/>
      <c r="W385" s="64"/>
      <c r="X385" s="209"/>
      <c r="Z385" s="110" t="e">
        <f t="shared" si="68"/>
        <v>#DIV/0!</v>
      </c>
      <c r="AA385" s="72" t="e">
        <f t="shared" si="69"/>
        <v>#DIV/0!</v>
      </c>
      <c r="AB385" s="72">
        <f t="shared" si="70"/>
        <v>0</v>
      </c>
      <c r="AD385" s="153" t="s">
        <v>46</v>
      </c>
      <c r="AE385" s="177" t="e">
        <f>SUM($AB$365:AB385)/SUM($W$365:W385)-SUM($AA$365:AA385)/SUM($Z$365:Z385)</f>
        <v>#DIV/0!</v>
      </c>
    </row>
    <row r="386" ht="15" customHeight="1" outlineLevel="1" spans="1:31">
      <c r="A386" s="116">
        <v>43549</v>
      </c>
      <c r="C386" s="123"/>
      <c r="E386" s="136"/>
      <c r="F386" s="136"/>
      <c r="G386" s="165"/>
      <c r="H386" s="136"/>
      <c r="J386" s="144"/>
      <c r="K386" s="144"/>
      <c r="L386" s="144"/>
      <c r="M386" s="144"/>
      <c r="O386" s="57"/>
      <c r="P386" s="185"/>
      <c r="Q386" s="185"/>
      <c r="R386" s="184"/>
      <c r="S386" s="57"/>
      <c r="U386" s="207"/>
      <c r="V386" s="63"/>
      <c r="W386" s="64"/>
      <c r="X386" s="64"/>
      <c r="Z386" s="110" t="e">
        <f t="shared" si="68"/>
        <v>#DIV/0!</v>
      </c>
      <c r="AA386" s="72" t="e">
        <f t="shared" si="69"/>
        <v>#DIV/0!</v>
      </c>
      <c r="AB386" s="72">
        <f t="shared" si="70"/>
        <v>0</v>
      </c>
      <c r="AD386" s="153" t="s">
        <v>47</v>
      </c>
      <c r="AE386" s="177" t="e">
        <f>SUM($AB$365:AB386)/SUM($W$365:W386)-SUM($AA$365:AA386)/SUM($Z$365:Z386)</f>
        <v>#DIV/0!</v>
      </c>
    </row>
    <row r="387" ht="15" customHeight="1" outlineLevel="1" spans="1:31">
      <c r="A387" s="116">
        <v>43550</v>
      </c>
      <c r="C387" s="123"/>
      <c r="E387" s="136"/>
      <c r="F387" s="136"/>
      <c r="G387" s="165"/>
      <c r="H387" s="136"/>
      <c r="J387" s="144"/>
      <c r="K387" s="144"/>
      <c r="L387" s="144"/>
      <c r="M387" s="144"/>
      <c r="O387" s="57"/>
      <c r="P387" s="185"/>
      <c r="Q387" s="185"/>
      <c r="R387" s="184"/>
      <c r="S387" s="57"/>
      <c r="U387" s="207"/>
      <c r="V387" s="63"/>
      <c r="W387" s="64"/>
      <c r="X387" s="64"/>
      <c r="Z387" s="110" t="e">
        <f t="shared" si="68"/>
        <v>#DIV/0!</v>
      </c>
      <c r="AA387" s="72" t="e">
        <f t="shared" si="69"/>
        <v>#DIV/0!</v>
      </c>
      <c r="AB387" s="72">
        <f t="shared" si="70"/>
        <v>0</v>
      </c>
      <c r="AD387" s="153" t="s">
        <v>48</v>
      </c>
      <c r="AE387" s="177" t="e">
        <f>SUM($AB$365:AB387)/SUM($W$365:W387)-SUM($AA$365:AA387)/SUM($Z$365:Z387)</f>
        <v>#DIV/0!</v>
      </c>
    </row>
    <row r="388" ht="15" customHeight="1" outlineLevel="1" spans="1:31">
      <c r="A388" s="116">
        <v>43551</v>
      </c>
      <c r="E388" s="136"/>
      <c r="F388" s="136"/>
      <c r="G388" s="165"/>
      <c r="H388" s="136"/>
      <c r="J388" s="144"/>
      <c r="K388" s="144"/>
      <c r="L388" s="144"/>
      <c r="M388" s="144"/>
      <c r="O388" s="57"/>
      <c r="P388" s="202"/>
      <c r="Q388" s="185"/>
      <c r="R388" s="185"/>
      <c r="S388" s="57"/>
      <c r="U388" s="207"/>
      <c r="V388" s="63"/>
      <c r="W388" s="64"/>
      <c r="X388" s="64"/>
      <c r="Z388" s="110" t="e">
        <f t="shared" si="68"/>
        <v>#DIV/0!</v>
      </c>
      <c r="AA388" s="72" t="e">
        <f t="shared" si="69"/>
        <v>#DIV/0!</v>
      </c>
      <c r="AB388" s="72">
        <f t="shared" si="70"/>
        <v>0</v>
      </c>
      <c r="AD388" s="153" t="s">
        <v>49</v>
      </c>
      <c r="AE388" s="177" t="e">
        <f>SUM($AB$365:AB388)/SUM($W$365:W388)-SUM($AA$365:AA388)/SUM($Z$365:Z388)</f>
        <v>#DIV/0!</v>
      </c>
    </row>
    <row r="389" ht="15" customHeight="1" outlineLevel="1" spans="1:31">
      <c r="A389" s="116">
        <v>43552</v>
      </c>
      <c r="C389" s="123"/>
      <c r="E389" s="136"/>
      <c r="F389" s="136"/>
      <c r="G389" s="165"/>
      <c r="H389" s="136"/>
      <c r="J389" s="144"/>
      <c r="K389" s="144"/>
      <c r="L389" s="144"/>
      <c r="M389" s="144"/>
      <c r="O389" s="57"/>
      <c r="P389" s="185"/>
      <c r="Q389" s="185"/>
      <c r="R389" s="185"/>
      <c r="S389" s="57"/>
      <c r="U389" s="207"/>
      <c r="V389" s="63"/>
      <c r="W389" s="64"/>
      <c r="X389" s="64"/>
      <c r="Z389" s="110" t="e">
        <f t="shared" si="68"/>
        <v>#DIV/0!</v>
      </c>
      <c r="AA389" s="72" t="e">
        <f t="shared" si="69"/>
        <v>#DIV/0!</v>
      </c>
      <c r="AB389" s="72">
        <f t="shared" si="70"/>
        <v>0</v>
      </c>
      <c r="AD389" s="153" t="s">
        <v>50</v>
      </c>
      <c r="AE389" s="177" t="e">
        <f>SUM($AB$365:AB389)/SUM($W$365:W389)-SUM($AA$365:AA389)/SUM($Z$365:Z389)</f>
        <v>#DIV/0!</v>
      </c>
    </row>
    <row r="390" ht="15" customHeight="1" outlineLevel="1" spans="1:31">
      <c r="A390" s="116">
        <v>43553</v>
      </c>
      <c r="C390" s="123"/>
      <c r="E390" s="136"/>
      <c r="F390" s="136"/>
      <c r="G390" s="165"/>
      <c r="H390" s="136"/>
      <c r="J390" s="144"/>
      <c r="K390" s="144"/>
      <c r="L390" s="144"/>
      <c r="M390" s="144"/>
      <c r="O390" s="57"/>
      <c r="P390" s="185"/>
      <c r="Q390" s="185"/>
      <c r="R390" s="185"/>
      <c r="S390" s="57"/>
      <c r="U390" s="207"/>
      <c r="V390" s="63"/>
      <c r="W390" s="64"/>
      <c r="X390" s="64"/>
      <c r="Z390" s="110" t="e">
        <f t="shared" si="68"/>
        <v>#DIV/0!</v>
      </c>
      <c r="AA390" s="72" t="e">
        <f t="shared" si="69"/>
        <v>#DIV/0!</v>
      </c>
      <c r="AB390" s="72">
        <f t="shared" si="70"/>
        <v>0</v>
      </c>
      <c r="AD390" s="153" t="s">
        <v>51</v>
      </c>
      <c r="AE390" s="177" t="e">
        <f>SUM($AB$365:AB390)/SUM($W$365:W390)-SUM($AA$365:AA390)/SUM($Z$365:Z390)</f>
        <v>#DIV/0!</v>
      </c>
    </row>
    <row r="391" ht="15" customHeight="1" outlineLevel="1" spans="1:31">
      <c r="A391" s="116">
        <v>43554</v>
      </c>
      <c r="C391" s="123"/>
      <c r="E391" s="136"/>
      <c r="F391" s="136"/>
      <c r="G391" s="165"/>
      <c r="H391" s="136"/>
      <c r="J391" s="144"/>
      <c r="K391" s="144"/>
      <c r="L391" s="144"/>
      <c r="M391" s="144"/>
      <c r="O391" s="57"/>
      <c r="P391" s="185"/>
      <c r="Q391" s="185"/>
      <c r="R391" s="184"/>
      <c r="S391" s="57"/>
      <c r="U391" s="207"/>
      <c r="V391" s="63"/>
      <c r="W391" s="64"/>
      <c r="X391" s="64"/>
      <c r="Z391" s="110" t="e">
        <f t="shared" si="68"/>
        <v>#DIV/0!</v>
      </c>
      <c r="AA391" s="72" t="e">
        <f t="shared" si="69"/>
        <v>#DIV/0!</v>
      </c>
      <c r="AB391" s="72">
        <f t="shared" si="70"/>
        <v>0</v>
      </c>
      <c r="AD391" s="153" t="s">
        <v>52</v>
      </c>
      <c r="AE391" s="177" t="e">
        <f>SUM($AB$365:AB391)/SUM($W$365:W391)-SUM($AA$365:AA391)/SUM($Z$365:Z391)</f>
        <v>#DIV/0!</v>
      </c>
    </row>
    <row r="392" ht="15" customHeight="1" outlineLevel="1" spans="1:31">
      <c r="A392" s="116">
        <v>43555</v>
      </c>
      <c r="C392" s="123"/>
      <c r="E392" s="136"/>
      <c r="F392" s="136"/>
      <c r="G392" s="165"/>
      <c r="H392" s="136"/>
      <c r="J392" s="144"/>
      <c r="K392" s="144"/>
      <c r="L392" s="144"/>
      <c r="M392" s="144"/>
      <c r="O392" s="57"/>
      <c r="P392" s="185"/>
      <c r="Q392" s="185"/>
      <c r="R392" s="185"/>
      <c r="S392" s="57"/>
      <c r="U392" s="207"/>
      <c r="V392" s="63"/>
      <c r="W392" s="64"/>
      <c r="X392" s="64"/>
      <c r="Z392" s="110" t="e">
        <f t="shared" si="68"/>
        <v>#DIV/0!</v>
      </c>
      <c r="AA392" s="72" t="e">
        <f t="shared" si="69"/>
        <v>#DIV/0!</v>
      </c>
      <c r="AB392" s="72">
        <f t="shared" si="70"/>
        <v>0</v>
      </c>
      <c r="AD392" s="153" t="s">
        <v>57</v>
      </c>
      <c r="AE392" s="177" t="e">
        <f>SUM($AB$365:AB392)/SUM($W$365:W392)-SUM($AA$365:AA392)/SUM($Z$365:Z392)</f>
        <v>#DIV/0!</v>
      </c>
    </row>
    <row r="393" ht="15" customHeight="1" spans="1:31">
      <c r="A393" s="125" t="s">
        <v>120</v>
      </c>
      <c r="B393" s="192"/>
      <c r="C393" s="166">
        <f>AVERAGE(C362:C392)</f>
        <v>13.5454545454545</v>
      </c>
      <c r="E393" s="34">
        <f>AVERAGE(E362:E392)</f>
        <v>0.24205</v>
      </c>
      <c r="F393" s="34">
        <f>AVERAGE(F362:F392)</f>
        <v>0.205195454545455</v>
      </c>
      <c r="G393" s="34">
        <f>SUM(G362:G392)/SUM(X362:X392)</f>
        <v>0.240294382580552</v>
      </c>
      <c r="H393" s="34">
        <f>AVERAGE(H362:H392)</f>
        <v>0.292845454545455</v>
      </c>
      <c r="I393" s="183"/>
      <c r="J393" s="183">
        <f>AVERAGE(J362:J392)</f>
        <v>0.200838095238095</v>
      </c>
      <c r="K393" s="183">
        <f>AVERAGE(K362:K392)</f>
        <v>0.185204545454545</v>
      </c>
      <c r="L393" s="183" t="e">
        <f>AVERAGE(L362:L392)</f>
        <v>#DIV/0!</v>
      </c>
      <c r="M393" s="183" t="e">
        <f>AVERAGE(M362:M392)</f>
        <v>#DIV/0!</v>
      </c>
      <c r="N393" s="183"/>
      <c r="O393" s="34">
        <f>AVERAGE(O362:O392)</f>
        <v>0.211009090909091</v>
      </c>
      <c r="P393" s="34">
        <f>AVERAGE(P362:P392)</f>
        <v>0.227713636363636</v>
      </c>
      <c r="Q393" s="34">
        <f>AVERAGE(Q362:Q392)</f>
        <v>0.281118181818182</v>
      </c>
      <c r="R393" s="34">
        <f>AVERAGE(R362:R392)</f>
        <v>-0.0534045454545455</v>
      </c>
      <c r="S393" s="34">
        <f>AVERAGE(S362:S392)</f>
        <v>0.339163636363636</v>
      </c>
      <c r="T393" s="183"/>
      <c r="U393" s="34">
        <f>AVERAGE(U362:U392)</f>
        <v>0.793586363636364</v>
      </c>
      <c r="V393" s="34">
        <f>AVERAGE(V362:V392)</f>
        <v>0.9313</v>
      </c>
      <c r="W393" s="217">
        <f>AVERAGE(W362:W392)</f>
        <v>1682.22727272727</v>
      </c>
      <c r="X393" s="217">
        <f>AVERAGE(X362:X392)</f>
        <v>2836.95454545455</v>
      </c>
      <c r="Z393" s="34" t="s">
        <v>54</v>
      </c>
      <c r="AA393" s="34" t="e">
        <f>SUM(AA362:AA392)/SUM(Z362:Z392)</f>
        <v>#DIV/0!</v>
      </c>
      <c r="AB393" s="68" t="s">
        <v>55</v>
      </c>
      <c r="AC393" s="178">
        <f>SUM(AB362:AB392)/SUM(W362:W392)</f>
        <v>0.245650417466022</v>
      </c>
      <c r="AD393" s="155" t="s">
        <v>16</v>
      </c>
      <c r="AE393" s="172" t="e">
        <f>AC393-AA393</f>
        <v>#DIV/0!</v>
      </c>
    </row>
    <row r="394" ht="15" customHeight="1" spans="1:31">
      <c r="A394" s="222" t="s">
        <v>121</v>
      </c>
      <c r="B394" s="181" t="s">
        <v>63</v>
      </c>
      <c r="C394" s="105">
        <f>MIN(C364:C393)</f>
        <v>3</v>
      </c>
      <c r="E394" s="163">
        <f>VARP(E$296:E$326)</f>
        <v>0.00316740913580247</v>
      </c>
      <c r="F394" s="163">
        <f>VARP(F$296:F$326)</f>
        <v>0.00240719310344828</v>
      </c>
      <c r="G394" s="163"/>
      <c r="H394" s="163"/>
      <c r="I394" s="163"/>
      <c r="J394" s="163">
        <f>VARP(J$296:J$326)</f>
        <v>0.00968028104637337</v>
      </c>
      <c r="K394" s="163">
        <f>VARP(K$296:K$326)</f>
        <v>0.00243082180737218</v>
      </c>
      <c r="L394" s="163" t="e">
        <f>VARP(L$296:L$326)</f>
        <v>#DIV/0!</v>
      </c>
      <c r="M394" s="163" t="e">
        <f>VARP(M$296:M$326)</f>
        <v>#DIV/0!</v>
      </c>
      <c r="N394" s="163"/>
      <c r="O394" s="163">
        <f>VARP(O$296:O$326)</f>
        <v>0.0496744822592152</v>
      </c>
      <c r="P394" s="163">
        <f>VARP(P$296:P$326)</f>
        <v>0.0119062178061225</v>
      </c>
      <c r="Q394" s="163">
        <f>VARP(Q$296:Q$326)</f>
        <v>0.0148118087752675</v>
      </c>
      <c r="R394" s="163">
        <f>VARP(R$296:R$326)</f>
        <v>0.00234440413793103</v>
      </c>
      <c r="S394" s="163">
        <f>VARP(S$296:S$326)</f>
        <v>0.0154275623305589</v>
      </c>
      <c r="T394" s="163"/>
      <c r="U394" s="163">
        <f>VARP(U$296:U$326)</f>
        <v>0.118360555434007</v>
      </c>
      <c r="V394" s="163">
        <f>VARP(V$296:V$326)</f>
        <v>0.000675329464922711</v>
      </c>
      <c r="W394" s="163"/>
      <c r="X394" s="163"/>
      <c r="Z394" s="110" t="e">
        <f>AVERAGE(Z365:Z392)</f>
        <v>#DIV/0!</v>
      </c>
      <c r="AA394" s="72" t="e">
        <f>AVERAGE(AA365:AA392)</f>
        <v>#DIV/0!</v>
      </c>
      <c r="AB394" s="72">
        <f>AVERAGE(AB365:AB392)</f>
        <v>304.207171428571</v>
      </c>
      <c r="AE394" s="75" t="e">
        <f>VARP(AE365:AE393)</f>
        <v>#DIV/0!</v>
      </c>
    </row>
  </sheetData>
  <mergeCells count="15">
    <mergeCell ref="E1:G1"/>
    <mergeCell ref="J1:M1"/>
    <mergeCell ref="O1:S1"/>
    <mergeCell ref="U1:X1"/>
    <mergeCell ref="Z1:AC1"/>
    <mergeCell ref="A1:A2"/>
    <mergeCell ref="B1:B2"/>
    <mergeCell ref="B374:B375"/>
    <mergeCell ref="B382:B384"/>
    <mergeCell ref="B385:B387"/>
    <mergeCell ref="C1:C2"/>
    <mergeCell ref="C313:C314"/>
    <mergeCell ref="D1:D394"/>
    <mergeCell ref="H1:H2"/>
    <mergeCell ref="AD1:AE2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5"/>
  <sheetViews>
    <sheetView workbookViewId="0">
      <pane ySplit="2" topLeftCell="A3" activePane="bottomLeft" state="frozen"/>
      <selection/>
      <selection pane="bottomLeft" activeCell="T6" sqref="T6"/>
    </sheetView>
  </sheetViews>
  <sheetFormatPr defaultColWidth="9" defaultRowHeight="13.5"/>
  <cols>
    <col min="1" max="1" width="10.6333333333333" style="181" customWidth="1"/>
    <col min="2" max="2" width="11.8833333333333" style="223" customWidth="1"/>
    <col min="3" max="4" width="11.8833333333333" style="181" customWidth="1"/>
    <col min="5" max="5" width="3.13333333333333" style="224" customWidth="1"/>
    <col min="6" max="7" width="11.8833333333333" style="181" customWidth="1"/>
    <col min="8" max="8" width="11.8833333333333" style="104" customWidth="1"/>
    <col min="9" max="9" width="2.75" style="106" customWidth="1"/>
    <col min="10" max="10" width="10.75" style="223" customWidth="1"/>
    <col min="11" max="11" width="11.8833333333333" style="181" customWidth="1"/>
    <col min="12" max="12" width="11.8833333333333" style="104" customWidth="1"/>
    <col min="13" max="13" width="3.38333333333333" style="106" customWidth="1"/>
    <col min="14" max="14" width="11.8833333333333" style="223" customWidth="1"/>
    <col min="15" max="15" width="11.8833333333333" style="181" customWidth="1"/>
    <col min="16" max="16" width="11.8833333333333" style="104" customWidth="1"/>
    <col min="17" max="17" width="2.88333333333333" style="106" customWidth="1"/>
    <col min="18" max="18" width="11.6333333333333" style="225" customWidth="1"/>
    <col min="19" max="19" width="11.6333333333333" style="73" customWidth="1"/>
    <col min="20" max="20" width="11.6333333333333" style="75" customWidth="1"/>
    <col min="21" max="21" width="11.6333333333333" style="73" customWidth="1"/>
    <col min="22" max="22" width="12" style="73" customWidth="1"/>
    <col min="23" max="33" width="9" style="181" customWidth="1"/>
  </cols>
  <sheetData>
    <row r="1" ht="33" customHeight="1" spans="1:21">
      <c r="A1" s="181" t="s">
        <v>122</v>
      </c>
      <c r="B1" s="223" t="s">
        <v>123</v>
      </c>
      <c r="F1" s="181" t="s">
        <v>124</v>
      </c>
      <c r="I1" s="108"/>
      <c r="J1" s="223" t="s">
        <v>125</v>
      </c>
      <c r="N1" s="223" t="s">
        <v>126</v>
      </c>
      <c r="R1" s="225" t="s">
        <v>127</v>
      </c>
      <c r="U1" s="73" t="s">
        <v>128</v>
      </c>
    </row>
    <row r="2" ht="20" customHeight="1" spans="2:22">
      <c r="B2" s="223" t="s">
        <v>129</v>
      </c>
      <c r="C2" s="226" t="s">
        <v>130</v>
      </c>
      <c r="D2" s="227" t="s">
        <v>131</v>
      </c>
      <c r="F2" s="223" t="s">
        <v>129</v>
      </c>
      <c r="G2" s="226" t="s">
        <v>130</v>
      </c>
      <c r="H2" s="228" t="s">
        <v>131</v>
      </c>
      <c r="J2" s="223" t="s">
        <v>129</v>
      </c>
      <c r="K2" s="226" t="s">
        <v>130</v>
      </c>
      <c r="L2" s="228" t="s">
        <v>131</v>
      </c>
      <c r="N2" s="223" t="s">
        <v>132</v>
      </c>
      <c r="O2" s="226" t="s">
        <v>130</v>
      </c>
      <c r="P2" s="228" t="s">
        <v>131</v>
      </c>
      <c r="R2" s="225" t="s">
        <v>132</v>
      </c>
      <c r="S2" s="230" t="s">
        <v>130</v>
      </c>
      <c r="T2" s="231" t="s">
        <v>131</v>
      </c>
      <c r="U2" s="230" t="s">
        <v>130</v>
      </c>
      <c r="V2" s="232" t="s">
        <v>131</v>
      </c>
    </row>
    <row r="3" ht="26" customHeight="1" spans="1:2">
      <c r="A3" s="229">
        <v>43670</v>
      </c>
      <c r="B3" s="223">
        <v>253</v>
      </c>
    </row>
    <row r="4" ht="28" customHeight="1" spans="1:22">
      <c r="A4" s="229">
        <v>43671</v>
      </c>
      <c r="B4" s="223">
        <v>121</v>
      </c>
      <c r="C4" s="181">
        <f>B4-D4</f>
        <v>68</v>
      </c>
      <c r="D4" s="181">
        <v>53</v>
      </c>
      <c r="F4" s="181">
        <f>G4+H4</f>
        <v>25</v>
      </c>
      <c r="G4" s="181">
        <v>19</v>
      </c>
      <c r="H4" s="104">
        <v>6</v>
      </c>
      <c r="J4" s="223">
        <f>K4+L4</f>
        <v>96</v>
      </c>
      <c r="K4" s="181">
        <f>C4-G4</f>
        <v>49</v>
      </c>
      <c r="L4" s="104">
        <f>D4-H4</f>
        <v>47</v>
      </c>
      <c r="N4" s="223">
        <f>O4+P4</f>
        <v>43</v>
      </c>
      <c r="O4" s="181">
        <v>22</v>
      </c>
      <c r="P4" s="104">
        <v>21</v>
      </c>
      <c r="R4" s="225">
        <f>N4/J4</f>
        <v>0.447916666666667</v>
      </c>
      <c r="S4" s="73">
        <f>O4/K4</f>
        <v>0.448979591836735</v>
      </c>
      <c r="T4" s="75">
        <f>P4/L4</f>
        <v>0.446808510638298</v>
      </c>
      <c r="U4" s="73">
        <f>O4/C4</f>
        <v>0.323529411764706</v>
      </c>
      <c r="V4" s="73">
        <f>P4/D4</f>
        <v>0.39622641509434</v>
      </c>
    </row>
    <row r="5" ht="28" customHeight="1"/>
    <row r="6" ht="28" customHeight="1"/>
    <row r="7" ht="28" customHeight="1"/>
    <row r="8" ht="28" customHeight="1"/>
    <row r="9" ht="28" customHeight="1"/>
    <row r="10" ht="28" customHeight="1"/>
    <row r="11" ht="28" customHeight="1"/>
    <row r="12" ht="28" customHeight="1"/>
    <row r="13" ht="28" customHeight="1"/>
    <row r="14" ht="28" customHeight="1"/>
    <row r="15" ht="28" customHeight="1"/>
    <row r="16" ht="28" customHeight="1"/>
    <row r="17" ht="28" customHeight="1"/>
    <row r="18" ht="28" customHeight="1"/>
    <row r="19" ht="28" customHeight="1"/>
    <row r="20" ht="28" customHeight="1"/>
    <row r="21" ht="28" customHeight="1"/>
    <row r="22" ht="28" customHeight="1"/>
    <row r="23" ht="28" customHeight="1"/>
    <row r="24" ht="28" customHeight="1"/>
    <row r="25" ht="28" customHeight="1"/>
    <row r="26" ht="28" customHeight="1"/>
    <row r="27" ht="28" customHeight="1"/>
    <row r="28" ht="28" customHeight="1"/>
    <row r="29" ht="28" customHeight="1"/>
    <row r="30" ht="28" customHeight="1"/>
    <row r="31" ht="28" customHeight="1"/>
    <row r="32" ht="28" customHeight="1"/>
    <row r="33" ht="28" customHeight="1"/>
    <row r="34" ht="17" customHeight="1"/>
    <row r="35" ht="17" customHeight="1"/>
  </sheetData>
  <mergeCells count="7">
    <mergeCell ref="B1:D1"/>
    <mergeCell ref="F1:H1"/>
    <mergeCell ref="J1:L1"/>
    <mergeCell ref="N1:P1"/>
    <mergeCell ref="R1:T1"/>
    <mergeCell ref="U1:V1"/>
    <mergeCell ref="A1:A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048575"/>
  <sheetViews>
    <sheetView topLeftCell="A4" workbookViewId="0">
      <pane xSplit="1" ySplit="2" topLeftCell="B323" activePane="bottomRight" state="frozen"/>
      <selection/>
      <selection pane="topRight"/>
      <selection pane="bottomLeft"/>
      <selection pane="bottomRight" activeCell="A6" sqref="A6:C394"/>
    </sheetView>
  </sheetViews>
  <sheetFormatPr defaultColWidth="9" defaultRowHeight="14.25"/>
  <cols>
    <col min="1" max="1" width="9.13333333333333" style="103" customWidth="1"/>
    <col min="2" max="2" width="8.25" style="104" customWidth="1"/>
    <col min="3" max="3" width="6.75" style="105" customWidth="1"/>
    <col min="4" max="4" width="1.88333333333333" style="106" customWidth="1"/>
    <col min="5" max="5" width="8.63333333333333" style="107" customWidth="1"/>
    <col min="6" max="6" width="8.63333333333333" style="7" customWidth="1"/>
    <col min="7" max="7" width="8.63333333333333" style="8" customWidth="1"/>
    <col min="8" max="8" width="8.63333333333333" style="107" customWidth="1"/>
    <col min="9" max="9" width="2.38333333333333" style="108" customWidth="1"/>
    <col min="10" max="10" width="9.5" style="109" customWidth="1"/>
    <col min="11" max="11" width="9.5" style="41" customWidth="1"/>
    <col min="12" max="13" width="9.75" style="42" hidden="1" customWidth="1"/>
    <col min="14" max="14" width="2.13333333333333" style="5" customWidth="1"/>
    <col min="15" max="19" width="9" style="44" customWidth="1"/>
    <col min="20" max="20" width="2.38333333333333" style="5" customWidth="1"/>
    <col min="21" max="22" width="8.63333333333333" style="54" customWidth="1"/>
    <col min="23" max="24" width="8.63333333333333" style="55" customWidth="1"/>
    <col min="25" max="25" width="1.75" style="5" customWidth="1"/>
    <col min="26" max="26" width="9.38333333333333" style="110" customWidth="1"/>
    <col min="27" max="28" width="9.38333333333333" style="72" customWidth="1"/>
    <col min="29" max="29" width="9.38333333333333" style="73" customWidth="1"/>
    <col min="30" max="30" width="8.75" style="73" customWidth="1"/>
    <col min="31" max="31" width="9.38333333333333" style="75" customWidth="1"/>
  </cols>
  <sheetData>
    <row r="4" ht="20" customHeight="1" spans="1:30">
      <c r="A4" s="111" t="s">
        <v>0</v>
      </c>
      <c r="B4" s="112" t="s">
        <v>133</v>
      </c>
      <c r="C4" s="113" t="s">
        <v>2</v>
      </c>
      <c r="E4" s="114" t="s">
        <v>3</v>
      </c>
      <c r="H4" s="9" t="s">
        <v>4</v>
      </c>
      <c r="J4" s="40" t="s">
        <v>5</v>
      </c>
      <c r="O4" s="43" t="s">
        <v>6</v>
      </c>
      <c r="U4" s="53" t="s">
        <v>7</v>
      </c>
      <c r="X4" s="145"/>
      <c r="Z4" s="71" t="s">
        <v>8</v>
      </c>
      <c r="AD4" s="74" t="s">
        <v>9</v>
      </c>
    </row>
    <row r="5" s="99" customFormat="1" ht="27" customHeight="1" spans="5:29">
      <c r="E5" s="115" t="s">
        <v>3</v>
      </c>
      <c r="F5" s="15" t="s">
        <v>10</v>
      </c>
      <c r="G5" s="16" t="s">
        <v>11</v>
      </c>
      <c r="I5" s="138"/>
      <c r="J5" s="45" t="s">
        <v>5</v>
      </c>
      <c r="K5" s="46" t="s">
        <v>10</v>
      </c>
      <c r="L5" s="47" t="s">
        <v>12</v>
      </c>
      <c r="M5" s="48" t="s">
        <v>10</v>
      </c>
      <c r="N5" s="139"/>
      <c r="O5" s="49" t="s">
        <v>13</v>
      </c>
      <c r="P5" s="49" t="s">
        <v>14</v>
      </c>
      <c r="Q5" s="56" t="s">
        <v>15</v>
      </c>
      <c r="R5" s="57" t="s">
        <v>16</v>
      </c>
      <c r="S5" s="58" t="s">
        <v>10</v>
      </c>
      <c r="T5" s="13"/>
      <c r="U5" s="59" t="s">
        <v>17</v>
      </c>
      <c r="V5" s="60" t="s">
        <v>10</v>
      </c>
      <c r="W5" s="61" t="s">
        <v>18</v>
      </c>
      <c r="X5" s="62" t="s">
        <v>19</v>
      </c>
      <c r="Y5" s="150"/>
      <c r="Z5" s="151" t="s">
        <v>20</v>
      </c>
      <c r="AA5" s="151" t="s">
        <v>21</v>
      </c>
      <c r="AB5" s="151" t="s">
        <v>22</v>
      </c>
      <c r="AC5" s="152"/>
    </row>
    <row r="6" ht="15" customHeight="1" outlineLevel="1" spans="1:31">
      <c r="A6" s="116">
        <v>43556.1</v>
      </c>
      <c r="B6" s="117"/>
      <c r="C6" s="118"/>
      <c r="E6" s="119">
        <v>0.2826</v>
      </c>
      <c r="F6" s="120">
        <v>0.3994</v>
      </c>
      <c r="G6" s="121">
        <f t="shared" ref="G6:G35" si="0">W6*E6</f>
        <v>13.8474</v>
      </c>
      <c r="H6" s="119"/>
      <c r="J6" s="140">
        <v>0.2466</v>
      </c>
      <c r="K6" s="140">
        <v>0.2533</v>
      </c>
      <c r="L6" s="140">
        <v>0.9987</v>
      </c>
      <c r="M6" s="140">
        <v>0.95</v>
      </c>
      <c r="O6" s="141">
        <v>0.9</v>
      </c>
      <c r="P6" s="141">
        <v>0.6531</v>
      </c>
      <c r="Q6" s="141">
        <v>0.5516</v>
      </c>
      <c r="R6" s="146">
        <v>0.072</v>
      </c>
      <c r="S6" s="141">
        <v>0.2897</v>
      </c>
      <c r="U6" s="147">
        <v>0.0673</v>
      </c>
      <c r="V6" s="147">
        <v>0.3833</v>
      </c>
      <c r="W6" s="148">
        <v>49</v>
      </c>
      <c r="X6" s="148">
        <v>92</v>
      </c>
      <c r="Z6" s="110">
        <f t="shared" ref="Z6:Z35" si="1">W6/U6-W6</f>
        <v>679.083209509658</v>
      </c>
      <c r="AA6" s="72">
        <f t="shared" ref="AA6:AA35" si="2">(W6/U6-W6)*Q6</f>
        <v>374.582298365527</v>
      </c>
      <c r="AB6" s="72">
        <f t="shared" ref="AB6:AB35" si="3">W6*P6</f>
        <v>32.0019</v>
      </c>
      <c r="AD6" s="153" t="s">
        <v>23</v>
      </c>
      <c r="AE6" s="154">
        <f>(AB6/W6)-(AA6/Z6)</f>
        <v>0.1015</v>
      </c>
    </row>
    <row r="7" ht="15" customHeight="1" outlineLevel="1" spans="1:31">
      <c r="A7" s="116">
        <v>43557.1</v>
      </c>
      <c r="B7" s="117"/>
      <c r="C7" s="122"/>
      <c r="E7" s="24">
        <v>0.3265</v>
      </c>
      <c r="F7" s="22">
        <v>0.3395</v>
      </c>
      <c r="G7" s="23">
        <f t="shared" si="0"/>
        <v>17.3045</v>
      </c>
      <c r="H7" s="24"/>
      <c r="J7" s="46">
        <v>0.2771</v>
      </c>
      <c r="K7" s="46">
        <v>0.1769</v>
      </c>
      <c r="L7" s="46">
        <v>0.999</v>
      </c>
      <c r="M7" s="46">
        <v>0.9885</v>
      </c>
      <c r="O7" s="50">
        <v>0.7895</v>
      </c>
      <c r="P7" s="50">
        <v>0.566</v>
      </c>
      <c r="Q7" s="50">
        <v>0.5691</v>
      </c>
      <c r="R7" s="57">
        <v>-0.0745</v>
      </c>
      <c r="S7" s="50">
        <v>0.2657</v>
      </c>
      <c r="U7" s="63">
        <v>0.0764</v>
      </c>
      <c r="V7" s="63">
        <v>0.387</v>
      </c>
      <c r="W7" s="64">
        <v>53</v>
      </c>
      <c r="X7" s="64">
        <v>98</v>
      </c>
      <c r="Z7" s="110">
        <f t="shared" si="1"/>
        <v>640.717277486911</v>
      </c>
      <c r="AA7" s="72">
        <f t="shared" si="2"/>
        <v>364.632202617801</v>
      </c>
      <c r="AB7" s="72">
        <f t="shared" si="3"/>
        <v>29.998</v>
      </c>
      <c r="AD7" s="153" t="s">
        <v>24</v>
      </c>
      <c r="AE7" s="154">
        <f>SUM(AB6:AB7)/SUM(W6:W7)-SUM(AA6:AA7)/SUM(Z6:Z7)</f>
        <v>0.0477465149331555</v>
      </c>
    </row>
    <row r="8" ht="15" customHeight="1" outlineLevel="1" spans="1:31">
      <c r="A8" s="116">
        <v>43558.1</v>
      </c>
      <c r="B8" s="117"/>
      <c r="C8" s="122"/>
      <c r="E8" s="24">
        <v>0.2755</v>
      </c>
      <c r="F8" s="22">
        <v>0.3912</v>
      </c>
      <c r="G8" s="23">
        <f t="shared" si="0"/>
        <v>14.6015</v>
      </c>
      <c r="H8" s="24"/>
      <c r="J8" s="46">
        <v>0.2584</v>
      </c>
      <c r="K8" s="46">
        <v>0.1719</v>
      </c>
      <c r="L8" s="46">
        <v>0.9993</v>
      </c>
      <c r="M8" s="46">
        <v>0.9529</v>
      </c>
      <c r="O8" s="50">
        <v>0.6875</v>
      </c>
      <c r="P8" s="50">
        <v>0.4151</v>
      </c>
      <c r="Q8" s="50">
        <v>0.5667</v>
      </c>
      <c r="R8" s="57">
        <v>-0.1373</v>
      </c>
      <c r="S8" s="50">
        <v>0.2711</v>
      </c>
      <c r="U8" s="63">
        <v>0.0782</v>
      </c>
      <c r="V8" s="63">
        <v>0.3815</v>
      </c>
      <c r="W8" s="64">
        <v>53</v>
      </c>
      <c r="X8" s="64">
        <v>98</v>
      </c>
      <c r="Z8" s="110">
        <f t="shared" si="1"/>
        <v>624.749360613811</v>
      </c>
      <c r="AA8" s="72">
        <f t="shared" si="2"/>
        <v>354.045462659847</v>
      </c>
      <c r="AB8" s="72">
        <f t="shared" si="3"/>
        <v>22.0003</v>
      </c>
      <c r="AD8" s="153" t="s">
        <v>25</v>
      </c>
      <c r="AE8" s="154">
        <f>SUM(AB6:AB8)/SUM(W6:W8)-SUM(AA6:AA8)/SUM(Z6:Z8)</f>
        <v>-0.0202807307918142</v>
      </c>
    </row>
    <row r="9" ht="15" customHeight="1" outlineLevel="1" spans="1:31">
      <c r="A9" s="116">
        <v>43559.1</v>
      </c>
      <c r="B9" s="117"/>
      <c r="C9" s="122"/>
      <c r="E9" s="24">
        <v>0.2984</v>
      </c>
      <c r="F9" s="22">
        <v>0.3947</v>
      </c>
      <c r="G9" s="23">
        <f t="shared" si="0"/>
        <v>23.872</v>
      </c>
      <c r="H9" s="24"/>
      <c r="J9" s="46">
        <v>0.2364</v>
      </c>
      <c r="K9" s="46">
        <v>0.1971</v>
      </c>
      <c r="L9" s="46">
        <v>0.9995</v>
      </c>
      <c r="M9" s="46">
        <v>0.9535</v>
      </c>
      <c r="O9" s="50">
        <v>0.7273</v>
      </c>
      <c r="P9" s="50">
        <v>0.55</v>
      </c>
      <c r="Q9" s="50">
        <v>0.5565</v>
      </c>
      <c r="R9" s="57">
        <v>-0.0945</v>
      </c>
      <c r="S9" s="50">
        <v>0.2491</v>
      </c>
      <c r="U9" s="63">
        <v>0.0997</v>
      </c>
      <c r="V9" s="63">
        <v>0.3883</v>
      </c>
      <c r="W9" s="64">
        <v>80</v>
      </c>
      <c r="X9" s="64">
        <v>124</v>
      </c>
      <c r="Z9" s="110">
        <f t="shared" si="1"/>
        <v>722.407221664995</v>
      </c>
      <c r="AA9" s="72">
        <f t="shared" si="2"/>
        <v>402.01961885657</v>
      </c>
      <c r="AB9" s="72">
        <f t="shared" si="3"/>
        <v>44</v>
      </c>
      <c r="AD9" s="153" t="s">
        <v>26</v>
      </c>
      <c r="AE9" s="154">
        <f>SUM(AB6:AB9)/SUM(W6:W9)-SUM(AA6:AA9)/SUM(Z6:Z9)</f>
        <v>-0.0159870839304599</v>
      </c>
    </row>
    <row r="10" ht="15" customHeight="1" outlineLevel="1" spans="1:31">
      <c r="A10" s="116">
        <v>43560.1</v>
      </c>
      <c r="B10" s="117"/>
      <c r="C10" s="122"/>
      <c r="E10" s="24">
        <v>0.24</v>
      </c>
      <c r="F10" s="22">
        <v>0.3928</v>
      </c>
      <c r="G10" s="23">
        <f t="shared" si="0"/>
        <v>16.8</v>
      </c>
      <c r="H10" s="24"/>
      <c r="J10" s="46">
        <v>0.1978</v>
      </c>
      <c r="K10" s="46">
        <v>0.2144</v>
      </c>
      <c r="L10" s="46">
        <v>0.9998</v>
      </c>
      <c r="M10" s="46">
        <v>0.9541</v>
      </c>
      <c r="O10" s="50">
        <v>0.5833</v>
      </c>
      <c r="P10" s="50">
        <v>0.3857</v>
      </c>
      <c r="Q10" s="50">
        <v>0.5484</v>
      </c>
      <c r="R10" s="57">
        <v>-0.1781</v>
      </c>
      <c r="S10" s="50">
        <v>0.2753</v>
      </c>
      <c r="U10" s="63">
        <v>0.0828</v>
      </c>
      <c r="V10" s="63">
        <v>0.4069</v>
      </c>
      <c r="W10" s="64">
        <v>70</v>
      </c>
      <c r="X10" s="64">
        <v>100</v>
      </c>
      <c r="Z10" s="110">
        <f t="shared" si="1"/>
        <v>775.410628019324</v>
      </c>
      <c r="AA10" s="72">
        <f t="shared" si="2"/>
        <v>425.235188405797</v>
      </c>
      <c r="AB10" s="72">
        <f t="shared" si="3"/>
        <v>26.999</v>
      </c>
      <c r="AD10" s="153" t="s">
        <v>27</v>
      </c>
      <c r="AE10" s="154">
        <f>SUM(AB6:AB10)/SUM(W6:W10)-SUM(AA6:AA10)/SUM(Z6:Z10)</f>
        <v>-0.0497110819647474</v>
      </c>
    </row>
    <row r="11" ht="15" customHeight="1" outlineLevel="1" spans="1:31">
      <c r="A11" s="116">
        <v>43561.1</v>
      </c>
      <c r="B11" s="117"/>
      <c r="C11" s="122"/>
      <c r="E11" s="24">
        <v>0.3144</v>
      </c>
      <c r="F11" s="22">
        <v>0.3873</v>
      </c>
      <c r="G11" s="23">
        <f t="shared" si="0"/>
        <v>41.5008</v>
      </c>
      <c r="H11" s="24"/>
      <c r="J11" s="46">
        <v>0.264</v>
      </c>
      <c r="K11" s="46">
        <v>0.2246</v>
      </c>
      <c r="L11" s="46">
        <v>0.9999</v>
      </c>
      <c r="M11" s="46">
        <v>0.9548</v>
      </c>
      <c r="O11" s="50">
        <v>0.4789</v>
      </c>
      <c r="P11" s="50">
        <v>0.4773</v>
      </c>
      <c r="Q11" s="50">
        <v>0.5721</v>
      </c>
      <c r="R11" s="57">
        <v>-0.0785000000000001</v>
      </c>
      <c r="S11" s="50">
        <v>0.2772</v>
      </c>
      <c r="U11" s="63">
        <v>0.1329</v>
      </c>
      <c r="V11" s="63">
        <v>0.4093</v>
      </c>
      <c r="W11" s="64">
        <v>132</v>
      </c>
      <c r="X11" s="64">
        <v>194</v>
      </c>
      <c r="Z11" s="110">
        <f t="shared" si="1"/>
        <v>861.227990970655</v>
      </c>
      <c r="AA11" s="72">
        <f t="shared" si="2"/>
        <v>492.708533634312</v>
      </c>
      <c r="AB11" s="72">
        <f t="shared" si="3"/>
        <v>63.0036</v>
      </c>
      <c r="AD11" s="153" t="s">
        <v>28</v>
      </c>
      <c r="AE11" s="154">
        <f>SUM(AB6:AB11)/SUM(W6:W11)-SUM(AA6:AA11)/SUM(Z6:Z11)</f>
        <v>-0.0618835800802172</v>
      </c>
    </row>
    <row r="12" ht="15" customHeight="1" outlineLevel="1" spans="1:31">
      <c r="A12" s="116">
        <v>43562.1</v>
      </c>
      <c r="B12" s="117"/>
      <c r="C12" s="122"/>
      <c r="E12" s="24">
        <v>0.3264</v>
      </c>
      <c r="F12" s="22">
        <v>0.4092</v>
      </c>
      <c r="G12" s="23">
        <f t="shared" si="0"/>
        <v>61.3632</v>
      </c>
      <c r="H12" s="24"/>
      <c r="J12" s="46">
        <v>0.2296</v>
      </c>
      <c r="K12" s="46">
        <v>0.1995</v>
      </c>
      <c r="L12" s="46">
        <v>0.9998</v>
      </c>
      <c r="M12" s="46">
        <v>0.9892</v>
      </c>
      <c r="O12" s="50">
        <v>0.6869</v>
      </c>
      <c r="P12" s="50">
        <v>0.5904</v>
      </c>
      <c r="Q12" s="50">
        <v>0.6237</v>
      </c>
      <c r="R12" s="57">
        <v>0.093</v>
      </c>
      <c r="S12" s="50">
        <v>0.2357</v>
      </c>
      <c r="U12" s="63">
        <v>0.1646</v>
      </c>
      <c r="V12" s="63">
        <v>0.3993</v>
      </c>
      <c r="W12" s="64">
        <v>188</v>
      </c>
      <c r="X12" s="64">
        <v>288</v>
      </c>
      <c r="Z12" s="110">
        <f t="shared" si="1"/>
        <v>954.162818955042</v>
      </c>
      <c r="AA12" s="72">
        <f t="shared" si="2"/>
        <v>595.11135018226</v>
      </c>
      <c r="AB12" s="72">
        <f t="shared" si="3"/>
        <v>110.9952</v>
      </c>
      <c r="AD12" s="153" t="s">
        <v>29</v>
      </c>
      <c r="AE12" s="154">
        <f>SUM(AB6:AB12)/SUM(W6:W12)-SUM(AA6:AA12)/SUM(Z6:Z12)</f>
        <v>-0.0457737648121371</v>
      </c>
    </row>
    <row r="13" ht="15" customHeight="1" outlineLevel="1" spans="1:31">
      <c r="A13" s="116">
        <v>43563.1</v>
      </c>
      <c r="B13" s="117"/>
      <c r="C13" s="122"/>
      <c r="E13" s="24">
        <v>0.3051</v>
      </c>
      <c r="F13" s="22">
        <v>0.3346</v>
      </c>
      <c r="G13" s="23">
        <f t="shared" si="0"/>
        <v>22.5774</v>
      </c>
      <c r="H13" s="24"/>
      <c r="J13" s="46">
        <v>0.2376</v>
      </c>
      <c r="K13" s="46">
        <v>0.2039</v>
      </c>
      <c r="L13" s="46">
        <v>0.8124</v>
      </c>
      <c r="M13" s="46">
        <v>0.836</v>
      </c>
      <c r="O13" s="50">
        <v>0.84</v>
      </c>
      <c r="P13" s="50">
        <v>0.473</v>
      </c>
      <c r="Q13" s="50">
        <v>0.5629</v>
      </c>
      <c r="R13" s="57">
        <v>-0.1371</v>
      </c>
      <c r="S13" s="50">
        <v>0.5282</v>
      </c>
      <c r="U13" s="63">
        <v>0.0707</v>
      </c>
      <c r="V13" s="63">
        <v>0.3702</v>
      </c>
      <c r="W13" s="64">
        <v>74</v>
      </c>
      <c r="X13" s="64">
        <v>118</v>
      </c>
      <c r="Z13" s="110">
        <f t="shared" si="1"/>
        <v>972.676096181047</v>
      </c>
      <c r="AA13" s="72">
        <f t="shared" si="2"/>
        <v>547.519374540311</v>
      </c>
      <c r="AB13" s="72">
        <f t="shared" si="3"/>
        <v>35.002</v>
      </c>
      <c r="AD13" s="153" t="s">
        <v>30</v>
      </c>
      <c r="AE13" s="154">
        <f>SUM(AB6:AB13)/SUM(W6:W13)-SUM(AA6:AA13)/SUM(Z6:Z13)</f>
        <v>-0.0499793531460193</v>
      </c>
    </row>
    <row r="14" outlineLevel="1" spans="1:31">
      <c r="A14" s="116">
        <v>43564.1</v>
      </c>
      <c r="B14" s="117"/>
      <c r="C14" s="123"/>
      <c r="E14" s="24">
        <v>0.2368</v>
      </c>
      <c r="F14" s="22">
        <v>0.3935</v>
      </c>
      <c r="G14" s="23">
        <f t="shared" si="0"/>
        <v>16.8128</v>
      </c>
      <c r="H14" s="24"/>
      <c r="J14" s="46">
        <v>0.2524</v>
      </c>
      <c r="K14" s="46">
        <v>0.1886</v>
      </c>
      <c r="L14" s="46">
        <v>0.8124</v>
      </c>
      <c r="M14" s="46">
        <v>0.9113</v>
      </c>
      <c r="O14" s="50">
        <v>0.5862</v>
      </c>
      <c r="P14" s="50">
        <v>0.493</v>
      </c>
      <c r="Q14" s="50">
        <v>0.5521</v>
      </c>
      <c r="R14" s="57">
        <v>0.0448</v>
      </c>
      <c r="S14" s="50">
        <v>0.5081</v>
      </c>
      <c r="U14" s="63">
        <v>0.0798</v>
      </c>
      <c r="V14" s="63">
        <v>0.3847</v>
      </c>
      <c r="W14" s="64">
        <v>71</v>
      </c>
      <c r="X14" s="64">
        <v>114</v>
      </c>
      <c r="Z14" s="110">
        <f t="shared" si="1"/>
        <v>818.724310776942</v>
      </c>
      <c r="AA14" s="72">
        <f t="shared" si="2"/>
        <v>452.01769197995</v>
      </c>
      <c r="AB14" s="72">
        <f t="shared" si="3"/>
        <v>35.003</v>
      </c>
      <c r="AD14" s="153" t="s">
        <v>31</v>
      </c>
      <c r="AE14" s="154">
        <f>SUM(AB6:AB14)/SUM(W6:W14)-SUM(AA6:AA14)/SUM(Z6:Z14)</f>
        <v>-0.0503745593635444</v>
      </c>
    </row>
    <row r="15" outlineLevel="1" spans="1:31">
      <c r="A15" s="116">
        <v>43565.1</v>
      </c>
      <c r="B15" s="117"/>
      <c r="C15" s="123"/>
      <c r="E15" s="24">
        <v>0.3303</v>
      </c>
      <c r="F15" s="22">
        <v>0.3973</v>
      </c>
      <c r="G15" s="23">
        <f t="shared" si="0"/>
        <v>51.1965</v>
      </c>
      <c r="H15" s="24"/>
      <c r="J15" s="46">
        <v>0.2071</v>
      </c>
      <c r="K15" s="46">
        <v>0.2601</v>
      </c>
      <c r="L15" s="46">
        <v>0.9949</v>
      </c>
      <c r="M15" s="46">
        <v>0.8554</v>
      </c>
      <c r="O15" s="50">
        <v>0.5417</v>
      </c>
      <c r="P15" s="50">
        <v>0.5161</v>
      </c>
      <c r="Q15" s="50">
        <v>0.6105</v>
      </c>
      <c r="R15" s="57">
        <v>0.1014</v>
      </c>
      <c r="S15" s="50">
        <v>0.5236</v>
      </c>
      <c r="U15" s="63">
        <v>0.1354</v>
      </c>
      <c r="V15" s="63">
        <v>0.3704</v>
      </c>
      <c r="W15" s="64">
        <v>155</v>
      </c>
      <c r="X15" s="64">
        <v>218</v>
      </c>
      <c r="Z15" s="110">
        <f t="shared" si="1"/>
        <v>989.756277695717</v>
      </c>
      <c r="AA15" s="72">
        <f t="shared" si="2"/>
        <v>604.246207533235</v>
      </c>
      <c r="AB15" s="72">
        <f t="shared" si="3"/>
        <v>79.9955</v>
      </c>
      <c r="AD15" s="153" t="s">
        <v>32</v>
      </c>
      <c r="AE15" s="154">
        <f>SUM(AB6:AB15)/SUM(W6:W15)-SUM(AA6:AA15)/SUM(Z6:Z15)</f>
        <v>-0.0558877028316711</v>
      </c>
    </row>
    <row r="16" outlineLevel="1" spans="1:31">
      <c r="A16" s="116">
        <v>43566.1</v>
      </c>
      <c r="B16" s="117"/>
      <c r="C16" s="123"/>
      <c r="E16" s="24">
        <v>0.275</v>
      </c>
      <c r="F16" s="22">
        <v>0.3962</v>
      </c>
      <c r="G16" s="23">
        <f t="shared" si="0"/>
        <v>19.8</v>
      </c>
      <c r="H16" s="24"/>
      <c r="J16" s="46">
        <v>0.2476</v>
      </c>
      <c r="K16" s="46">
        <v>0.1893</v>
      </c>
      <c r="L16" s="46">
        <v>0.9951</v>
      </c>
      <c r="M16" s="46">
        <v>0.9065</v>
      </c>
      <c r="O16" s="50">
        <v>0.6087</v>
      </c>
      <c r="P16" s="50">
        <v>0.4167</v>
      </c>
      <c r="Q16" s="50">
        <v>0.5963</v>
      </c>
      <c r="R16" s="57">
        <v>-0.2079</v>
      </c>
      <c r="S16" s="50">
        <v>0.4378</v>
      </c>
      <c r="U16" s="63">
        <v>0.0878</v>
      </c>
      <c r="V16" s="63">
        <v>0.3843</v>
      </c>
      <c r="W16" s="64">
        <v>72</v>
      </c>
      <c r="X16" s="64">
        <v>120</v>
      </c>
      <c r="Z16" s="110">
        <f t="shared" si="1"/>
        <v>748.04555808656</v>
      </c>
      <c r="AA16" s="72">
        <f t="shared" si="2"/>
        <v>446.059566287016</v>
      </c>
      <c r="AB16" s="72">
        <f t="shared" si="3"/>
        <v>30.0024</v>
      </c>
      <c r="AD16" s="153" t="s">
        <v>33</v>
      </c>
      <c r="AE16" s="154">
        <f>SUM(AB6:AB16)/SUM(W6:W16)-SUM(AA6:AA16)/SUM(Z6:Z16)</f>
        <v>-0.0651133531032783</v>
      </c>
    </row>
    <row r="17" outlineLevel="1" spans="1:31">
      <c r="A17" s="116">
        <v>43567.1</v>
      </c>
      <c r="B17" s="117"/>
      <c r="C17" s="123"/>
      <c r="E17" s="24">
        <v>0.3</v>
      </c>
      <c r="F17" s="22">
        <v>0.4172</v>
      </c>
      <c r="G17" s="23">
        <f t="shared" si="0"/>
        <v>18.6</v>
      </c>
      <c r="H17" s="24"/>
      <c r="J17" s="46">
        <v>0.2604</v>
      </c>
      <c r="K17" s="46">
        <v>0.1836</v>
      </c>
      <c r="L17" s="46">
        <v>0.9973</v>
      </c>
      <c r="M17" s="46">
        <v>0.9046</v>
      </c>
      <c r="O17" s="50">
        <v>0.7333</v>
      </c>
      <c r="P17" s="50">
        <v>0.5806</v>
      </c>
      <c r="Q17" s="50">
        <v>0.5482</v>
      </c>
      <c r="R17" s="57">
        <v>-0.1276</v>
      </c>
      <c r="S17" s="50">
        <v>0.4412</v>
      </c>
      <c r="U17" s="63">
        <v>0.0915</v>
      </c>
      <c r="V17" s="63">
        <v>0.4036</v>
      </c>
      <c r="W17" s="64">
        <v>62</v>
      </c>
      <c r="X17" s="64">
        <v>110</v>
      </c>
      <c r="Z17" s="110">
        <f t="shared" si="1"/>
        <v>615.595628415301</v>
      </c>
      <c r="AA17" s="72">
        <f t="shared" si="2"/>
        <v>337.469523497268</v>
      </c>
      <c r="AB17" s="72">
        <f t="shared" si="3"/>
        <v>35.9972</v>
      </c>
      <c r="AD17" s="153" t="s">
        <v>34</v>
      </c>
      <c r="AE17" s="154">
        <f>SUM(AB6:AB17)/SUM(W6:W17)-SUM(AA6:AA17)/SUM(Z6:Z17)</f>
        <v>-0.0592142854665397</v>
      </c>
    </row>
    <row r="18" outlineLevel="1" spans="1:31">
      <c r="A18" s="116">
        <v>43568.1</v>
      </c>
      <c r="B18" s="117"/>
      <c r="C18" s="123"/>
      <c r="E18" s="24">
        <v>0.3301</v>
      </c>
      <c r="F18" s="22">
        <v>0.3534</v>
      </c>
      <c r="G18" s="23">
        <f t="shared" si="0"/>
        <v>21.4565</v>
      </c>
      <c r="H18" s="24"/>
      <c r="J18" s="46">
        <v>0.2088</v>
      </c>
      <c r="K18" s="46">
        <v>0.2548</v>
      </c>
      <c r="L18" s="46">
        <v>0.9977</v>
      </c>
      <c r="M18" s="46">
        <v>0.8346</v>
      </c>
      <c r="O18" s="50">
        <v>0.7308</v>
      </c>
      <c r="P18" s="50">
        <v>0.4308</v>
      </c>
      <c r="Q18" s="50">
        <v>0.6069</v>
      </c>
      <c r="R18" s="57">
        <v>-0.0928</v>
      </c>
      <c r="S18" s="50">
        <v>0.5274</v>
      </c>
      <c r="U18" s="63">
        <v>0.0817</v>
      </c>
      <c r="V18" s="63">
        <v>0.4385</v>
      </c>
      <c r="W18" s="64">
        <v>65</v>
      </c>
      <c r="X18" s="64">
        <v>103</v>
      </c>
      <c r="Z18" s="110">
        <f t="shared" si="1"/>
        <v>730.593635250918</v>
      </c>
      <c r="AA18" s="72">
        <f t="shared" si="2"/>
        <v>443.397277233782</v>
      </c>
      <c r="AB18" s="72">
        <f t="shared" si="3"/>
        <v>28.002</v>
      </c>
      <c r="AD18" s="153" t="s">
        <v>35</v>
      </c>
      <c r="AE18" s="154">
        <f>SUM(AB6:AB18)/SUM(W6:W18)-SUM(AA6:AA18)/SUM(Z6:Z18)</f>
        <v>-0.0664453351956046</v>
      </c>
    </row>
    <row r="19" outlineLevel="1" spans="1:31">
      <c r="A19" s="116">
        <v>43569.1</v>
      </c>
      <c r="B19" s="117"/>
      <c r="C19" s="123"/>
      <c r="E19" s="24">
        <v>0.26</v>
      </c>
      <c r="F19" s="22">
        <v>0.3141</v>
      </c>
      <c r="G19" s="23">
        <f t="shared" si="0"/>
        <v>17.16</v>
      </c>
      <c r="H19" s="24"/>
      <c r="J19" s="46">
        <v>0.3</v>
      </c>
      <c r="K19" s="46">
        <v>0.2593</v>
      </c>
      <c r="L19" s="46">
        <v>0.9973</v>
      </c>
      <c r="M19" s="46">
        <v>0.8343</v>
      </c>
      <c r="O19" s="50">
        <v>0.8387</v>
      </c>
      <c r="P19" s="50">
        <v>0.5909</v>
      </c>
      <c r="Q19" s="50">
        <v>0.5979</v>
      </c>
      <c r="R19" s="57">
        <v>-0.0387</v>
      </c>
      <c r="S19" s="50">
        <v>0.563</v>
      </c>
      <c r="U19" s="63">
        <v>0.0814</v>
      </c>
      <c r="V19" s="63">
        <v>0.4571</v>
      </c>
      <c r="W19" s="64">
        <v>66</v>
      </c>
      <c r="X19" s="64">
        <v>100</v>
      </c>
      <c r="Z19" s="110">
        <f t="shared" si="1"/>
        <v>744.810810810811</v>
      </c>
      <c r="AA19" s="72">
        <f t="shared" si="2"/>
        <v>445.322383783784</v>
      </c>
      <c r="AB19" s="72">
        <f t="shared" si="3"/>
        <v>38.9994</v>
      </c>
      <c r="AD19" s="153" t="s">
        <v>36</v>
      </c>
      <c r="AE19" s="154">
        <f>SUM(AB6:AB19)/SUM(W6:W19)-SUM(AA6:AA19)/SUM(Z6:Z19)</f>
        <v>-0.0634302153424924</v>
      </c>
    </row>
    <row r="20" outlineLevel="1" spans="1:31">
      <c r="A20" s="116">
        <v>43570.1</v>
      </c>
      <c r="B20" s="117"/>
      <c r="C20" s="123"/>
      <c r="E20" s="24">
        <v>0.2759</v>
      </c>
      <c r="F20" s="22">
        <v>0.4217</v>
      </c>
      <c r="G20" s="23">
        <f t="shared" si="0"/>
        <v>22.072</v>
      </c>
      <c r="H20" s="24"/>
      <c r="J20" s="46">
        <v>0.2947</v>
      </c>
      <c r="K20" s="46">
        <v>0.2086</v>
      </c>
      <c r="L20" s="46">
        <v>0.9993</v>
      </c>
      <c r="M20" s="46">
        <v>0.9048</v>
      </c>
      <c r="O20" s="50">
        <v>0.6364</v>
      </c>
      <c r="P20" s="50">
        <v>0.475</v>
      </c>
      <c r="Q20" s="50">
        <v>0.5519</v>
      </c>
      <c r="R20" s="57">
        <v>0.0695</v>
      </c>
      <c r="S20" s="50">
        <v>0.4838</v>
      </c>
      <c r="U20" s="63">
        <v>0.0861</v>
      </c>
      <c r="V20" s="63">
        <v>0.4219</v>
      </c>
      <c r="W20" s="64">
        <v>80</v>
      </c>
      <c r="X20" s="64">
        <v>116</v>
      </c>
      <c r="Z20" s="110">
        <f t="shared" si="1"/>
        <v>849.152148664344</v>
      </c>
      <c r="AA20" s="72">
        <f t="shared" si="2"/>
        <v>468.647070847851</v>
      </c>
      <c r="AB20" s="72">
        <f t="shared" si="3"/>
        <v>38</v>
      </c>
      <c r="AD20" s="153" t="s">
        <v>37</v>
      </c>
      <c r="AE20" s="154">
        <f>SUM(AB6:AB20)/SUM(W6:W20)-SUM(AA6:AA20)/SUM(Z6:Z20)</f>
        <v>-0.0640355963336081</v>
      </c>
    </row>
    <row r="21" outlineLevel="1" spans="1:31">
      <c r="A21" s="116">
        <v>43571.1</v>
      </c>
      <c r="B21" s="117"/>
      <c r="C21" s="123"/>
      <c r="E21" s="24">
        <v>0.3529</v>
      </c>
      <c r="F21" s="22">
        <v>0.438</v>
      </c>
      <c r="G21" s="23">
        <f t="shared" si="0"/>
        <v>24.703</v>
      </c>
      <c r="H21" s="24"/>
      <c r="J21" s="46">
        <v>0.1887</v>
      </c>
      <c r="K21" s="46">
        <v>0.1697</v>
      </c>
      <c r="L21" s="46">
        <v>0.999</v>
      </c>
      <c r="M21" s="46">
        <v>0.9049</v>
      </c>
      <c r="O21" s="50">
        <v>0.7742</v>
      </c>
      <c r="P21" s="50">
        <v>0.6429</v>
      </c>
      <c r="Q21" s="50">
        <v>0.6189</v>
      </c>
      <c r="R21" s="57">
        <v>-0.2403</v>
      </c>
      <c r="S21" s="50">
        <v>0.4804</v>
      </c>
      <c r="U21" s="63">
        <v>0.0724</v>
      </c>
      <c r="V21" s="63">
        <v>0.3652</v>
      </c>
      <c r="W21" s="64">
        <v>70</v>
      </c>
      <c r="X21" s="64">
        <v>119</v>
      </c>
      <c r="Z21" s="110">
        <f t="shared" si="1"/>
        <v>896.850828729282</v>
      </c>
      <c r="AA21" s="72">
        <f t="shared" si="2"/>
        <v>555.060977900552</v>
      </c>
      <c r="AB21" s="72">
        <f t="shared" si="3"/>
        <v>45.003</v>
      </c>
      <c r="AD21" s="153" t="s">
        <v>38</v>
      </c>
      <c r="AE21" s="154">
        <f>SUM(AB6:AB21)/SUM(W6:W21)-SUM(AA6:AA21)/SUM(Z6:Z21)</f>
        <v>-0.0602463358147358</v>
      </c>
    </row>
    <row r="22" outlineLevel="1" spans="1:31">
      <c r="A22" s="116">
        <v>43572.1</v>
      </c>
      <c r="B22" s="117"/>
      <c r="C22" s="123"/>
      <c r="E22" s="24">
        <v>0.3019</v>
      </c>
      <c r="F22" s="22">
        <v>0.3278</v>
      </c>
      <c r="G22" s="23">
        <f t="shared" si="0"/>
        <v>19.3216</v>
      </c>
      <c r="H22" s="24"/>
      <c r="J22" s="46">
        <v>0.2083</v>
      </c>
      <c r="K22" s="46">
        <v>0.2958</v>
      </c>
      <c r="L22" s="46">
        <v>0.9991</v>
      </c>
      <c r="M22" s="46">
        <v>0.8545</v>
      </c>
      <c r="O22" s="50">
        <v>0.6818</v>
      </c>
      <c r="P22" s="50">
        <v>0.4531</v>
      </c>
      <c r="Q22" s="50">
        <v>0.5647</v>
      </c>
      <c r="R22" s="57">
        <v>-0.0696</v>
      </c>
      <c r="S22" s="50">
        <v>0.5923</v>
      </c>
      <c r="U22" s="63">
        <v>0.0867</v>
      </c>
      <c r="V22" s="63">
        <v>0.3694</v>
      </c>
      <c r="W22" s="64">
        <v>64</v>
      </c>
      <c r="X22" s="64">
        <v>106</v>
      </c>
      <c r="Z22" s="110">
        <f t="shared" si="1"/>
        <v>674.177623990773</v>
      </c>
      <c r="AA22" s="72">
        <f t="shared" si="2"/>
        <v>380.708104267589</v>
      </c>
      <c r="AB22" s="72">
        <f t="shared" si="3"/>
        <v>28.9984</v>
      </c>
      <c r="AD22" s="153" t="s">
        <v>39</v>
      </c>
      <c r="AE22" s="154">
        <f>SUM(AB6:AB22)/SUM(W6:W22)-SUM(AA6:AA22)/SUM(Z6:Z22)</f>
        <v>-0.0625146126188103</v>
      </c>
    </row>
    <row r="23" outlineLevel="1" spans="1:31">
      <c r="A23" s="116">
        <v>43573.1</v>
      </c>
      <c r="B23" s="124"/>
      <c r="C23" s="123"/>
      <c r="E23" s="24">
        <v>0.2703</v>
      </c>
      <c r="F23" s="22">
        <v>0.2887</v>
      </c>
      <c r="G23" s="23">
        <f t="shared" si="0"/>
        <v>16.7586</v>
      </c>
      <c r="H23" s="24"/>
      <c r="J23" s="46">
        <v>0.1212</v>
      </c>
      <c r="K23" s="46">
        <v>0.2743</v>
      </c>
      <c r="L23" s="46">
        <v>0.9993</v>
      </c>
      <c r="M23" s="46">
        <v>0.8924</v>
      </c>
      <c r="O23" s="50">
        <v>0.7778</v>
      </c>
      <c r="P23" s="50">
        <v>0.5645</v>
      </c>
      <c r="Q23" s="50">
        <v>0.5976</v>
      </c>
      <c r="R23" s="57">
        <v>0.1608</v>
      </c>
      <c r="S23" s="50">
        <v>0.5649</v>
      </c>
      <c r="U23" s="63">
        <v>0.0833</v>
      </c>
      <c r="V23" s="63">
        <v>0.3916</v>
      </c>
      <c r="W23" s="64">
        <v>62</v>
      </c>
      <c r="X23" s="64">
        <v>111</v>
      </c>
      <c r="Z23" s="110">
        <f t="shared" si="1"/>
        <v>682.297719087635</v>
      </c>
      <c r="AA23" s="72">
        <f t="shared" si="2"/>
        <v>407.741116926771</v>
      </c>
      <c r="AB23" s="72">
        <f t="shared" si="3"/>
        <v>34.999</v>
      </c>
      <c r="AD23" s="153" t="s">
        <v>40</v>
      </c>
      <c r="AE23" s="154">
        <f>(AB6:AB23/W6:W23)-(AA6:AA23/Z6:Z23)</f>
        <v>-0.0331</v>
      </c>
    </row>
    <row r="24" outlineLevel="1" spans="1:31">
      <c r="A24" s="116">
        <v>43574.1</v>
      </c>
      <c r="B24" s="124"/>
      <c r="C24" s="123"/>
      <c r="E24" s="24">
        <v>0.2548</v>
      </c>
      <c r="F24" s="22">
        <v>0.309</v>
      </c>
      <c r="G24" s="23">
        <f t="shared" si="0"/>
        <v>26.754</v>
      </c>
      <c r="H24" s="24"/>
      <c r="J24" s="46">
        <v>0.1788</v>
      </c>
      <c r="K24" s="46">
        <v>0.2826</v>
      </c>
      <c r="L24" s="46">
        <v>0.9993</v>
      </c>
      <c r="M24" s="46">
        <v>0.8685</v>
      </c>
      <c r="O24" s="50">
        <v>0.661</v>
      </c>
      <c r="P24" s="50">
        <v>0.5429</v>
      </c>
      <c r="Q24" s="50">
        <v>0.5997</v>
      </c>
      <c r="R24" s="57">
        <v>-0.0327</v>
      </c>
      <c r="S24" s="50">
        <v>0.558</v>
      </c>
      <c r="U24" s="63">
        <v>0.1368</v>
      </c>
      <c r="V24" s="63">
        <v>0.3901</v>
      </c>
      <c r="W24" s="64">
        <v>105</v>
      </c>
      <c r="X24" s="64">
        <v>157</v>
      </c>
      <c r="Z24" s="110">
        <f t="shared" si="1"/>
        <v>662.543859649123</v>
      </c>
      <c r="AA24" s="72">
        <f t="shared" si="2"/>
        <v>397.327552631579</v>
      </c>
      <c r="AB24" s="72">
        <f t="shared" si="3"/>
        <v>57.0045</v>
      </c>
      <c r="AD24" s="153" t="s">
        <v>41</v>
      </c>
      <c r="AE24" s="154">
        <f>SUM(AB6:AB24)/SUM(W6:W24)-SUM(AA6:AA24)/SUM(Z6:Z24)</f>
        <v>-0.0606457350664702</v>
      </c>
    </row>
    <row r="25" outlineLevel="1" spans="1:31">
      <c r="A25" s="116">
        <v>43575.1</v>
      </c>
      <c r="B25" s="117"/>
      <c r="C25" s="123"/>
      <c r="E25" s="24">
        <v>0.275</v>
      </c>
      <c r="F25" s="22">
        <v>0.3073</v>
      </c>
      <c r="G25" s="23">
        <f t="shared" si="0"/>
        <v>22</v>
      </c>
      <c r="H25" s="24"/>
      <c r="J25" s="46">
        <v>0.1982</v>
      </c>
      <c r="K25" s="46">
        <v>0.2964</v>
      </c>
      <c r="L25" s="46">
        <v>0.9993</v>
      </c>
      <c r="M25" s="46">
        <v>0.8695</v>
      </c>
      <c r="O25" s="50">
        <v>0.5769</v>
      </c>
      <c r="P25" s="50">
        <v>0.475</v>
      </c>
      <c r="Q25" s="50">
        <v>0.5682</v>
      </c>
      <c r="R25" s="57">
        <v>0.0686</v>
      </c>
      <c r="S25" s="50">
        <v>0.58</v>
      </c>
      <c r="U25" s="63">
        <v>0.094</v>
      </c>
      <c r="V25" s="63">
        <v>0.3797</v>
      </c>
      <c r="W25" s="64">
        <v>80</v>
      </c>
      <c r="X25" s="64">
        <v>120</v>
      </c>
      <c r="Z25" s="110">
        <f t="shared" si="1"/>
        <v>771.063829787234</v>
      </c>
      <c r="AA25" s="72">
        <f t="shared" si="2"/>
        <v>438.118468085106</v>
      </c>
      <c r="AB25" s="72">
        <f t="shared" si="3"/>
        <v>38</v>
      </c>
      <c r="AD25" s="153" t="s">
        <v>42</v>
      </c>
      <c r="AE25" s="154">
        <f>SUM(AB6:AB25)/SUM(W6:W25)-SUM(AA6:AA25)/SUM(Z6:Z25)</f>
        <v>-0.0622045669404643</v>
      </c>
    </row>
    <row r="26" outlineLevel="1" spans="1:31">
      <c r="A26" s="116">
        <v>43576.1</v>
      </c>
      <c r="B26" s="117"/>
      <c r="C26" s="123"/>
      <c r="E26" s="24">
        <v>0.3208</v>
      </c>
      <c r="F26" s="22">
        <v>0.3064</v>
      </c>
      <c r="G26" s="23">
        <f t="shared" si="0"/>
        <v>21.8144</v>
      </c>
      <c r="H26" s="24"/>
      <c r="J26" s="46">
        <v>0.2277</v>
      </c>
      <c r="K26" s="46">
        <v>0.2798</v>
      </c>
      <c r="L26" s="46">
        <v>0.9992</v>
      </c>
      <c r="M26" s="46">
        <v>0.8662</v>
      </c>
      <c r="O26" s="50">
        <v>0.7917</v>
      </c>
      <c r="P26" s="50">
        <v>0.4559</v>
      </c>
      <c r="Q26" s="50">
        <v>0.6201</v>
      </c>
      <c r="R26" s="57">
        <v>0</v>
      </c>
      <c r="S26" s="50">
        <v>0.5731</v>
      </c>
      <c r="U26" s="63">
        <v>0.0801</v>
      </c>
      <c r="V26" s="63">
        <v>0.378</v>
      </c>
      <c r="W26" s="64">
        <v>68</v>
      </c>
      <c r="X26" s="64">
        <v>106</v>
      </c>
      <c r="Z26" s="110">
        <f t="shared" si="1"/>
        <v>780.938826466916</v>
      </c>
      <c r="AA26" s="72">
        <f t="shared" si="2"/>
        <v>484.260166292135</v>
      </c>
      <c r="AB26" s="72">
        <f t="shared" si="3"/>
        <v>31.0012</v>
      </c>
      <c r="AD26" s="153" t="s">
        <v>43</v>
      </c>
      <c r="AE26" s="154">
        <f>SUM(AB6:AB26)/SUM(W6:W26)-SUM(AA6:AA26)/SUM(Z6:Z26)</f>
        <v>-0.0665912781764708</v>
      </c>
    </row>
    <row r="27" outlineLevel="1" spans="1:31">
      <c r="A27" s="116">
        <v>43577.1</v>
      </c>
      <c r="B27" s="117"/>
      <c r="C27" s="123"/>
      <c r="E27" s="24">
        <v>0.2435</v>
      </c>
      <c r="F27" s="22">
        <v>0.3249</v>
      </c>
      <c r="G27" s="23">
        <f t="shared" si="0"/>
        <v>18.7495</v>
      </c>
      <c r="H27" s="24"/>
      <c r="J27" s="46">
        <v>0.2788</v>
      </c>
      <c r="K27" s="46">
        <v>0.2708</v>
      </c>
      <c r="L27" s="46">
        <v>0.9994</v>
      </c>
      <c r="M27" s="46">
        <v>0.861</v>
      </c>
      <c r="O27" s="50">
        <v>0.7143</v>
      </c>
      <c r="P27" s="50">
        <v>0.4545</v>
      </c>
      <c r="Q27" s="50">
        <v>0.5689</v>
      </c>
      <c r="R27" s="57">
        <v>0</v>
      </c>
      <c r="S27" s="50">
        <v>0.5449</v>
      </c>
      <c r="U27" s="63">
        <v>0.0786</v>
      </c>
      <c r="V27" s="63">
        <v>0.3785</v>
      </c>
      <c r="W27" s="64">
        <v>77</v>
      </c>
      <c r="X27" s="64">
        <v>115</v>
      </c>
      <c r="Z27" s="110">
        <f t="shared" si="1"/>
        <v>902.643765903308</v>
      </c>
      <c r="AA27" s="72">
        <f t="shared" si="2"/>
        <v>513.514038422392</v>
      </c>
      <c r="AB27" s="72">
        <f t="shared" si="3"/>
        <v>34.9965</v>
      </c>
      <c r="AD27" s="153" t="s">
        <v>44</v>
      </c>
      <c r="AE27" s="154">
        <f>SUM(AB6:AB27)/SUM(W6:W27)-SUM(AA6:AA27)/SUM(Z6:Z27)</f>
        <v>-0.0685166931658644</v>
      </c>
    </row>
    <row r="28" outlineLevel="1" spans="1:31">
      <c r="A28" s="116">
        <v>43578.1</v>
      </c>
      <c r="B28" s="117"/>
      <c r="C28" s="123"/>
      <c r="E28" s="24">
        <v>0.2519</v>
      </c>
      <c r="F28" s="22">
        <v>0.33</v>
      </c>
      <c r="G28" s="23">
        <f t="shared" si="0"/>
        <v>22.4191</v>
      </c>
      <c r="H28" s="24"/>
      <c r="J28" s="46">
        <v>0.2581</v>
      </c>
      <c r="K28" s="46">
        <v>0.2803</v>
      </c>
      <c r="L28" s="46">
        <v>0.9993</v>
      </c>
      <c r="M28" s="46">
        <v>0.8468</v>
      </c>
      <c r="O28" s="50">
        <v>0.5833</v>
      </c>
      <c r="P28" s="50">
        <v>0.4719</v>
      </c>
      <c r="Q28" s="50">
        <v>0.5886</v>
      </c>
      <c r="R28" s="57">
        <v>-0.2772</v>
      </c>
      <c r="S28" s="50">
        <v>0.6349</v>
      </c>
      <c r="U28" s="63">
        <v>0.0896</v>
      </c>
      <c r="V28" s="63">
        <v>0.377</v>
      </c>
      <c r="W28" s="64">
        <v>89</v>
      </c>
      <c r="X28" s="64">
        <v>135</v>
      </c>
      <c r="Z28" s="110">
        <f t="shared" si="1"/>
        <v>904.303571428571</v>
      </c>
      <c r="AA28" s="72">
        <f t="shared" si="2"/>
        <v>532.273082142857</v>
      </c>
      <c r="AB28" s="72">
        <f t="shared" si="3"/>
        <v>41.9991</v>
      </c>
      <c r="AD28" s="153" t="s">
        <v>45</v>
      </c>
      <c r="AE28" s="154">
        <f>SUM(AB6:AB28)/SUM(W6:W28)-SUM(AA6:AA28)/SUM(Z6:Z28)</f>
        <v>-0.0708153066091552</v>
      </c>
    </row>
    <row r="29" outlineLevel="1" spans="1:31">
      <c r="A29" s="116">
        <v>43579.1</v>
      </c>
      <c r="B29" s="117"/>
      <c r="C29" s="123"/>
      <c r="E29" s="24">
        <v>0.289</v>
      </c>
      <c r="F29" s="22">
        <v>0.3757</v>
      </c>
      <c r="G29" s="23">
        <f t="shared" si="0"/>
        <v>32.946</v>
      </c>
      <c r="H29" s="24"/>
      <c r="J29" s="46">
        <v>0.2739</v>
      </c>
      <c r="K29" s="46">
        <v>0.215</v>
      </c>
      <c r="L29" s="46">
        <v>0.9989</v>
      </c>
      <c r="M29" s="46">
        <v>0.8978</v>
      </c>
      <c r="O29" s="50">
        <v>0.6182</v>
      </c>
      <c r="P29" s="50">
        <v>0.4649</v>
      </c>
      <c r="Q29" s="50">
        <v>0.5995</v>
      </c>
      <c r="R29" s="57">
        <v>0.0269</v>
      </c>
      <c r="S29" s="50">
        <v>0.5641</v>
      </c>
      <c r="U29" s="63">
        <v>0.1193</v>
      </c>
      <c r="V29" s="63">
        <v>0.3653</v>
      </c>
      <c r="W29" s="64">
        <v>114</v>
      </c>
      <c r="X29" s="64">
        <v>173</v>
      </c>
      <c r="Z29" s="110">
        <f t="shared" si="1"/>
        <v>841.574182732607</v>
      </c>
      <c r="AA29" s="72">
        <f t="shared" si="2"/>
        <v>504.523722548198</v>
      </c>
      <c r="AB29" s="72">
        <f t="shared" si="3"/>
        <v>52.9986</v>
      </c>
      <c r="AD29" s="153" t="s">
        <v>46</v>
      </c>
      <c r="AE29" s="154">
        <f>SUM(AB6:AB29)/SUM(W6:W29)-SUM(AA6:AA29)/SUM(Z6:Z29)</f>
        <v>-0.074226046420213</v>
      </c>
    </row>
    <row r="30" outlineLevel="1" spans="1:31">
      <c r="A30" s="116">
        <v>43580.1</v>
      </c>
      <c r="B30" s="117"/>
      <c r="C30" s="123"/>
      <c r="E30" s="24">
        <v>0.2893</v>
      </c>
      <c r="F30" s="22">
        <v>0.3523</v>
      </c>
      <c r="G30" s="23">
        <f t="shared" si="0"/>
        <v>20.8296</v>
      </c>
      <c r="H30" s="24"/>
      <c r="J30" s="46">
        <v>0.1887</v>
      </c>
      <c r="K30" s="46">
        <v>0.2761</v>
      </c>
      <c r="L30" s="46">
        <v>0.9994</v>
      </c>
      <c r="M30" s="46">
        <v>0.8582</v>
      </c>
      <c r="O30" s="50">
        <v>0.6087</v>
      </c>
      <c r="P30" s="50">
        <v>0.375</v>
      </c>
      <c r="Q30" s="50">
        <v>0.594</v>
      </c>
      <c r="R30" s="57">
        <v>-0.0104000000000001</v>
      </c>
      <c r="S30" s="50">
        <v>0.5689</v>
      </c>
      <c r="U30" s="63">
        <v>0.0862</v>
      </c>
      <c r="V30" s="63">
        <v>0.3705</v>
      </c>
      <c r="W30" s="64">
        <v>72</v>
      </c>
      <c r="X30" s="64">
        <v>121</v>
      </c>
      <c r="Z30" s="110">
        <f t="shared" si="1"/>
        <v>763.266821345708</v>
      </c>
      <c r="AA30" s="72">
        <f t="shared" si="2"/>
        <v>453.38049187935</v>
      </c>
      <c r="AB30" s="72">
        <f t="shared" si="3"/>
        <v>27</v>
      </c>
      <c r="AD30" s="153" t="s">
        <v>47</v>
      </c>
      <c r="AE30" s="154">
        <f>SUM(AB6:AB30)/SUM(W6:W30)-SUM(AA6:AA30)/SUM(Z6:Z30)</f>
        <v>-0.0793092697035438</v>
      </c>
    </row>
    <row r="31" outlineLevel="1" spans="1:31">
      <c r="A31" s="116">
        <v>43581.1</v>
      </c>
      <c r="B31" s="117"/>
      <c r="C31" s="123"/>
      <c r="E31" s="24">
        <v>0.2946</v>
      </c>
      <c r="F31" s="22">
        <v>0.3858</v>
      </c>
      <c r="G31" s="23">
        <f t="shared" si="0"/>
        <v>18.8544</v>
      </c>
      <c r="H31" s="24"/>
      <c r="J31" s="46">
        <v>0.2255</v>
      </c>
      <c r="K31" s="46">
        <v>0.2696</v>
      </c>
      <c r="L31" s="46">
        <v>0.9993</v>
      </c>
      <c r="M31" s="46">
        <v>0.8546</v>
      </c>
      <c r="O31" s="50">
        <v>0.6296</v>
      </c>
      <c r="P31" s="50">
        <v>0.4219</v>
      </c>
      <c r="Q31" s="50">
        <v>0.5664</v>
      </c>
      <c r="R31" s="57">
        <v>-0.1298</v>
      </c>
      <c r="S31" s="50">
        <v>0.5796</v>
      </c>
      <c r="U31" s="63">
        <v>0.085</v>
      </c>
      <c r="V31" s="63">
        <v>0.3757</v>
      </c>
      <c r="W31" s="64">
        <v>64</v>
      </c>
      <c r="X31" s="64">
        <v>112</v>
      </c>
      <c r="Z31" s="110">
        <f t="shared" si="1"/>
        <v>688.941176470588</v>
      </c>
      <c r="AA31" s="72">
        <f t="shared" si="2"/>
        <v>390.216282352941</v>
      </c>
      <c r="AB31" s="72">
        <f t="shared" si="3"/>
        <v>27.0016</v>
      </c>
      <c r="AD31" s="153" t="s">
        <v>48</v>
      </c>
      <c r="AE31" s="154">
        <f>SUM(AB6:AB31)/SUM(W6:W31)-SUM(AA6:AA31)/SUM(Z6:Z31)</f>
        <v>-0.0811997782134523</v>
      </c>
    </row>
    <row r="32" outlineLevel="1" spans="1:31">
      <c r="A32" s="116">
        <v>43582.1</v>
      </c>
      <c r="B32" s="117"/>
      <c r="C32" s="123"/>
      <c r="E32" s="24">
        <v>0.3158</v>
      </c>
      <c r="F32" s="22">
        <v>0.3639</v>
      </c>
      <c r="G32" s="23">
        <f t="shared" si="0"/>
        <v>21.4744</v>
      </c>
      <c r="H32" s="24"/>
      <c r="J32" s="46">
        <v>0.2033</v>
      </c>
      <c r="K32" s="46">
        <v>0.2611</v>
      </c>
      <c r="L32" s="46">
        <v>0.9994</v>
      </c>
      <c r="M32" s="46">
        <v>0.8574</v>
      </c>
      <c r="O32" s="50">
        <v>0.7143</v>
      </c>
      <c r="P32" s="50">
        <v>0.5</v>
      </c>
      <c r="Q32" s="50">
        <v>0.5788</v>
      </c>
      <c r="R32" s="57">
        <v>-0.055</v>
      </c>
      <c r="S32" s="50">
        <v>0.5147</v>
      </c>
      <c r="U32" s="63">
        <v>0.1005</v>
      </c>
      <c r="V32" s="63">
        <v>0.3818</v>
      </c>
      <c r="W32" s="64">
        <v>68</v>
      </c>
      <c r="X32" s="64">
        <v>133</v>
      </c>
      <c r="Z32" s="110">
        <f t="shared" si="1"/>
        <v>608.616915422886</v>
      </c>
      <c r="AA32" s="72">
        <f t="shared" si="2"/>
        <v>352.267470646766</v>
      </c>
      <c r="AB32" s="72">
        <f t="shared" si="3"/>
        <v>34</v>
      </c>
      <c r="AD32" s="153" t="s">
        <v>49</v>
      </c>
      <c r="AE32" s="154">
        <f>SUM(AB6:AB32)/SUM(W6:W32)-SUM(AA6:AA32)/SUM(Z6:Z32)</f>
        <v>-0.0811311426198237</v>
      </c>
    </row>
    <row r="33" outlineLevel="1" spans="1:31">
      <c r="A33" s="116">
        <v>43583.1</v>
      </c>
      <c r="B33" s="124"/>
      <c r="C33" s="123"/>
      <c r="E33" s="24">
        <v>0.2704</v>
      </c>
      <c r="F33" s="22">
        <v>0.4049</v>
      </c>
      <c r="G33" s="23">
        <f t="shared" si="0"/>
        <v>30.0144</v>
      </c>
      <c r="H33" s="24"/>
      <c r="J33" s="46">
        <v>0.2055</v>
      </c>
      <c r="K33" s="46">
        <v>0.251</v>
      </c>
      <c r="L33" s="46">
        <v>0.9994</v>
      </c>
      <c r="M33" s="46">
        <v>0.8327</v>
      </c>
      <c r="O33" s="50">
        <v>0.5106</v>
      </c>
      <c r="P33" s="50">
        <v>0.4505</v>
      </c>
      <c r="Q33" s="50">
        <v>0.5931</v>
      </c>
      <c r="R33" s="57">
        <v>0.0627</v>
      </c>
      <c r="S33" s="50">
        <v>0.5666</v>
      </c>
      <c r="U33" s="63">
        <v>0.1188</v>
      </c>
      <c r="V33" s="63">
        <v>0.3929</v>
      </c>
      <c r="W33" s="64">
        <v>111</v>
      </c>
      <c r="X33" s="64">
        <v>159</v>
      </c>
      <c r="Z33" s="110">
        <f t="shared" si="1"/>
        <v>823.343434343434</v>
      </c>
      <c r="AA33" s="72">
        <f t="shared" si="2"/>
        <v>488.324990909091</v>
      </c>
      <c r="AB33" s="72">
        <f t="shared" si="3"/>
        <v>50.0055</v>
      </c>
      <c r="AD33" s="153" t="s">
        <v>50</v>
      </c>
      <c r="AE33" s="154">
        <f>SUM(AB6:AB33)/SUM(W6:W33)-SUM(AA6:AA33)/SUM(Z6:Z33)</f>
        <v>-0.0839660139487051</v>
      </c>
    </row>
    <row r="34" outlineLevel="1" spans="1:31">
      <c r="A34" s="116">
        <v>43584.1</v>
      </c>
      <c r="B34" s="117"/>
      <c r="C34" s="123"/>
      <c r="E34" s="24">
        <v>0.3314</v>
      </c>
      <c r="F34" s="22">
        <v>0.4594</v>
      </c>
      <c r="G34" s="23">
        <f t="shared" si="0"/>
        <v>34.4656</v>
      </c>
      <c r="H34" s="24"/>
      <c r="J34" s="46">
        <v>0.1688</v>
      </c>
      <c r="K34" s="46">
        <v>0.202</v>
      </c>
      <c r="L34" s="46">
        <v>0.9993</v>
      </c>
      <c r="M34" s="46">
        <v>0.8515</v>
      </c>
      <c r="O34" s="50">
        <v>0.4737</v>
      </c>
      <c r="P34" s="50">
        <v>0.4327</v>
      </c>
      <c r="Q34" s="50">
        <v>0.5539</v>
      </c>
      <c r="R34" s="57">
        <v>-0.0654</v>
      </c>
      <c r="S34" s="50">
        <v>0.494</v>
      </c>
      <c r="U34" s="63">
        <v>0.1396</v>
      </c>
      <c r="V34" s="63">
        <v>0.3926</v>
      </c>
      <c r="W34" s="64">
        <v>104</v>
      </c>
      <c r="X34" s="64">
        <v>169</v>
      </c>
      <c r="Z34" s="110">
        <f t="shared" si="1"/>
        <v>640.985673352435</v>
      </c>
      <c r="AA34" s="72">
        <f t="shared" si="2"/>
        <v>355.041964469914</v>
      </c>
      <c r="AB34" s="72">
        <f t="shared" si="3"/>
        <v>45.0008</v>
      </c>
      <c r="AD34" s="153" t="s">
        <v>51</v>
      </c>
      <c r="AE34" s="154">
        <f>SUM(AB6:AB34)/SUM(W6:W34)-SUM(AA6:AA34)/SUM(Z6:Z34)</f>
        <v>-0.0859743084993503</v>
      </c>
    </row>
    <row r="35" outlineLevel="1" spans="1:31">
      <c r="A35" s="116">
        <v>43585.1</v>
      </c>
      <c r="B35" s="117"/>
      <c r="C35" s="123"/>
      <c r="E35" s="24">
        <v>0.3269</v>
      </c>
      <c r="F35" s="22">
        <v>0.4991</v>
      </c>
      <c r="G35" s="23">
        <f t="shared" si="0"/>
        <v>19.9409</v>
      </c>
      <c r="H35" s="24"/>
      <c r="J35" s="46">
        <v>0.2333</v>
      </c>
      <c r="K35" s="46">
        <v>0.1905</v>
      </c>
      <c r="L35" s="46">
        <v>0.9991</v>
      </c>
      <c r="M35" s="46">
        <v>0.845</v>
      </c>
      <c r="O35" s="50">
        <v>0.5185</v>
      </c>
      <c r="P35" s="50">
        <v>0.459</v>
      </c>
      <c r="Q35" s="50">
        <v>0.5863</v>
      </c>
      <c r="R35" s="57">
        <v>-0.0301</v>
      </c>
      <c r="S35" s="50">
        <v>0.4772</v>
      </c>
      <c r="U35" s="63">
        <v>0.0846</v>
      </c>
      <c r="V35" s="63">
        <v>0.39</v>
      </c>
      <c r="W35" s="64">
        <v>61</v>
      </c>
      <c r="X35" s="64">
        <v>104</v>
      </c>
      <c r="Z35" s="110">
        <f t="shared" si="1"/>
        <v>660.040189125296</v>
      </c>
      <c r="AA35" s="72">
        <f t="shared" si="2"/>
        <v>386.981562884161</v>
      </c>
      <c r="AB35" s="72">
        <f t="shared" si="3"/>
        <v>27.999</v>
      </c>
      <c r="AD35" s="153" t="s">
        <v>52</v>
      </c>
      <c r="AE35" s="154">
        <f>SUM(AB6:AB35)/SUM(W6:W35)-SUM(AA6:AA35)/SUM(Z6:Z35)</f>
        <v>-0.0870109517593105</v>
      </c>
    </row>
    <row r="36" ht="14" customHeight="1" spans="1:31">
      <c r="A36" s="125" t="s">
        <v>134</v>
      </c>
      <c r="B36" s="126"/>
      <c r="C36" s="127"/>
      <c r="E36" s="34">
        <f>AVERAGE(E6:E35)</f>
        <v>0.292183333333333</v>
      </c>
      <c r="F36" s="128">
        <f>AVERAGE(F6:F35)</f>
        <v>0.373843333333333</v>
      </c>
      <c r="G36" s="34">
        <f>SUM(G6:G35)/SUM(W6:W35)</f>
        <v>0.294477652279145</v>
      </c>
      <c r="H36" s="34"/>
      <c r="I36" s="142"/>
      <c r="J36" s="34">
        <f>AVERAGE(J6:J35)</f>
        <v>0.229243333333333</v>
      </c>
      <c r="K36" s="34">
        <f>AVERAGE(K6:K35)</f>
        <v>0.233363333333333</v>
      </c>
      <c r="L36" s="34">
        <f>AVERAGE(L6:L35)</f>
        <v>0.98637</v>
      </c>
      <c r="M36" s="34">
        <f>AVERAGE(M6:M35)</f>
        <v>0.889716666666667</v>
      </c>
      <c r="N36" s="143"/>
      <c r="O36" s="34">
        <f>AVERAGE(O6:O35)</f>
        <v>0.666793333333333</v>
      </c>
      <c r="P36" s="34">
        <f>AVERAGE(P6:P35)</f>
        <v>0.492613333333333</v>
      </c>
      <c r="Q36" s="34">
        <f>AVERAGE(Q6:Q35)</f>
        <v>0.58045</v>
      </c>
      <c r="R36" s="68">
        <f>AVERAGE(R6:R35)</f>
        <v>-0.0459266666666667</v>
      </c>
      <c r="S36" s="34">
        <f>AVERAGE(S6:S35)</f>
        <v>0.47235</v>
      </c>
      <c r="T36" s="143"/>
      <c r="U36" s="68">
        <f>AVERAGE(U6:U35)</f>
        <v>0.0957266666666666</v>
      </c>
      <c r="V36" s="68">
        <f>AVERAGE(V6:V35)</f>
        <v>0.389486666666667</v>
      </c>
      <c r="W36" s="69">
        <f>AVERAGE(W6:W35)</f>
        <v>82.6333333333333</v>
      </c>
      <c r="X36" s="69">
        <f>AVERAGE(X6:X35)</f>
        <v>131.1</v>
      </c>
      <c r="Z36" s="34" t="s">
        <v>54</v>
      </c>
      <c r="AA36" s="34">
        <f>SUM(AA6:AA35)/SUM(Z6:Z35)</f>
        <v>0.581567910210299</v>
      </c>
      <c r="AB36" s="68" t="s">
        <v>55</v>
      </c>
      <c r="AC36" s="34">
        <f>SUM(AB6:AB35)/SUM(W6:W35)</f>
        <v>0.494556958450988</v>
      </c>
      <c r="AD36" s="155" t="s">
        <v>16</v>
      </c>
      <c r="AE36" s="68">
        <f>AC36-AA36</f>
        <v>-0.0870109517593105</v>
      </c>
    </row>
    <row r="37" s="100" customFormat="1" ht="14" hidden="1" customHeight="1" spans="1:31">
      <c r="A37" s="129" t="s">
        <v>56</v>
      </c>
      <c r="B37" s="130" t="s">
        <v>63</v>
      </c>
      <c r="C37" s="131"/>
      <c r="E37" s="132">
        <f>VARP(E6:E35)</f>
        <v>0.000943998722222222</v>
      </c>
      <c r="F37" s="132">
        <f>VARP(F6:F35)</f>
        <v>0.00237202045555555</v>
      </c>
      <c r="G37" s="133"/>
      <c r="H37" s="132"/>
      <c r="I37" s="132"/>
      <c r="J37" s="132">
        <f>VARP(J6:J35)</f>
        <v>0.00156387845555556</v>
      </c>
      <c r="K37" s="132">
        <f>VARP(K6:K35)</f>
        <v>0.00163918632222222</v>
      </c>
      <c r="L37" s="132">
        <f>VARP(L6:L35)</f>
        <v>0.0021632321</v>
      </c>
      <c r="M37" s="132">
        <f>VARP(M6:M35)</f>
        <v>0.00222342272222222</v>
      </c>
      <c r="N37" s="132"/>
      <c r="O37" s="132">
        <f>VARP(O6:O35)</f>
        <v>0.0120267566222222</v>
      </c>
      <c r="P37" s="132">
        <f>VARP(P6:P35)</f>
        <v>0.00504783648888889</v>
      </c>
      <c r="Q37" s="132">
        <f>VARP(Q6:Q35)</f>
        <v>0.0005258485</v>
      </c>
      <c r="R37" s="132">
        <f>VARP(R6:R35)</f>
        <v>0.0109392499555556</v>
      </c>
      <c r="S37" s="132">
        <f>VARP(S6:S35)</f>
        <v>0.0148026798333333</v>
      </c>
      <c r="T37" s="132"/>
      <c r="U37" s="132">
        <f>VARP(U6:U35)</f>
        <v>0.000574561288888889</v>
      </c>
      <c r="V37" s="132">
        <f>VARP(V6:V35)</f>
        <v>0.000421009155555556</v>
      </c>
      <c r="W37" s="149"/>
      <c r="X37" s="149"/>
      <c r="Y37" s="5"/>
      <c r="Z37" s="156">
        <f>AVERAGE(Z6:Z35)</f>
        <v>767.623379697927</v>
      </c>
      <c r="AA37" s="156">
        <f>AVERAGE(AA6:AA35)</f>
        <v>446.42512475949</v>
      </c>
      <c r="AB37" s="157">
        <f>AVERAGE(AB6:AB35)</f>
        <v>40.86689</v>
      </c>
      <c r="AC37" s="158"/>
      <c r="AD37" s="159"/>
      <c r="AE37" s="160">
        <f>VARP(AE4:AE35)</f>
        <v>0.00148582504328463</v>
      </c>
    </row>
    <row r="38" ht="14" hidden="1" customHeight="1" outlineLevel="1" spans="1:31">
      <c r="A38" s="116">
        <v>43586.1</v>
      </c>
      <c r="B38" s="117"/>
      <c r="C38" s="134"/>
      <c r="E38" s="24">
        <v>0.2727</v>
      </c>
      <c r="F38" s="22">
        <v>0.4349</v>
      </c>
      <c r="G38" s="23">
        <f t="shared" ref="G38:G68" si="4">W38*E38</f>
        <v>17.4528</v>
      </c>
      <c r="H38" s="24"/>
      <c r="J38" s="46">
        <v>0.2747</v>
      </c>
      <c r="K38" s="144">
        <v>0.2824</v>
      </c>
      <c r="L38" s="46">
        <v>0.9994</v>
      </c>
      <c r="M38" s="46">
        <v>0.8496</v>
      </c>
      <c r="O38" s="50">
        <v>0.7273</v>
      </c>
      <c r="P38" s="50">
        <v>0.5313</v>
      </c>
      <c r="Q38" s="50">
        <v>0.608</v>
      </c>
      <c r="R38" s="57">
        <v>-0.00569999999999993</v>
      </c>
      <c r="S38" s="50">
        <v>0.5743</v>
      </c>
      <c r="U38" s="63">
        <v>0.0846</v>
      </c>
      <c r="V38" s="63">
        <v>0.9462</v>
      </c>
      <c r="W38" s="64">
        <v>64</v>
      </c>
      <c r="X38" s="64">
        <v>99</v>
      </c>
      <c r="Z38" s="110">
        <f t="shared" ref="Z38:Z68" si="5">W38/U38-W38</f>
        <v>692.501182033097</v>
      </c>
      <c r="AA38" s="72">
        <f t="shared" ref="AA38:AA68" si="6">(W38/U38-W38)*Q38</f>
        <v>421.040718676123</v>
      </c>
      <c r="AB38" s="72">
        <f t="shared" ref="AB38:AB68" si="7">W38*P38</f>
        <v>34.0032</v>
      </c>
      <c r="AD38" s="153" t="s">
        <v>23</v>
      </c>
      <c r="AE38" s="154">
        <f>(AB38/W38)-(AA38/Z38)</f>
        <v>-0.0767</v>
      </c>
    </row>
    <row r="39" ht="14" hidden="1" customHeight="1" outlineLevel="1" spans="1:31">
      <c r="A39" s="116">
        <v>43587.1</v>
      </c>
      <c r="B39" s="117"/>
      <c r="C39" s="134"/>
      <c r="E39" s="24">
        <v>0.2553</v>
      </c>
      <c r="F39" s="22">
        <v>0.3693</v>
      </c>
      <c r="G39" s="23">
        <f t="shared" si="4"/>
        <v>15.5733</v>
      </c>
      <c r="H39" s="24"/>
      <c r="J39" s="46">
        <v>0.3218</v>
      </c>
      <c r="K39" s="144">
        <v>0.2645</v>
      </c>
      <c r="L39" s="46">
        <v>0.9993</v>
      </c>
      <c r="M39" s="46">
        <v>0.8561</v>
      </c>
      <c r="O39" s="50">
        <v>0.84</v>
      </c>
      <c r="P39" s="50">
        <v>0.5246</v>
      </c>
      <c r="Q39" s="50">
        <v>0.6522</v>
      </c>
      <c r="R39" s="57">
        <v>-0.1201</v>
      </c>
      <c r="S39" s="50">
        <v>0.5726</v>
      </c>
      <c r="U39" s="63">
        <v>0.0763</v>
      </c>
      <c r="V39" s="63">
        <v>0.9532</v>
      </c>
      <c r="W39" s="64">
        <v>61</v>
      </c>
      <c r="X39" s="64">
        <v>94</v>
      </c>
      <c r="Z39" s="110">
        <f t="shared" si="5"/>
        <v>738.475753604194</v>
      </c>
      <c r="AA39" s="72">
        <f t="shared" si="6"/>
        <v>481.633886500655</v>
      </c>
      <c r="AB39" s="72">
        <f t="shared" si="7"/>
        <v>32.0006</v>
      </c>
      <c r="AD39" s="153" t="s">
        <v>24</v>
      </c>
      <c r="AE39" s="154">
        <f>SUM(AB38:AB39)/SUM(W38:W39)-SUM(AA38:AA39)/SUM(Z38:Z39)</f>
        <v>-0.102779631032938</v>
      </c>
    </row>
    <row r="40" ht="14" hidden="1" customHeight="1" outlineLevel="1" spans="1:31">
      <c r="A40" s="116">
        <v>43588.1</v>
      </c>
      <c r="B40" s="117"/>
      <c r="C40" s="134"/>
      <c r="E40" s="24">
        <v>0.25</v>
      </c>
      <c r="F40" s="22">
        <v>0.3483</v>
      </c>
      <c r="G40" s="23">
        <f t="shared" si="4"/>
        <v>13.75</v>
      </c>
      <c r="H40" s="24"/>
      <c r="J40" s="46">
        <v>0.2065</v>
      </c>
      <c r="K40" s="144">
        <v>0.2566</v>
      </c>
      <c r="L40" s="46">
        <v>0.9999</v>
      </c>
      <c r="M40" s="46">
        <v>0.8524</v>
      </c>
      <c r="O40" s="50">
        <v>0.8095</v>
      </c>
      <c r="P40" s="50">
        <v>0.5273</v>
      </c>
      <c r="Q40" s="50">
        <v>0.6003</v>
      </c>
      <c r="R40" s="57">
        <v>-0.0467</v>
      </c>
      <c r="S40" s="50">
        <v>0.6128</v>
      </c>
      <c r="U40" s="63">
        <v>0.0779</v>
      </c>
      <c r="V40" s="63">
        <v>0.9209</v>
      </c>
      <c r="W40" s="64">
        <v>55</v>
      </c>
      <c r="X40" s="64">
        <v>96</v>
      </c>
      <c r="Z40" s="110">
        <f t="shared" si="5"/>
        <v>651.033376123235</v>
      </c>
      <c r="AA40" s="72">
        <f t="shared" si="6"/>
        <v>390.815335686778</v>
      </c>
      <c r="AB40" s="72">
        <f t="shared" si="7"/>
        <v>29.0015</v>
      </c>
      <c r="AD40" s="153" t="s">
        <v>25</v>
      </c>
      <c r="AE40" s="154">
        <f>SUM(AB38:AB40)/SUM(W38:W40)-SUM(AA38:AA40)/SUM(Z38:Z40)</f>
        <v>-0.0934624869416074</v>
      </c>
    </row>
    <row r="41" ht="14" hidden="1" customHeight="1" outlineLevel="1" spans="1:31">
      <c r="A41" s="116">
        <v>43589.1</v>
      </c>
      <c r="B41" s="117"/>
      <c r="C41" s="134"/>
      <c r="E41" s="24">
        <v>0.3171</v>
      </c>
      <c r="F41" s="22">
        <v>0.3927</v>
      </c>
      <c r="G41" s="23">
        <f t="shared" si="4"/>
        <v>27.2706</v>
      </c>
      <c r="H41" s="24"/>
      <c r="J41" s="46">
        <v>0.2273</v>
      </c>
      <c r="K41" s="144">
        <v>0.2713</v>
      </c>
      <c r="L41" s="46">
        <v>0.9999</v>
      </c>
      <c r="M41" s="46">
        <v>0.8478</v>
      </c>
      <c r="O41" s="50">
        <v>0.6667</v>
      </c>
      <c r="P41" s="50">
        <v>0.5116</v>
      </c>
      <c r="Q41" s="50">
        <v>0.6103</v>
      </c>
      <c r="R41" s="57">
        <v>-0.1142</v>
      </c>
      <c r="S41" s="50">
        <v>0.6094</v>
      </c>
      <c r="U41" s="63">
        <v>0.0857</v>
      </c>
      <c r="V41" s="63">
        <v>0.9584</v>
      </c>
      <c r="W41" s="64">
        <v>86</v>
      </c>
      <c r="X41" s="64">
        <v>123</v>
      </c>
      <c r="Z41" s="110">
        <f t="shared" si="5"/>
        <v>917.500583430572</v>
      </c>
      <c r="AA41" s="72">
        <f t="shared" si="6"/>
        <v>559.950606067678</v>
      </c>
      <c r="AB41" s="72">
        <f t="shared" si="7"/>
        <v>43.9976</v>
      </c>
      <c r="AD41" s="153" t="s">
        <v>26</v>
      </c>
      <c r="AE41" s="154">
        <f>SUM(AB38:AB41)/SUM(W38:W41)-SUM(AA38:AA41)/SUM(Z38:Z41)</f>
        <v>-0.095346964022233</v>
      </c>
    </row>
    <row r="42" ht="14" hidden="1" customHeight="1" outlineLevel="1" spans="1:31">
      <c r="A42" s="116">
        <v>43590.1</v>
      </c>
      <c r="B42" s="117"/>
      <c r="C42" s="134"/>
      <c r="E42" s="24">
        <v>0.2798</v>
      </c>
      <c r="F42" s="22">
        <v>0.353</v>
      </c>
      <c r="G42" s="23">
        <f t="shared" si="4"/>
        <v>28.2598</v>
      </c>
      <c r="H42" s="24"/>
      <c r="J42" s="46">
        <v>0.2466</v>
      </c>
      <c r="K42" s="144">
        <v>0.278</v>
      </c>
      <c r="L42" s="46">
        <v>0.9999</v>
      </c>
      <c r="M42" s="46">
        <v>0.844</v>
      </c>
      <c r="O42" s="50">
        <v>0.7143</v>
      </c>
      <c r="P42" s="50">
        <v>0.4653</v>
      </c>
      <c r="Q42" s="50">
        <v>0.6063</v>
      </c>
      <c r="R42" s="57">
        <v>-0.0412</v>
      </c>
      <c r="S42" s="50">
        <v>0.6046</v>
      </c>
      <c r="U42" s="63">
        <v>0.0974</v>
      </c>
      <c r="V42" s="63">
        <v>0.9508</v>
      </c>
      <c r="W42" s="64">
        <v>101</v>
      </c>
      <c r="X42" s="64">
        <v>169</v>
      </c>
      <c r="Z42" s="110">
        <f t="shared" si="5"/>
        <v>935.960985626283</v>
      </c>
      <c r="AA42" s="72">
        <f t="shared" si="6"/>
        <v>567.473145585216</v>
      </c>
      <c r="AB42" s="72">
        <f t="shared" si="7"/>
        <v>46.9953</v>
      </c>
      <c r="AD42" s="153" t="s">
        <v>27</v>
      </c>
      <c r="AE42" s="154">
        <f>SUM(AB38:AB42)/SUM(W38:W42)-SUM(AA38:AA42)/SUM(Z38:Z42)</f>
        <v>-0.10834499025881</v>
      </c>
    </row>
    <row r="43" ht="14" hidden="1" customHeight="1" outlineLevel="1" spans="1:31">
      <c r="A43" s="116">
        <v>43591.1</v>
      </c>
      <c r="B43" s="124"/>
      <c r="C43" s="135"/>
      <c r="E43" s="24">
        <v>0.3636</v>
      </c>
      <c r="F43" s="22">
        <v>0.3562</v>
      </c>
      <c r="G43" s="23">
        <f t="shared" si="4"/>
        <v>35.9964</v>
      </c>
      <c r="H43" s="24"/>
      <c r="J43" s="46">
        <v>0.2319</v>
      </c>
      <c r="K43" s="144">
        <v>0.2933</v>
      </c>
      <c r="L43" s="46">
        <v>0.9999</v>
      </c>
      <c r="M43" s="46">
        <v>0.8667</v>
      </c>
      <c r="O43" s="50">
        <v>0.7353</v>
      </c>
      <c r="P43" s="50">
        <v>0.5657</v>
      </c>
      <c r="Q43" s="50">
        <v>0.6008</v>
      </c>
      <c r="R43" s="57">
        <v>-0.0315</v>
      </c>
      <c r="S43" s="50">
        <v>0.6022</v>
      </c>
      <c r="U43" s="63">
        <v>0.0966</v>
      </c>
      <c r="V43" s="63">
        <v>0.8713</v>
      </c>
      <c r="W43" s="64">
        <v>99</v>
      </c>
      <c r="X43" s="64">
        <v>154</v>
      </c>
      <c r="Z43" s="110">
        <f t="shared" si="5"/>
        <v>925.844720496894</v>
      </c>
      <c r="AA43" s="72">
        <f t="shared" si="6"/>
        <v>556.247508074534</v>
      </c>
      <c r="AB43" s="72">
        <f t="shared" si="7"/>
        <v>56.0043</v>
      </c>
      <c r="AD43" s="153" t="s">
        <v>28</v>
      </c>
      <c r="AE43" s="154">
        <f>SUM(AB38:AB43)/SUM(W38:W43)-SUM(AA38:AA43)/SUM(Z38:Z43)</f>
        <v>-0.0931000319790356</v>
      </c>
    </row>
    <row r="44" ht="14" hidden="1" customHeight="1" outlineLevel="1" spans="1:31">
      <c r="A44" s="116">
        <v>43592.1</v>
      </c>
      <c r="B44" s="117"/>
      <c r="C44" s="134"/>
      <c r="E44" s="24">
        <v>0.3117</v>
      </c>
      <c r="F44" s="22">
        <v>0.3837</v>
      </c>
      <c r="G44" s="23">
        <f t="shared" si="4"/>
        <v>31.4817</v>
      </c>
      <c r="H44" s="24"/>
      <c r="J44" s="46">
        <v>0.291</v>
      </c>
      <c r="K44" s="144">
        <v>0.2857</v>
      </c>
      <c r="L44" s="46">
        <v>0.9999</v>
      </c>
      <c r="M44" s="46">
        <v>0.872</v>
      </c>
      <c r="O44" s="50">
        <v>0.7949</v>
      </c>
      <c r="P44" s="50">
        <v>0.5446</v>
      </c>
      <c r="Q44" s="50">
        <v>0.5959</v>
      </c>
      <c r="R44" s="57">
        <v>-0.00360000000000005</v>
      </c>
      <c r="S44" s="50">
        <v>0.5504</v>
      </c>
      <c r="U44" s="63">
        <v>0.1049</v>
      </c>
      <c r="V44" s="63">
        <v>0.9208</v>
      </c>
      <c r="W44" s="64">
        <v>101</v>
      </c>
      <c r="X44" s="64">
        <v>154</v>
      </c>
      <c r="Z44" s="110">
        <f t="shared" si="5"/>
        <v>861.821734985701</v>
      </c>
      <c r="AA44" s="72">
        <f t="shared" si="6"/>
        <v>513.559571877979</v>
      </c>
      <c r="AB44" s="72">
        <f t="shared" si="7"/>
        <v>55.0046</v>
      </c>
      <c r="AD44" s="153" t="s">
        <v>29</v>
      </c>
      <c r="AE44" s="154">
        <f>SUM(AB38:AB44)/SUM(W38:W44)-SUM(AA38:AA44)/SUM(Z38:Z44)</f>
        <v>-0.0861091784745438</v>
      </c>
    </row>
    <row r="45" ht="14" hidden="1" customHeight="1" outlineLevel="1" spans="1:31">
      <c r="A45" s="116">
        <v>43593.1</v>
      </c>
      <c r="B45" s="117"/>
      <c r="C45" s="134"/>
      <c r="E45" s="24">
        <v>0.3556</v>
      </c>
      <c r="F45" s="22">
        <v>0.3765</v>
      </c>
      <c r="G45" s="23">
        <f t="shared" si="4"/>
        <v>29.1592</v>
      </c>
      <c r="H45" s="24"/>
      <c r="J45" s="46">
        <v>0.2119</v>
      </c>
      <c r="K45" s="144">
        <v>0.2564</v>
      </c>
      <c r="L45" s="46">
        <v>0.9999</v>
      </c>
      <c r="M45" s="46">
        <v>0.844</v>
      </c>
      <c r="O45" s="50">
        <v>0.7692</v>
      </c>
      <c r="P45" s="50">
        <v>0.4756</v>
      </c>
      <c r="Q45" s="50">
        <v>0.5573</v>
      </c>
      <c r="R45" s="57">
        <v>-0.1163</v>
      </c>
      <c r="S45" s="50">
        <v>0.5554</v>
      </c>
      <c r="U45" s="63">
        <v>0.1004</v>
      </c>
      <c r="V45" s="63">
        <v>0.9462</v>
      </c>
      <c r="W45" s="64">
        <v>82</v>
      </c>
      <c r="X45" s="64">
        <v>135</v>
      </c>
      <c r="Z45" s="110">
        <f t="shared" si="5"/>
        <v>734.733067729084</v>
      </c>
      <c r="AA45" s="72">
        <f t="shared" si="6"/>
        <v>409.466738645418</v>
      </c>
      <c r="AB45" s="72">
        <f t="shared" si="7"/>
        <v>38.9992</v>
      </c>
      <c r="AD45" s="153" t="s">
        <v>30</v>
      </c>
      <c r="AE45" s="154">
        <f>SUM(AB38:AB45)/SUM(W38:W45)-SUM(AA38:AA45)/SUM(Z38:Z45)</f>
        <v>-0.0862139226699083</v>
      </c>
    </row>
    <row r="46" ht="14" hidden="1" customHeight="1" outlineLevel="1" spans="1:31">
      <c r="A46" s="116">
        <v>43594.1</v>
      </c>
      <c r="B46" s="117"/>
      <c r="C46" s="134"/>
      <c r="E46" s="24">
        <v>0.2</v>
      </c>
      <c r="F46" s="22">
        <v>0.3277</v>
      </c>
      <c r="G46" s="23">
        <f t="shared" si="4"/>
        <v>14.4</v>
      </c>
      <c r="H46" s="24"/>
      <c r="J46" s="46">
        <v>0.1802</v>
      </c>
      <c r="K46" s="144">
        <v>0.2633</v>
      </c>
      <c r="L46" s="46">
        <v>0.9999</v>
      </c>
      <c r="M46" s="46">
        <v>0.8491</v>
      </c>
      <c r="O46" s="50">
        <v>0.7</v>
      </c>
      <c r="P46" s="50">
        <v>0.6111</v>
      </c>
      <c r="Q46" s="50">
        <v>0.5438</v>
      </c>
      <c r="R46" s="57">
        <v>-0.1728</v>
      </c>
      <c r="S46" s="50">
        <v>0.5967</v>
      </c>
      <c r="U46" s="63">
        <v>0.0955</v>
      </c>
      <c r="V46" s="63">
        <v>0.9534</v>
      </c>
      <c r="W46" s="64">
        <v>72</v>
      </c>
      <c r="X46" s="64">
        <v>120</v>
      </c>
      <c r="Z46" s="110">
        <f t="shared" si="5"/>
        <v>681.926701570681</v>
      </c>
      <c r="AA46" s="72">
        <f t="shared" si="6"/>
        <v>370.831740314136</v>
      </c>
      <c r="AB46" s="72">
        <f t="shared" si="7"/>
        <v>43.9992</v>
      </c>
      <c r="AD46" s="153" t="s">
        <v>31</v>
      </c>
      <c r="AE46" s="154">
        <f>SUM(AB38:AB46)/SUM(W38:W46)-SUM(AA38:AA46)/SUM(Z38:Z46)</f>
        <v>-0.0711454849155895</v>
      </c>
    </row>
    <row r="47" ht="14" hidden="1" customHeight="1" outlineLevel="1" spans="1:31">
      <c r="A47" s="116">
        <v>43595.1</v>
      </c>
      <c r="B47" s="117"/>
      <c r="C47" s="134"/>
      <c r="E47" s="24">
        <v>0.2431</v>
      </c>
      <c r="F47" s="22">
        <v>0.2789</v>
      </c>
      <c r="G47" s="23">
        <f t="shared" si="4"/>
        <v>23.0945</v>
      </c>
      <c r="H47" s="24"/>
      <c r="J47" s="46">
        <v>0.2615</v>
      </c>
      <c r="K47" s="144">
        <v>0.2586</v>
      </c>
      <c r="L47" s="46">
        <v>0.9999</v>
      </c>
      <c r="M47" s="46">
        <v>0.9073</v>
      </c>
      <c r="O47" s="50">
        <v>0.7941</v>
      </c>
      <c r="P47" s="50">
        <v>0.4737</v>
      </c>
      <c r="Q47" s="50">
        <v>0.5782</v>
      </c>
      <c r="R47" s="57">
        <v>-0.0598</v>
      </c>
      <c r="S47" s="50">
        <v>0.595</v>
      </c>
      <c r="U47" s="63">
        <v>0.107</v>
      </c>
      <c r="V47" s="63">
        <v>0.8427</v>
      </c>
      <c r="W47" s="64">
        <v>95</v>
      </c>
      <c r="X47" s="64">
        <v>144</v>
      </c>
      <c r="Z47" s="110">
        <f t="shared" si="5"/>
        <v>792.85046728972</v>
      </c>
      <c r="AA47" s="72">
        <f t="shared" si="6"/>
        <v>458.426140186916</v>
      </c>
      <c r="AB47" s="72">
        <f t="shared" si="7"/>
        <v>45.0015</v>
      </c>
      <c r="AD47" s="153" t="s">
        <v>32</v>
      </c>
      <c r="AE47" s="154">
        <f>SUM(AB38:AB47)/SUM(W38:W47)-SUM(AA38:AA47)/SUM(Z38:Z47)</f>
        <v>-0.0753581276242491</v>
      </c>
    </row>
    <row r="48" ht="14" hidden="1" customHeight="1" outlineLevel="1" spans="1:31">
      <c r="A48" s="116">
        <v>43596.1</v>
      </c>
      <c r="B48" s="117"/>
      <c r="C48" s="134"/>
      <c r="E48" s="24">
        <v>0.3304</v>
      </c>
      <c r="F48" s="22">
        <v>0.3304</v>
      </c>
      <c r="G48" s="23">
        <f t="shared" si="4"/>
        <v>29.736</v>
      </c>
      <c r="H48" s="24"/>
      <c r="J48" s="46">
        <v>0.2524</v>
      </c>
      <c r="K48" s="144">
        <v>0.3088</v>
      </c>
      <c r="L48" s="46">
        <v>0.9999</v>
      </c>
      <c r="M48" s="46">
        <v>0.8833</v>
      </c>
      <c r="O48" s="50">
        <v>0.7407</v>
      </c>
      <c r="P48" s="50">
        <v>0.4222</v>
      </c>
      <c r="Q48" s="50">
        <v>0.5709</v>
      </c>
      <c r="R48" s="57">
        <v>-0.0259</v>
      </c>
      <c r="S48" s="50">
        <v>0.6122</v>
      </c>
      <c r="U48" s="63">
        <v>0.0863</v>
      </c>
      <c r="V48" s="63">
        <v>0.956</v>
      </c>
      <c r="W48" s="64">
        <v>90</v>
      </c>
      <c r="X48" s="64">
        <v>115</v>
      </c>
      <c r="Z48" s="110">
        <f t="shared" si="5"/>
        <v>952.873696407879</v>
      </c>
      <c r="AA48" s="72">
        <f t="shared" si="6"/>
        <v>543.995593279258</v>
      </c>
      <c r="AB48" s="72">
        <f t="shared" si="7"/>
        <v>37.998</v>
      </c>
      <c r="AD48" s="153" t="s">
        <v>33</v>
      </c>
      <c r="AE48" s="154">
        <f>SUM(AB38:AB48)/SUM(W38:W48)-SUM(AA38:AA48)/SUM(Z38:Z48)</f>
        <v>-0.0824438444598566</v>
      </c>
    </row>
    <row r="49" ht="14" hidden="1" customHeight="1" outlineLevel="1" spans="1:31">
      <c r="A49" s="116">
        <v>43597.1</v>
      </c>
      <c r="B49" s="117"/>
      <c r="C49" s="134"/>
      <c r="E49" s="24">
        <v>0.2429</v>
      </c>
      <c r="F49" s="22">
        <v>0.3226</v>
      </c>
      <c r="G49" s="23">
        <f t="shared" si="4"/>
        <v>21.3752</v>
      </c>
      <c r="H49" s="24"/>
      <c r="J49" s="46">
        <v>0.2778</v>
      </c>
      <c r="K49" s="144">
        <v>0.315</v>
      </c>
      <c r="L49" s="46">
        <v>0.9999</v>
      </c>
      <c r="M49" s="46">
        <v>0.8826</v>
      </c>
      <c r="O49" s="50">
        <v>0.7353</v>
      </c>
      <c r="P49" s="50">
        <v>0.5227</v>
      </c>
      <c r="Q49" s="50">
        <v>0.6121</v>
      </c>
      <c r="R49" s="57">
        <v>-0.2442</v>
      </c>
      <c r="S49" s="50">
        <v>0.6301</v>
      </c>
      <c r="U49" s="63">
        <v>0.0941</v>
      </c>
      <c r="V49" s="63">
        <v>0.9651</v>
      </c>
      <c r="W49" s="64">
        <v>88</v>
      </c>
      <c r="X49" s="64">
        <v>140</v>
      </c>
      <c r="Z49" s="110">
        <f t="shared" si="5"/>
        <v>847.175345377258</v>
      </c>
      <c r="AA49" s="72">
        <f t="shared" si="6"/>
        <v>518.55602890542</v>
      </c>
      <c r="AB49" s="72">
        <f t="shared" si="7"/>
        <v>45.9976</v>
      </c>
      <c r="AD49" s="153" t="s">
        <v>34</v>
      </c>
      <c r="AE49" s="154">
        <f>SUM(AB38:AB49)/SUM(W38:W49)-SUM(AA38:AA49)/SUM(Z38:Z49)</f>
        <v>-0.0830320046083463</v>
      </c>
    </row>
    <row r="50" ht="14" hidden="1" customHeight="1" outlineLevel="1" spans="1:31">
      <c r="A50" s="116">
        <v>43598.1</v>
      </c>
      <c r="B50" s="117"/>
      <c r="C50" s="134"/>
      <c r="E50" s="24">
        <v>0.2517</v>
      </c>
      <c r="F50" s="22">
        <v>0.3744</v>
      </c>
      <c r="G50" s="23">
        <f t="shared" si="4"/>
        <v>22.653</v>
      </c>
      <c r="H50" s="24"/>
      <c r="J50" s="46">
        <v>0.2374</v>
      </c>
      <c r="K50" s="144">
        <v>0.2899</v>
      </c>
      <c r="L50" s="46">
        <v>0.9999</v>
      </c>
      <c r="M50" s="46">
        <v>0.8944</v>
      </c>
      <c r="O50" s="50">
        <v>0.6061</v>
      </c>
      <c r="P50" s="50">
        <v>0.4222</v>
      </c>
      <c r="Q50" s="50">
        <v>0.5562</v>
      </c>
      <c r="R50" s="57">
        <v>-0.1661</v>
      </c>
      <c r="S50" s="50">
        <v>0.5465</v>
      </c>
      <c r="U50" s="63">
        <v>0.093</v>
      </c>
      <c r="V50" s="63">
        <v>0.9516</v>
      </c>
      <c r="W50" s="64">
        <v>90</v>
      </c>
      <c r="X50" s="64">
        <v>147</v>
      </c>
      <c r="Z50" s="110">
        <f t="shared" si="5"/>
        <v>877.741935483871</v>
      </c>
      <c r="AA50" s="72">
        <f t="shared" si="6"/>
        <v>488.200064516129</v>
      </c>
      <c r="AB50" s="72">
        <f t="shared" si="7"/>
        <v>37.998</v>
      </c>
      <c r="AD50" s="153" t="s">
        <v>35</v>
      </c>
      <c r="AE50" s="154">
        <f>SUM(AB38:AB50)/SUM(W38:W50)-SUM(AA38:AA50)/SUM(Z38:Z50)</f>
        <v>-0.0872753936428231</v>
      </c>
    </row>
    <row r="51" ht="14" hidden="1" customHeight="1" outlineLevel="1" spans="1:31">
      <c r="A51" s="116">
        <v>43599.1</v>
      </c>
      <c r="B51" s="117"/>
      <c r="C51" s="134"/>
      <c r="E51" s="24">
        <v>0.2361</v>
      </c>
      <c r="F51" s="22">
        <v>0.3912</v>
      </c>
      <c r="G51" s="23">
        <f t="shared" si="4"/>
        <v>20.0685</v>
      </c>
      <c r="H51" s="24"/>
      <c r="J51" s="46">
        <v>0.2197</v>
      </c>
      <c r="K51" s="144">
        <v>0.2883</v>
      </c>
      <c r="L51" s="46">
        <v>0.9999</v>
      </c>
      <c r="M51" s="46">
        <v>0.9077</v>
      </c>
      <c r="O51" s="50">
        <v>0.7419</v>
      </c>
      <c r="P51" s="50">
        <v>0.5529</v>
      </c>
      <c r="Q51" s="50">
        <v>0.5777</v>
      </c>
      <c r="R51" s="57">
        <v>-0.2842</v>
      </c>
      <c r="S51" s="50">
        <v>0.589</v>
      </c>
      <c r="U51" s="63">
        <v>0.0927</v>
      </c>
      <c r="V51" s="63">
        <v>0.9628</v>
      </c>
      <c r="W51" s="64">
        <v>85</v>
      </c>
      <c r="X51" s="64">
        <v>144</v>
      </c>
      <c r="Z51" s="110">
        <f t="shared" si="5"/>
        <v>831.936353829558</v>
      </c>
      <c r="AA51" s="72">
        <f t="shared" si="6"/>
        <v>480.609631607335</v>
      </c>
      <c r="AB51" s="72">
        <f t="shared" si="7"/>
        <v>46.9965</v>
      </c>
      <c r="AD51" s="153" t="s">
        <v>36</v>
      </c>
      <c r="AE51" s="154">
        <f>SUM(AB38:AB51)/SUM(W38:W51)-SUM(AA38:AA51)/SUM(Z38:Z51)</f>
        <v>-0.0827327728551992</v>
      </c>
    </row>
    <row r="52" ht="14" hidden="1" customHeight="1" outlineLevel="1" spans="1:31">
      <c r="A52" s="116">
        <v>43600.1</v>
      </c>
      <c r="B52" s="117"/>
      <c r="C52" s="134"/>
      <c r="E52" s="24">
        <v>0.3067</v>
      </c>
      <c r="F52" s="22">
        <v>0.3789</v>
      </c>
      <c r="G52" s="23">
        <f t="shared" si="4"/>
        <v>30.0566</v>
      </c>
      <c r="H52" s="24"/>
      <c r="J52" s="46">
        <v>0.2538</v>
      </c>
      <c r="K52" s="144">
        <v>0.305</v>
      </c>
      <c r="L52" s="46">
        <v>0.9999</v>
      </c>
      <c r="M52" s="46">
        <v>0.9049</v>
      </c>
      <c r="O52" s="50">
        <v>0.8056</v>
      </c>
      <c r="P52" s="50">
        <v>0.5816</v>
      </c>
      <c r="Q52" s="50">
        <v>0.5641</v>
      </c>
      <c r="R52" s="57">
        <v>-0.1126</v>
      </c>
      <c r="S52" s="50">
        <v>0.6074</v>
      </c>
      <c r="U52" s="63">
        <v>0.0928</v>
      </c>
      <c r="V52" s="63">
        <v>0.9649</v>
      </c>
      <c r="W52" s="64">
        <v>98</v>
      </c>
      <c r="X52" s="64">
        <v>150</v>
      </c>
      <c r="Z52" s="110">
        <f t="shared" si="5"/>
        <v>958.034482758621</v>
      </c>
      <c r="AA52" s="72">
        <f t="shared" si="6"/>
        <v>540.427251724138</v>
      </c>
      <c r="AB52" s="72">
        <f t="shared" si="7"/>
        <v>56.9968</v>
      </c>
      <c r="AD52" s="153" t="s">
        <v>37</v>
      </c>
      <c r="AE52" s="154">
        <f>SUM(AB38:AB52)/SUM(W38:W52)-SUM(AA38:AA52)/SUM(Z38:Z52)</f>
        <v>-0.0749823638712493</v>
      </c>
    </row>
    <row r="53" ht="14" hidden="1" customHeight="1" outlineLevel="1" spans="1:31">
      <c r="A53" s="116">
        <v>43601.1</v>
      </c>
      <c r="B53" s="117"/>
      <c r="C53" s="134"/>
      <c r="E53" s="24">
        <v>0.2683</v>
      </c>
      <c r="F53" s="22">
        <v>0.3797</v>
      </c>
      <c r="G53" s="23">
        <f t="shared" si="4"/>
        <v>28.1715</v>
      </c>
      <c r="H53" s="24"/>
      <c r="J53" s="46">
        <v>0.131</v>
      </c>
      <c r="K53" s="144">
        <v>0.2645</v>
      </c>
      <c r="L53" s="46">
        <v>0.9999</v>
      </c>
      <c r="M53" s="46">
        <v>0.9048</v>
      </c>
      <c r="O53" s="50">
        <v>0.6471</v>
      </c>
      <c r="P53" s="50">
        <v>0.3905</v>
      </c>
      <c r="Q53" s="50">
        <v>0.5387</v>
      </c>
      <c r="R53" s="57">
        <v>-0.0425</v>
      </c>
      <c r="S53" s="50">
        <v>0.5939</v>
      </c>
      <c r="U53" s="63">
        <v>0.0988</v>
      </c>
      <c r="V53" s="63">
        <v>0.9506</v>
      </c>
      <c r="W53" s="64">
        <v>105</v>
      </c>
      <c r="X53" s="64">
        <v>164</v>
      </c>
      <c r="Z53" s="110">
        <f t="shared" si="5"/>
        <v>957.753036437247</v>
      </c>
      <c r="AA53" s="72">
        <f t="shared" si="6"/>
        <v>515.941560728745</v>
      </c>
      <c r="AB53" s="72">
        <f t="shared" si="7"/>
        <v>41.0025</v>
      </c>
      <c r="AD53" s="153" t="s">
        <v>38</v>
      </c>
      <c r="AE53" s="154">
        <f>SUM(AB38:AB53)/SUM(W38:W53)-SUM(AA38:AA53)/SUM(Z38:Z53)</f>
        <v>-0.0808278206258165</v>
      </c>
    </row>
    <row r="54" ht="14" hidden="1" customHeight="1" outlineLevel="1" spans="1:31">
      <c r="A54" s="116">
        <v>43602.1</v>
      </c>
      <c r="B54" s="117"/>
      <c r="C54" s="134"/>
      <c r="E54" s="24">
        <v>0.2597</v>
      </c>
      <c r="F54" s="22">
        <v>0.3288</v>
      </c>
      <c r="G54" s="23">
        <f t="shared" si="4"/>
        <v>28.567</v>
      </c>
      <c r="H54" s="24"/>
      <c r="J54" s="46">
        <v>0.2553</v>
      </c>
      <c r="K54" s="144">
        <v>0.2781</v>
      </c>
      <c r="L54" s="46">
        <v>0.9999</v>
      </c>
      <c r="M54" s="46">
        <v>0.921</v>
      </c>
      <c r="O54" s="50">
        <v>0.3506</v>
      </c>
      <c r="P54" s="50">
        <v>0.3818</v>
      </c>
      <c r="Q54" s="50">
        <v>0.4499</v>
      </c>
      <c r="R54" s="57">
        <v>-0.0487</v>
      </c>
      <c r="S54" s="50">
        <v>0.5586</v>
      </c>
      <c r="U54" s="63">
        <v>0.0934</v>
      </c>
      <c r="V54" s="63">
        <v>0.7708</v>
      </c>
      <c r="W54" s="64">
        <v>110</v>
      </c>
      <c r="X54" s="64">
        <v>154</v>
      </c>
      <c r="Z54" s="110">
        <f t="shared" si="5"/>
        <v>1067.73019271949</v>
      </c>
      <c r="AA54" s="72">
        <f t="shared" si="6"/>
        <v>480.371813704497</v>
      </c>
      <c r="AB54" s="72">
        <f t="shared" si="7"/>
        <v>41.998</v>
      </c>
      <c r="AD54" s="153" t="s">
        <v>39</v>
      </c>
      <c r="AE54" s="154">
        <f>SUM(AB38:AB54)/SUM(W38:W54)-SUM(AA38:AA54)/SUM(Z38:Z54)</f>
        <v>-0.0799114126641023</v>
      </c>
    </row>
    <row r="55" ht="14" hidden="1" customHeight="1" outlineLevel="1" spans="1:31">
      <c r="A55" s="116">
        <v>43603.1</v>
      </c>
      <c r="B55" s="117"/>
      <c r="C55" s="134"/>
      <c r="E55" s="136">
        <v>0.3087</v>
      </c>
      <c r="F55" s="137">
        <v>0.3218</v>
      </c>
      <c r="G55" s="23">
        <f t="shared" si="4"/>
        <v>73.7793</v>
      </c>
      <c r="H55" s="136"/>
      <c r="J55" s="46">
        <v>0.2886</v>
      </c>
      <c r="K55" s="144">
        <v>0.2488</v>
      </c>
      <c r="L55" s="46">
        <v>0.9999</v>
      </c>
      <c r="M55" s="46">
        <v>0.9342</v>
      </c>
      <c r="O55" s="57">
        <v>0.7522</v>
      </c>
      <c r="P55" s="57">
        <v>0.6109</v>
      </c>
      <c r="Q55" s="50">
        <v>0.6551</v>
      </c>
      <c r="R55" s="57">
        <v>0.4444</v>
      </c>
      <c r="S55" s="57">
        <v>0.5727</v>
      </c>
      <c r="U55" s="63">
        <v>0.1578</v>
      </c>
      <c r="V55" s="63">
        <v>0.7735</v>
      </c>
      <c r="W55" s="64">
        <v>239</v>
      </c>
      <c r="X55" s="64">
        <v>366</v>
      </c>
      <c r="Z55" s="110">
        <f t="shared" si="5"/>
        <v>1275.57541191382</v>
      </c>
      <c r="AA55" s="72">
        <f t="shared" si="6"/>
        <v>835.62945234474</v>
      </c>
      <c r="AB55" s="72">
        <f t="shared" si="7"/>
        <v>146.0051</v>
      </c>
      <c r="AD55" s="153" t="s">
        <v>40</v>
      </c>
      <c r="AE55" s="154">
        <f>(AB38:AB55/W38:W55)-(AA38:AA55/Z38:Z55)</f>
        <v>-0.0442</v>
      </c>
    </row>
    <row r="56" ht="14" hidden="1" customHeight="1" outlineLevel="1" spans="1:31">
      <c r="A56" s="116">
        <v>43604.1</v>
      </c>
      <c r="B56" s="117"/>
      <c r="C56" s="134"/>
      <c r="E56" s="136">
        <v>0.2667</v>
      </c>
      <c r="F56" s="137">
        <v>0.354</v>
      </c>
      <c r="G56" s="23">
        <f t="shared" si="4"/>
        <v>34.9377</v>
      </c>
      <c r="H56" s="136"/>
      <c r="J56" s="46">
        <v>0.2057</v>
      </c>
      <c r="K56" s="144">
        <v>0.2846</v>
      </c>
      <c r="L56" s="46">
        <v>0.9999</v>
      </c>
      <c r="M56" s="46">
        <v>0.9086</v>
      </c>
      <c r="O56" s="57">
        <v>0.7917</v>
      </c>
      <c r="P56" s="57">
        <v>0.4962</v>
      </c>
      <c r="Q56" s="50">
        <v>0.6121</v>
      </c>
      <c r="R56" s="57">
        <v>-0.0754</v>
      </c>
      <c r="S56" s="57">
        <v>0.5907</v>
      </c>
      <c r="U56" s="63">
        <v>0.0932</v>
      </c>
      <c r="V56" s="63">
        <v>0.9487</v>
      </c>
      <c r="W56" s="64">
        <v>131</v>
      </c>
      <c r="X56" s="64">
        <v>195</v>
      </c>
      <c r="Z56" s="110">
        <f t="shared" si="5"/>
        <v>1274.57939914163</v>
      </c>
      <c r="AA56" s="72">
        <f t="shared" si="6"/>
        <v>780.170050214592</v>
      </c>
      <c r="AB56" s="72">
        <f t="shared" si="7"/>
        <v>65.0022</v>
      </c>
      <c r="AD56" s="153" t="s">
        <v>41</v>
      </c>
      <c r="AE56" s="154">
        <f>SUM(AB38:AB56)/SUM(W38:W56)-SUM(AA38:AA56)/SUM(Z38:Z56)</f>
        <v>-0.0737007038913414</v>
      </c>
    </row>
    <row r="57" ht="14" hidden="1" customHeight="1" outlineLevel="1" spans="1:31">
      <c r="A57" s="116">
        <v>43605.1</v>
      </c>
      <c r="B57" s="117"/>
      <c r="C57" s="134"/>
      <c r="E57" s="136">
        <v>0.3641</v>
      </c>
      <c r="F57" s="137">
        <v>0.3366</v>
      </c>
      <c r="G57" s="23">
        <f t="shared" si="4"/>
        <v>50.2458</v>
      </c>
      <c r="H57" s="136"/>
      <c r="J57" s="144">
        <v>0.2332</v>
      </c>
      <c r="K57" s="144">
        <v>0.2839</v>
      </c>
      <c r="L57" s="144">
        <v>0.9999</v>
      </c>
      <c r="M57" s="144">
        <v>0.919</v>
      </c>
      <c r="O57" s="57">
        <v>0.7627</v>
      </c>
      <c r="P57" s="57">
        <v>0.529</v>
      </c>
      <c r="Q57" s="50">
        <v>0.6426</v>
      </c>
      <c r="R57" s="57">
        <v>-0.0798</v>
      </c>
      <c r="S57" s="57">
        <v>0.5753</v>
      </c>
      <c r="U57" s="63">
        <v>0.1022</v>
      </c>
      <c r="V57" s="63">
        <v>0.7672</v>
      </c>
      <c r="W57" s="64">
        <v>138</v>
      </c>
      <c r="X57" s="64">
        <v>217</v>
      </c>
      <c r="Z57" s="110">
        <f t="shared" si="5"/>
        <v>1212.29354207436</v>
      </c>
      <c r="AA57" s="72">
        <f t="shared" si="6"/>
        <v>779.019830136986</v>
      </c>
      <c r="AB57" s="72">
        <f t="shared" si="7"/>
        <v>73.002</v>
      </c>
      <c r="AD57" s="153" t="s">
        <v>42</v>
      </c>
      <c r="AE57" s="154">
        <f>SUM(AB38:AB57)/SUM(W38:W57)-SUM(AA38:AA57)/SUM(Z38:Z57)</f>
        <v>-0.0763095861827841</v>
      </c>
    </row>
    <row r="58" ht="14" hidden="1" customHeight="1" outlineLevel="1" spans="1:31">
      <c r="A58" s="116">
        <v>43606.1</v>
      </c>
      <c r="B58" s="117"/>
      <c r="C58" s="134"/>
      <c r="E58" s="136">
        <v>0.3739</v>
      </c>
      <c r="F58" s="137">
        <v>0.3182</v>
      </c>
      <c r="G58" s="23">
        <f t="shared" si="4"/>
        <v>50.1026</v>
      </c>
      <c r="H58" s="136"/>
      <c r="J58" s="144">
        <v>0.2792</v>
      </c>
      <c r="K58" s="144">
        <v>0.264</v>
      </c>
      <c r="L58" s="144">
        <v>0.9999</v>
      </c>
      <c r="M58" s="144">
        <v>0.9157</v>
      </c>
      <c r="O58" s="57">
        <v>0.95</v>
      </c>
      <c r="P58" s="57">
        <v>0.5448</v>
      </c>
      <c r="Q58" s="50">
        <v>0.5589</v>
      </c>
      <c r="R58" s="57">
        <v>-0.0527</v>
      </c>
      <c r="S58" s="57">
        <v>0.5781</v>
      </c>
      <c r="U58" s="63">
        <v>0.1398</v>
      </c>
      <c r="V58" s="63">
        <v>0.7813</v>
      </c>
      <c r="W58" s="64">
        <v>134</v>
      </c>
      <c r="X58" s="64">
        <v>222</v>
      </c>
      <c r="Z58" s="110">
        <f t="shared" si="5"/>
        <v>824.512160228898</v>
      </c>
      <c r="AA58" s="72">
        <f t="shared" si="6"/>
        <v>460.819846351931</v>
      </c>
      <c r="AB58" s="72">
        <f t="shared" si="7"/>
        <v>73.0032</v>
      </c>
      <c r="AD58" s="153" t="s">
        <v>43</v>
      </c>
      <c r="AE58" s="154">
        <f>SUM(AB38:AB58)/SUM(W38:W58)-SUM(AA38:AA58)/SUM(Z38:Z58)</f>
        <v>-0.0729562209146025</v>
      </c>
    </row>
    <row r="59" ht="14" hidden="1" customHeight="1" outlineLevel="1" spans="1:31">
      <c r="A59" s="116">
        <v>43607.1</v>
      </c>
      <c r="B59" s="117"/>
      <c r="C59" s="134"/>
      <c r="E59" s="136">
        <v>0.3316</v>
      </c>
      <c r="F59" s="137">
        <v>0.3288</v>
      </c>
      <c r="G59" s="23">
        <f t="shared" si="4"/>
        <v>45.4292</v>
      </c>
      <c r="H59" s="136"/>
      <c r="J59" s="144">
        <v>0.1758</v>
      </c>
      <c r="K59" s="144">
        <v>0.3189</v>
      </c>
      <c r="L59" s="144">
        <v>0.9999</v>
      </c>
      <c r="M59" s="144">
        <v>0.8975</v>
      </c>
      <c r="O59" s="57">
        <v>0.8333</v>
      </c>
      <c r="P59" s="57">
        <v>0.5255</v>
      </c>
      <c r="Q59" s="50">
        <v>0.5355</v>
      </c>
      <c r="R59" s="57">
        <v>-0.032</v>
      </c>
      <c r="S59" s="57">
        <v>0.5997</v>
      </c>
      <c r="U59" s="63">
        <v>0.1357</v>
      </c>
      <c r="V59" s="63">
        <v>0.9647</v>
      </c>
      <c r="W59" s="64">
        <v>137</v>
      </c>
      <c r="X59" s="64">
        <v>193</v>
      </c>
      <c r="Z59" s="110">
        <f t="shared" si="5"/>
        <v>872.57995578482</v>
      </c>
      <c r="AA59" s="72">
        <f t="shared" si="6"/>
        <v>467.266566322771</v>
      </c>
      <c r="AB59" s="72">
        <f t="shared" si="7"/>
        <v>71.9935</v>
      </c>
      <c r="AD59" s="153" t="s">
        <v>44</v>
      </c>
      <c r="AE59" s="154">
        <f>SUM(AB38:AB59)/SUM(W38:W59)-SUM(AA38:AA59)/SUM(Z38:Z59)</f>
        <v>-0.0699957511909626</v>
      </c>
    </row>
    <row r="60" ht="14" hidden="1" customHeight="1" outlineLevel="1" spans="1:31">
      <c r="A60" s="116">
        <v>43608.1</v>
      </c>
      <c r="B60" s="117"/>
      <c r="C60" s="134"/>
      <c r="E60" s="136">
        <v>0.2353</v>
      </c>
      <c r="F60" s="137">
        <v>0.3294</v>
      </c>
      <c r="G60" s="23">
        <f t="shared" si="4"/>
        <v>32.2361</v>
      </c>
      <c r="H60" s="136"/>
      <c r="J60" s="144">
        <v>0.1979</v>
      </c>
      <c r="K60" s="144">
        <v>0.3049</v>
      </c>
      <c r="L60" s="144">
        <v>0.9999</v>
      </c>
      <c r="M60" s="144">
        <v>0.8976</v>
      </c>
      <c r="O60" s="57">
        <v>0.8936</v>
      </c>
      <c r="P60" s="57">
        <v>0.4891</v>
      </c>
      <c r="Q60" s="50">
        <v>0.5058</v>
      </c>
      <c r="R60" s="57">
        <v>0.0273</v>
      </c>
      <c r="S60" s="57">
        <v>0.6305</v>
      </c>
      <c r="U60" s="63">
        <v>0.1558</v>
      </c>
      <c r="V60" s="63">
        <v>0.9661</v>
      </c>
      <c r="W60" s="64">
        <v>137</v>
      </c>
      <c r="X60" s="64">
        <v>204</v>
      </c>
      <c r="Z60" s="110">
        <f t="shared" si="5"/>
        <v>742.332477535302</v>
      </c>
      <c r="AA60" s="72">
        <f t="shared" si="6"/>
        <v>375.471767137356</v>
      </c>
      <c r="AB60" s="72">
        <f t="shared" si="7"/>
        <v>67.0067</v>
      </c>
      <c r="AD60" s="153" t="s">
        <v>45</v>
      </c>
      <c r="AE60" s="154">
        <f>SUM(AB38:AB60)/SUM(W38:W60)-SUM(AA38:AA60)/SUM(Z38:Z60)</f>
        <v>-0.0686121923748676</v>
      </c>
    </row>
    <row r="61" ht="14" hidden="1" customHeight="1" outlineLevel="1" spans="1:31">
      <c r="A61" s="116">
        <v>43609.1</v>
      </c>
      <c r="B61" s="117"/>
      <c r="C61" s="134"/>
      <c r="E61" s="136">
        <v>0.2437</v>
      </c>
      <c r="F61" s="137">
        <v>0.3481</v>
      </c>
      <c r="G61" s="23">
        <f t="shared" si="4"/>
        <v>27.2944</v>
      </c>
      <c r="H61" s="136"/>
      <c r="J61" s="144">
        <v>0.1867</v>
      </c>
      <c r="K61" s="144">
        <v>0.2971</v>
      </c>
      <c r="L61" s="144">
        <v>0.9999</v>
      </c>
      <c r="M61" s="144">
        <v>0.8942</v>
      </c>
      <c r="O61" s="57">
        <v>0.7576</v>
      </c>
      <c r="P61" s="57">
        <v>0.4196</v>
      </c>
      <c r="Q61" s="50">
        <v>0.5208</v>
      </c>
      <c r="R61" s="57">
        <v>-0.0697</v>
      </c>
      <c r="S61" s="57">
        <v>0.6103</v>
      </c>
      <c r="U61" s="63">
        <v>0.1405</v>
      </c>
      <c r="V61" s="63">
        <v>0.9546</v>
      </c>
      <c r="W61" s="64">
        <v>112</v>
      </c>
      <c r="X61" s="64">
        <v>160</v>
      </c>
      <c r="Z61" s="110">
        <f t="shared" si="5"/>
        <v>685.153024911032</v>
      </c>
      <c r="AA61" s="72">
        <f t="shared" si="6"/>
        <v>356.827695373665</v>
      </c>
      <c r="AB61" s="72">
        <f t="shared" si="7"/>
        <v>46.9952</v>
      </c>
      <c r="AD61" s="153" t="s">
        <v>46</v>
      </c>
      <c r="AE61" s="154">
        <f>SUM(AB38:AB61)/SUM(W38:W61)-SUM(AA38:AA61)/SUM(Z38:Z61)</f>
        <v>-0.0708240251997795</v>
      </c>
    </row>
    <row r="62" ht="14" hidden="1" customHeight="1" outlineLevel="1" spans="1:31">
      <c r="A62" s="116">
        <v>43610.1</v>
      </c>
      <c r="B62" s="117"/>
      <c r="C62" s="134"/>
      <c r="E62" s="136">
        <v>0.3237</v>
      </c>
      <c r="F62" s="137">
        <v>0.3735</v>
      </c>
      <c r="G62" s="23">
        <f t="shared" si="4"/>
        <v>40.1388</v>
      </c>
      <c r="H62" s="136"/>
      <c r="J62" s="144">
        <v>0.2121</v>
      </c>
      <c r="K62" s="144">
        <v>0.2617</v>
      </c>
      <c r="L62" s="144">
        <v>0.9999</v>
      </c>
      <c r="M62" s="144">
        <v>0.8758</v>
      </c>
      <c r="O62" s="57">
        <v>0.7381</v>
      </c>
      <c r="P62" s="57">
        <v>0.4758</v>
      </c>
      <c r="Q62" s="50">
        <v>0.5172</v>
      </c>
      <c r="R62" s="57">
        <v>-0.00719999999999998</v>
      </c>
      <c r="S62" s="57">
        <v>0.5562</v>
      </c>
      <c r="U62" s="63">
        <v>0.145</v>
      </c>
      <c r="V62" s="63">
        <v>0.9651</v>
      </c>
      <c r="W62" s="64">
        <v>124</v>
      </c>
      <c r="X62" s="64">
        <v>173</v>
      </c>
      <c r="Z62" s="110">
        <f t="shared" si="5"/>
        <v>731.172413793103</v>
      </c>
      <c r="AA62" s="72">
        <f t="shared" si="6"/>
        <v>378.162372413793</v>
      </c>
      <c r="AB62" s="72">
        <f t="shared" si="7"/>
        <v>58.9992</v>
      </c>
      <c r="AD62" s="153" t="s">
        <v>47</v>
      </c>
      <c r="AE62" s="154">
        <f>SUM(AB38:AB62)/SUM(W38:W62)-SUM(AA38:AA62)/SUM(Z38:Z62)</f>
        <v>-0.0703065614541825</v>
      </c>
    </row>
    <row r="63" ht="14" hidden="1" customHeight="1" outlineLevel="1" spans="1:31">
      <c r="A63" s="116">
        <v>43611.1</v>
      </c>
      <c r="B63" s="117"/>
      <c r="C63" s="134"/>
      <c r="E63" s="136">
        <v>0.1748</v>
      </c>
      <c r="F63" s="137">
        <v>0.3913</v>
      </c>
      <c r="G63" s="23">
        <f t="shared" si="4"/>
        <v>12.0612</v>
      </c>
      <c r="H63" s="136"/>
      <c r="J63" s="144">
        <v>0.2333</v>
      </c>
      <c r="K63" s="144">
        <v>0.2822</v>
      </c>
      <c r="L63" s="144">
        <v>0.9999</v>
      </c>
      <c r="M63" s="144">
        <v>0.8789</v>
      </c>
      <c r="O63" s="57">
        <v>0.8214</v>
      </c>
      <c r="P63" s="57">
        <v>0.4638</v>
      </c>
      <c r="Q63" s="50">
        <v>0.518</v>
      </c>
      <c r="R63" s="57">
        <v>0.00110000000000005</v>
      </c>
      <c r="S63" s="57">
        <v>0.5653</v>
      </c>
      <c r="U63" s="63">
        <v>0.0836</v>
      </c>
      <c r="V63" s="63">
        <v>0.9652</v>
      </c>
      <c r="W63" s="64">
        <v>69</v>
      </c>
      <c r="X63" s="64">
        <v>103</v>
      </c>
      <c r="Z63" s="110">
        <f t="shared" si="5"/>
        <v>756.358851674641</v>
      </c>
      <c r="AA63" s="72">
        <f t="shared" si="6"/>
        <v>391.793885167464</v>
      </c>
      <c r="AB63" s="72">
        <f t="shared" si="7"/>
        <v>32.0022</v>
      </c>
      <c r="AD63" s="153" t="s">
        <v>48</v>
      </c>
      <c r="AE63" s="154">
        <f>SUM(AB38:AB63)/SUM(W38:W63)-SUM(AA38:AA63)/SUM(Z38:Z63)</f>
        <v>-0.0694403252107366</v>
      </c>
    </row>
    <row r="64" ht="14" hidden="1" customHeight="1" outlineLevel="1" spans="1:31">
      <c r="A64" s="116">
        <v>43612.1</v>
      </c>
      <c r="B64" s="117"/>
      <c r="C64" s="134"/>
      <c r="E64" s="136">
        <v>0.1864</v>
      </c>
      <c r="F64" s="137">
        <v>0.37</v>
      </c>
      <c r="G64" s="23">
        <f t="shared" si="4"/>
        <v>15.2848</v>
      </c>
      <c r="H64" s="136"/>
      <c r="J64" s="144">
        <v>0.1913</v>
      </c>
      <c r="K64" s="144">
        <v>0.2548</v>
      </c>
      <c r="L64" s="144">
        <v>0.9999</v>
      </c>
      <c r="M64" s="144">
        <v>0.9121</v>
      </c>
      <c r="O64" s="57">
        <v>0.6786</v>
      </c>
      <c r="P64" s="57">
        <v>0.4512</v>
      </c>
      <c r="Q64" s="50">
        <v>0.5649</v>
      </c>
      <c r="R64" s="57">
        <v>-0.06</v>
      </c>
      <c r="S64" s="57">
        <v>0.5957</v>
      </c>
      <c r="U64" s="63">
        <v>0.0731</v>
      </c>
      <c r="V64" s="63">
        <v>0.7968</v>
      </c>
      <c r="W64" s="64">
        <v>82</v>
      </c>
      <c r="X64" s="64">
        <v>118</v>
      </c>
      <c r="Z64" s="110">
        <f t="shared" si="5"/>
        <v>1039.75102599179</v>
      </c>
      <c r="AA64" s="72">
        <f t="shared" si="6"/>
        <v>587.355354582763</v>
      </c>
      <c r="AB64" s="72">
        <f t="shared" si="7"/>
        <v>36.9984</v>
      </c>
      <c r="AD64" s="153" t="s">
        <v>49</v>
      </c>
      <c r="AE64" s="154">
        <f>SUM(AB38:AB64)/SUM(W38:W64)-SUM(AA38:AA64)/SUM(Z38:Z64)</f>
        <v>-0.0705926295133851</v>
      </c>
    </row>
    <row r="65" ht="14" hidden="1" customHeight="1" outlineLevel="1" spans="1:31">
      <c r="A65" s="116">
        <v>43613.1</v>
      </c>
      <c r="B65" s="117"/>
      <c r="C65" s="134"/>
      <c r="E65" s="136">
        <v>0.2149</v>
      </c>
      <c r="F65" s="137">
        <v>0.3546</v>
      </c>
      <c r="G65" s="23">
        <f t="shared" si="4"/>
        <v>15.043</v>
      </c>
      <c r="H65" s="136"/>
      <c r="J65" s="144">
        <v>0.1468</v>
      </c>
      <c r="K65" s="144">
        <v>0.2381</v>
      </c>
      <c r="L65" s="144">
        <v>0.9999</v>
      </c>
      <c r="M65" s="144">
        <v>0.9142</v>
      </c>
      <c r="O65" s="57">
        <v>0.7917</v>
      </c>
      <c r="P65" s="57">
        <v>0.4143</v>
      </c>
      <c r="Q65" s="50">
        <v>0.5083</v>
      </c>
      <c r="R65" s="57">
        <v>-0.054</v>
      </c>
      <c r="S65" s="57">
        <v>0.5694</v>
      </c>
      <c r="U65" s="63">
        <v>0.0993</v>
      </c>
      <c r="V65" s="63">
        <v>0.8125</v>
      </c>
      <c r="W65" s="64">
        <v>70</v>
      </c>
      <c r="X65" s="64">
        <v>121</v>
      </c>
      <c r="Z65" s="110">
        <f t="shared" si="5"/>
        <v>634.934541792548</v>
      </c>
      <c r="AA65" s="72">
        <f t="shared" si="6"/>
        <v>322.737227593152</v>
      </c>
      <c r="AB65" s="72">
        <f t="shared" si="7"/>
        <v>29.001</v>
      </c>
      <c r="AD65" s="153" t="s">
        <v>50</v>
      </c>
      <c r="AE65" s="154">
        <f>SUM(AB38:AB65)/SUM(W38:W65)-SUM(AA38:AA65)/SUM(Z38:Z65)</f>
        <v>-0.0710714678188984</v>
      </c>
    </row>
    <row r="66" ht="14" hidden="1" customHeight="1" outlineLevel="1" spans="1:31">
      <c r="A66" s="116">
        <v>43614.1</v>
      </c>
      <c r="B66" s="117"/>
      <c r="C66" s="134"/>
      <c r="E66" s="136">
        <v>0.165</v>
      </c>
      <c r="F66" s="137">
        <v>0.3593</v>
      </c>
      <c r="G66" s="23">
        <f t="shared" si="4"/>
        <v>11.385</v>
      </c>
      <c r="H66" s="136"/>
      <c r="J66" s="144">
        <v>0.1939</v>
      </c>
      <c r="K66" s="144">
        <v>0.2457</v>
      </c>
      <c r="L66" s="144">
        <v>0.9999</v>
      </c>
      <c r="M66" s="144">
        <v>0.9131</v>
      </c>
      <c r="O66" s="57">
        <v>0.6667</v>
      </c>
      <c r="P66" s="57">
        <v>0.3623</v>
      </c>
      <c r="Q66" s="50">
        <v>0.4237</v>
      </c>
      <c r="R66" s="57">
        <v>0.018</v>
      </c>
      <c r="S66" s="57">
        <v>0.5244</v>
      </c>
      <c r="U66" s="63">
        <v>0.0854</v>
      </c>
      <c r="V66" s="63">
        <v>0.8172</v>
      </c>
      <c r="W66" s="64">
        <v>69</v>
      </c>
      <c r="X66" s="64">
        <v>103</v>
      </c>
      <c r="Z66" s="110">
        <f t="shared" si="5"/>
        <v>738.962529274005</v>
      </c>
      <c r="AA66" s="72">
        <f t="shared" si="6"/>
        <v>313.098423653396</v>
      </c>
      <c r="AB66" s="72">
        <f t="shared" si="7"/>
        <v>24.9987</v>
      </c>
      <c r="AD66" s="153" t="s">
        <v>51</v>
      </c>
      <c r="AE66" s="154">
        <f>SUM(AB38:AB66)/SUM(W38:W66)-SUM(AA38:AA66)/SUM(Z38:Z66)</f>
        <v>-0.0699887897145915</v>
      </c>
    </row>
    <row r="67" ht="14" hidden="1" customHeight="1" outlineLevel="1" spans="1:31">
      <c r="A67" s="116">
        <v>43615.1</v>
      </c>
      <c r="B67" s="117"/>
      <c r="C67" s="134"/>
      <c r="E67" s="136">
        <v>0.2472</v>
      </c>
      <c r="F67" s="137">
        <v>0.3562</v>
      </c>
      <c r="G67" s="23">
        <f t="shared" si="4"/>
        <v>14.3376</v>
      </c>
      <c r="H67" s="136"/>
      <c r="J67" s="144">
        <v>0.1622</v>
      </c>
      <c r="K67" s="144">
        <v>0.2559</v>
      </c>
      <c r="L67" s="144">
        <v>0.9998</v>
      </c>
      <c r="M67" s="144">
        <v>0.9128</v>
      </c>
      <c r="O67" s="57">
        <v>0.6471</v>
      </c>
      <c r="P67" s="57">
        <v>0.3793</v>
      </c>
      <c r="Q67" s="57">
        <v>0.3797</v>
      </c>
      <c r="R67" s="57">
        <v>0.0505</v>
      </c>
      <c r="S67" s="57">
        <v>0.5005</v>
      </c>
      <c r="U67" s="63">
        <v>0.0765</v>
      </c>
      <c r="V67" s="63">
        <v>0.8029</v>
      </c>
      <c r="W67" s="64">
        <v>58</v>
      </c>
      <c r="X67" s="64">
        <v>89</v>
      </c>
      <c r="Z67" s="110">
        <f t="shared" si="5"/>
        <v>700.169934640523</v>
      </c>
      <c r="AA67" s="72">
        <f t="shared" si="6"/>
        <v>265.854524183007</v>
      </c>
      <c r="AB67" s="72">
        <f t="shared" si="7"/>
        <v>21.9994</v>
      </c>
      <c r="AD67" s="153" t="s">
        <v>52</v>
      </c>
      <c r="AE67" s="154">
        <f>SUM(AB38:AB67)/SUM(W38:W67)-SUM(AA38:AA67)/SUM(Z38:Z67)</f>
        <v>-0.0672028132008534</v>
      </c>
    </row>
    <row r="68" ht="14" hidden="1" customHeight="1" outlineLevel="1" spans="1:31">
      <c r="A68" s="116">
        <v>43616.1</v>
      </c>
      <c r="B68" s="117"/>
      <c r="C68" s="134"/>
      <c r="E68" s="136">
        <v>0.2075</v>
      </c>
      <c r="F68" s="137">
        <v>0.3411</v>
      </c>
      <c r="G68" s="23">
        <f t="shared" si="4"/>
        <v>15.1475</v>
      </c>
      <c r="H68" s="136"/>
      <c r="J68" s="144">
        <v>0.1444</v>
      </c>
      <c r="K68" s="144">
        <v>0.2354</v>
      </c>
      <c r="L68" s="144">
        <v>0.9998</v>
      </c>
      <c r="M68" s="144">
        <v>0.9163</v>
      </c>
      <c r="O68" s="57">
        <v>0.7273</v>
      </c>
      <c r="P68" s="57">
        <v>0.2466</v>
      </c>
      <c r="Q68" s="57">
        <v>0.2228</v>
      </c>
      <c r="R68" s="57">
        <v>0.0736</v>
      </c>
      <c r="S68" s="57">
        <v>0.419</v>
      </c>
      <c r="U68" s="63">
        <v>0.078</v>
      </c>
      <c r="V68" s="63">
        <v>0.8141</v>
      </c>
      <c r="W68" s="64">
        <v>73</v>
      </c>
      <c r="X68" s="64">
        <v>106</v>
      </c>
      <c r="Z68" s="110">
        <f t="shared" si="5"/>
        <v>862.897435897436</v>
      </c>
      <c r="AA68" s="72">
        <f t="shared" si="6"/>
        <v>192.253548717949</v>
      </c>
      <c r="AB68" s="72">
        <f t="shared" si="7"/>
        <v>18.0018</v>
      </c>
      <c r="AD68" s="153" t="s">
        <v>57</v>
      </c>
      <c r="AE68" s="154">
        <f>SUM(AB38:AB68)/SUM(W38:W68)-SUM(AA38:AA68)/SUM(Z38:Z68)</f>
        <v>-0.0621873784887548</v>
      </c>
    </row>
    <row r="69" ht="14" customHeight="1" collapsed="1" spans="1:31">
      <c r="A69" s="125" t="s">
        <v>58</v>
      </c>
      <c r="B69" s="126"/>
      <c r="C69" s="127"/>
      <c r="E69" s="34">
        <f>AVERAGE(E38:E68)</f>
        <v>0.270587096774193</v>
      </c>
      <c r="F69" s="34">
        <f>AVERAGE(F38:F68)</f>
        <v>0.355164516129032</v>
      </c>
      <c r="G69" s="34">
        <f>SUM(G38:G68)/SUM(W38:W68)</f>
        <v>0.279701833060556</v>
      </c>
      <c r="H69" s="34"/>
      <c r="I69" s="142"/>
      <c r="J69" s="34">
        <f>AVERAGE(J38:J68)</f>
        <v>0.223609677419355</v>
      </c>
      <c r="K69" s="34">
        <f>AVERAGE(K38:K68)</f>
        <v>0.275345161290323</v>
      </c>
      <c r="L69" s="34">
        <f>AVERAGE(L38:L68)</f>
        <v>0.999858064516129</v>
      </c>
      <c r="M69" s="34">
        <f>AVERAGE(M38:M68)</f>
        <v>0.889603225806452</v>
      </c>
      <c r="N69" s="143"/>
      <c r="O69" s="34">
        <f>AVERAGE(O38:O68)</f>
        <v>0.741632258064516</v>
      </c>
      <c r="P69" s="34">
        <f>AVERAGE(P38:P68)</f>
        <v>0.481067741935484</v>
      </c>
      <c r="Q69" s="34">
        <f>AVERAGE(Q38:Q68)</f>
        <v>0.548003225806452</v>
      </c>
      <c r="R69" s="68">
        <f>AVERAGE(R38:R68)</f>
        <v>-0.0468387096774194</v>
      </c>
      <c r="S69" s="34">
        <f>AVERAGE(S38:S68)</f>
        <v>0.577383870967742</v>
      </c>
      <c r="T69" s="143"/>
      <c r="U69" s="68">
        <f>AVERAGE(U38:U68)</f>
        <v>0.101396774193548</v>
      </c>
      <c r="V69" s="68">
        <f>AVERAGE(V38:V68)</f>
        <v>0.900503225806452</v>
      </c>
      <c r="W69" s="69">
        <f>AVERAGE(W38:W68)</f>
        <v>98.5483870967742</v>
      </c>
      <c r="X69" s="69">
        <f>AVERAGE(X38:X68)</f>
        <v>150.709677419355</v>
      </c>
      <c r="Z69" s="34" t="s">
        <v>54</v>
      </c>
      <c r="AA69" s="34">
        <f>SUM(AA38:AA68)/SUM(Z38:Z68)</f>
        <v>0.552859391582045</v>
      </c>
      <c r="AB69" s="68" t="s">
        <v>55</v>
      </c>
      <c r="AC69" s="34">
        <f>SUM(AB38:AB68)/SUM(W38:W68)</f>
        <v>0.49067201309329</v>
      </c>
      <c r="AD69" s="155" t="s">
        <v>16</v>
      </c>
      <c r="AE69" s="68">
        <f>AC69-AA69</f>
        <v>-0.0621873784887548</v>
      </c>
    </row>
    <row r="70" s="101" customFormat="1" ht="14" hidden="1" customHeight="1" spans="1:31">
      <c r="A70" s="161" t="s">
        <v>59</v>
      </c>
      <c r="B70" s="130" t="s">
        <v>63</v>
      </c>
      <c r="C70" s="162"/>
      <c r="E70" s="163">
        <f>VARP(E38:E68)</f>
        <v>0.00316039467221644</v>
      </c>
      <c r="F70" s="163">
        <f>VARP(F38:F68)</f>
        <v>0.000883060353798127</v>
      </c>
      <c r="G70" s="164"/>
      <c r="H70" s="163"/>
      <c r="I70" s="168"/>
      <c r="J70" s="169">
        <f>VARP(J38:J68)</f>
        <v>0.00212099700312175</v>
      </c>
      <c r="K70" s="169">
        <f>VARP(K38:K68)</f>
        <v>0.00048268505723205</v>
      </c>
      <c r="L70" s="169">
        <f>VARP(L38:L68)</f>
        <v>1.85639958376723e-8</v>
      </c>
      <c r="M70" s="169">
        <f>VARP(M38:M68)</f>
        <v>0.000708168054110302</v>
      </c>
      <c r="N70" s="169"/>
      <c r="O70" s="169">
        <f>VARP(O38:O68)</f>
        <v>0.0102955176690947</v>
      </c>
      <c r="P70" s="169">
        <f>VARP(P38:P68)</f>
        <v>0.00620292412070759</v>
      </c>
      <c r="Q70" s="169">
        <f>VARP(Q38:Q68)</f>
        <v>0.00731252482830385</v>
      </c>
      <c r="R70" s="169">
        <f>VARP(R38:R68)</f>
        <v>0.0138923526951093</v>
      </c>
      <c r="S70" s="169">
        <f>VARP(S38:S68)</f>
        <v>0.0016636910301769</v>
      </c>
      <c r="T70" s="169"/>
      <c r="U70" s="169">
        <f>VARP(U38:U68)</f>
        <v>0.000556014505723205</v>
      </c>
      <c r="V70" s="169">
        <f>VARP(V38:V68)</f>
        <v>0.00549840031217482</v>
      </c>
      <c r="W70" s="171"/>
      <c r="X70" s="171"/>
      <c r="Y70" s="173"/>
      <c r="Z70" s="156">
        <f>AVERAGE(Z38:Z68)</f>
        <v>863.779558727655</v>
      </c>
      <c r="AA70" s="156">
        <f>AVERAGE(AA38:AA68)</f>
        <v>477.548641299178</v>
      </c>
      <c r="AB70" s="157">
        <f>AVERAGE(AB38:AB68)</f>
        <v>48.354935483871</v>
      </c>
      <c r="AC70" s="174"/>
      <c r="AD70" s="175"/>
      <c r="AE70" s="176">
        <f>VARP(AE38:AE68)</f>
        <v>0.000152420114397648</v>
      </c>
    </row>
    <row r="71" ht="14" hidden="1" customHeight="1" outlineLevel="1" spans="1:31">
      <c r="A71" s="116">
        <v>43617.1</v>
      </c>
      <c r="B71" s="104" t="s">
        <v>60</v>
      </c>
      <c r="C71" s="134">
        <v>8</v>
      </c>
      <c r="E71" s="136">
        <v>0.2202</v>
      </c>
      <c r="F71" s="136">
        <v>0.3029</v>
      </c>
      <c r="G71" s="165">
        <f t="shared" ref="G71:G100" si="8">W71*E71</f>
        <v>44.7006</v>
      </c>
      <c r="H71" s="136"/>
      <c r="J71" s="144">
        <v>0.3003</v>
      </c>
      <c r="K71" s="144">
        <v>0.256</v>
      </c>
      <c r="L71" s="144">
        <v>1</v>
      </c>
      <c r="M71" s="144">
        <v>0.9305</v>
      </c>
      <c r="O71" s="57">
        <v>0.8077</v>
      </c>
      <c r="P71" s="57">
        <v>0.6158</v>
      </c>
      <c r="Q71" s="57">
        <v>0.5776</v>
      </c>
      <c r="R71" s="57">
        <v>0.0382</v>
      </c>
      <c r="S71" s="57">
        <v>0.5734</v>
      </c>
      <c r="U71" s="63">
        <v>0.1216</v>
      </c>
      <c r="V71" s="63">
        <v>0.821</v>
      </c>
      <c r="W71" s="64">
        <v>203</v>
      </c>
      <c r="X71" s="64">
        <v>327</v>
      </c>
      <c r="Z71" s="110">
        <f t="shared" ref="Z71:Z100" si="9">W71/U71-W71</f>
        <v>1466.40789473684</v>
      </c>
      <c r="AA71" s="72">
        <f t="shared" ref="AA71:AA100" si="10">(W71/U71-W71)*Q71</f>
        <v>846.9972</v>
      </c>
      <c r="AB71" s="72">
        <f t="shared" ref="AB71:AB100" si="11">W71*P71</f>
        <v>125.0074</v>
      </c>
      <c r="AD71" s="153" t="s">
        <v>23</v>
      </c>
      <c r="AE71" s="177">
        <f>(AB71/W71)-(AA71/Z71)</f>
        <v>0.0382</v>
      </c>
    </row>
    <row r="72" ht="14" hidden="1" customHeight="1" outlineLevel="1" spans="1:31">
      <c r="A72" s="116">
        <v>43618.1</v>
      </c>
      <c r="B72" s="104" t="s">
        <v>60</v>
      </c>
      <c r="C72" s="134">
        <v>8</v>
      </c>
      <c r="E72" s="136">
        <v>0.2397</v>
      </c>
      <c r="F72" s="136">
        <v>0.3128</v>
      </c>
      <c r="G72" s="165">
        <f t="shared" si="8"/>
        <v>47.94</v>
      </c>
      <c r="H72" s="136"/>
      <c r="J72" s="144">
        <v>0.2815</v>
      </c>
      <c r="K72" s="144">
        <v>0.2637</v>
      </c>
      <c r="L72" s="144">
        <v>1</v>
      </c>
      <c r="M72" s="144">
        <v>0.9295</v>
      </c>
      <c r="O72" s="57">
        <v>0.7089</v>
      </c>
      <c r="P72" s="57">
        <v>0.54</v>
      </c>
      <c r="Q72" s="57">
        <v>0.6192</v>
      </c>
      <c r="R72" s="57">
        <v>-0.0791999999999999</v>
      </c>
      <c r="S72" s="57">
        <v>0.6015</v>
      </c>
      <c r="U72" s="63">
        <v>0.1207</v>
      </c>
      <c r="V72" s="63">
        <v>0.8236</v>
      </c>
      <c r="W72" s="64">
        <v>200</v>
      </c>
      <c r="X72" s="64">
        <v>292</v>
      </c>
      <c r="Z72" s="110">
        <f t="shared" si="9"/>
        <v>1457.00082850041</v>
      </c>
      <c r="AA72" s="72">
        <f t="shared" si="10"/>
        <v>902.174913007456</v>
      </c>
      <c r="AB72" s="72">
        <f t="shared" si="11"/>
        <v>108</v>
      </c>
      <c r="AD72" s="153" t="s">
        <v>24</v>
      </c>
      <c r="AE72" s="75">
        <f>SUM(AB71:AB72)/SUM(W71:W72)-SUM(AA71:AA72)/SUM(Z71:Z72)</f>
        <v>-0.0201509348994481</v>
      </c>
    </row>
    <row r="73" ht="14" hidden="1" customHeight="1" outlineLevel="1" spans="1:31">
      <c r="A73" s="116">
        <v>43619.1</v>
      </c>
      <c r="B73" s="117"/>
      <c r="C73" s="134">
        <v>11</v>
      </c>
      <c r="E73" s="136">
        <v>0.2022</v>
      </c>
      <c r="F73" s="136">
        <v>0.3254</v>
      </c>
      <c r="G73" s="165">
        <f t="shared" si="8"/>
        <v>24.264</v>
      </c>
      <c r="H73" s="136"/>
      <c r="J73" s="144">
        <v>0.2289</v>
      </c>
      <c r="K73" s="144">
        <v>0.2552</v>
      </c>
      <c r="L73" s="144">
        <v>1</v>
      </c>
      <c r="M73" s="144">
        <v>0.9237</v>
      </c>
      <c r="O73" s="57">
        <v>0.58</v>
      </c>
      <c r="P73" s="57">
        <v>0.3833</v>
      </c>
      <c r="Q73" s="57">
        <v>0.5004</v>
      </c>
      <c r="R73" s="57">
        <v>-0.1171</v>
      </c>
      <c r="S73" s="57">
        <v>0.5583</v>
      </c>
      <c r="U73" s="63">
        <v>0.0943</v>
      </c>
      <c r="V73" s="63">
        <v>0.9487</v>
      </c>
      <c r="W73" s="64">
        <v>120</v>
      </c>
      <c r="X73" s="64">
        <v>183</v>
      </c>
      <c r="Z73" s="110">
        <f t="shared" si="9"/>
        <v>1152.53446447508</v>
      </c>
      <c r="AA73" s="72">
        <f t="shared" si="10"/>
        <v>576.72824602333</v>
      </c>
      <c r="AB73" s="72">
        <f t="shared" si="11"/>
        <v>45.996</v>
      </c>
      <c r="AD73" s="153" t="s">
        <v>25</v>
      </c>
      <c r="AE73" s="75">
        <f>SUM(AB71:AB73)/SUM(W71:W73)-SUM(AA71:AA73)/SUM(Z71:Z73)</f>
        <v>-0.0371737113066618</v>
      </c>
    </row>
    <row r="74" ht="14" hidden="1" customHeight="1" outlineLevel="1" spans="1:31">
      <c r="A74" s="116">
        <v>43620.1</v>
      </c>
      <c r="B74" s="117"/>
      <c r="C74" s="134">
        <v>11</v>
      </c>
      <c r="E74" s="136">
        <v>0.3097</v>
      </c>
      <c r="F74" s="136">
        <v>0.3307</v>
      </c>
      <c r="G74" s="165">
        <f t="shared" si="8"/>
        <v>84.8578</v>
      </c>
      <c r="H74" s="136"/>
      <c r="J74" s="144">
        <v>0.2015</v>
      </c>
      <c r="K74" s="144">
        <v>0.2627</v>
      </c>
      <c r="L74" s="144">
        <v>1</v>
      </c>
      <c r="M74" s="144">
        <v>0.9198</v>
      </c>
      <c r="O74" s="57">
        <v>0.4348</v>
      </c>
      <c r="P74" s="57">
        <v>0.4088</v>
      </c>
      <c r="Q74" s="57">
        <v>0.4667</v>
      </c>
      <c r="R74" s="57">
        <v>-0.0579</v>
      </c>
      <c r="S74" s="57">
        <v>0.5715</v>
      </c>
      <c r="U74" s="63">
        <v>0.2414</v>
      </c>
      <c r="V74" s="63">
        <v>0.8073</v>
      </c>
      <c r="W74" s="64">
        <v>274</v>
      </c>
      <c r="X74" s="64">
        <v>423</v>
      </c>
      <c r="Z74" s="110">
        <f t="shared" si="9"/>
        <v>861.045567522784</v>
      </c>
      <c r="AA74" s="72">
        <f t="shared" si="10"/>
        <v>401.849966362883</v>
      </c>
      <c r="AB74" s="72">
        <f t="shared" si="11"/>
        <v>112.0112</v>
      </c>
      <c r="AD74" s="153" t="s">
        <v>26</v>
      </c>
      <c r="AE74" s="75">
        <f>SUM(AB71:AB74)/SUM(W71:W74)-SUM(AA71:AA74)/SUM(Z71:Z74)</f>
        <v>-0.0619049409772372</v>
      </c>
    </row>
    <row r="75" ht="14" hidden="1" customHeight="1" outlineLevel="1" spans="1:31">
      <c r="A75" s="116">
        <v>43621.1</v>
      </c>
      <c r="B75" s="117"/>
      <c r="C75" s="134">
        <v>7</v>
      </c>
      <c r="E75" s="136">
        <v>0.2107</v>
      </c>
      <c r="F75" s="136">
        <v>0.3276</v>
      </c>
      <c r="G75" s="165">
        <f t="shared" si="8"/>
        <v>32.0264</v>
      </c>
      <c r="H75" s="136"/>
      <c r="J75" s="144">
        <v>0.2297</v>
      </c>
      <c r="K75" s="144">
        <v>0.2544</v>
      </c>
      <c r="L75" s="144">
        <v>1</v>
      </c>
      <c r="M75" s="144">
        <v>0.9188</v>
      </c>
      <c r="O75" s="57">
        <v>0.5758</v>
      </c>
      <c r="P75" s="57">
        <v>0.4671</v>
      </c>
      <c r="Q75" s="57">
        <v>0.4245</v>
      </c>
      <c r="R75" s="57">
        <v>0.0426</v>
      </c>
      <c r="S75" s="57">
        <v>0.5718</v>
      </c>
      <c r="U75" s="63">
        <v>0.1412</v>
      </c>
      <c r="V75" s="63">
        <v>0.7986</v>
      </c>
      <c r="W75" s="64">
        <v>152</v>
      </c>
      <c r="X75" s="64">
        <v>242</v>
      </c>
      <c r="Z75" s="110">
        <f t="shared" si="9"/>
        <v>924.487252124646</v>
      </c>
      <c r="AA75" s="72">
        <f t="shared" si="10"/>
        <v>392.444838526912</v>
      </c>
      <c r="AB75" s="72">
        <f t="shared" si="11"/>
        <v>70.9992</v>
      </c>
      <c r="AD75" s="153" t="s">
        <v>27</v>
      </c>
      <c r="AE75" s="75">
        <f>SUM(AB71:AB75)/SUM(W71:W75)-SUM(AA71:AA75)/SUM(Z71:Z75)</f>
        <v>-0.0454796502221293</v>
      </c>
    </row>
    <row r="76" ht="14" hidden="1" customHeight="1" outlineLevel="1" spans="1:31">
      <c r="A76" s="116">
        <v>43622.1</v>
      </c>
      <c r="B76" s="117"/>
      <c r="C76" s="134">
        <v>7</v>
      </c>
      <c r="E76" s="136">
        <v>0.2698</v>
      </c>
      <c r="F76" s="136">
        <v>0.3658</v>
      </c>
      <c r="G76" s="165">
        <f t="shared" si="8"/>
        <v>54.4996</v>
      </c>
      <c r="H76" s="136"/>
      <c r="J76" s="144">
        <v>0.2433</v>
      </c>
      <c r="K76" s="144">
        <v>0.1879</v>
      </c>
      <c r="L76" s="144">
        <v>0.9999</v>
      </c>
      <c r="M76" s="144">
        <v>0.9296</v>
      </c>
      <c r="O76" s="57">
        <v>0.8621</v>
      </c>
      <c r="P76" s="57">
        <v>0.5644</v>
      </c>
      <c r="Q76" s="57">
        <v>0.5162</v>
      </c>
      <c r="R76" s="57">
        <v>0.0482</v>
      </c>
      <c r="S76" s="57">
        <v>0.5343</v>
      </c>
      <c r="U76" s="63">
        <v>0.1396</v>
      </c>
      <c r="V76" s="63">
        <v>0.7873</v>
      </c>
      <c r="W76" s="64">
        <v>202</v>
      </c>
      <c r="X76" s="64">
        <v>315</v>
      </c>
      <c r="Z76" s="110">
        <f t="shared" si="9"/>
        <v>1244.99140401146</v>
      </c>
      <c r="AA76" s="72">
        <f t="shared" si="10"/>
        <v>642.664562750716</v>
      </c>
      <c r="AB76" s="72">
        <f t="shared" si="11"/>
        <v>114.0088</v>
      </c>
      <c r="AD76" s="153" t="s">
        <v>28</v>
      </c>
      <c r="AE76" s="75">
        <f>SUM(AB71:AB76)/SUM(W71:W76)-SUM(AA71:AA76)/SUM(Z71:Z76)</f>
        <v>-0.02904388197699</v>
      </c>
    </row>
    <row r="77" ht="14" hidden="1" customHeight="1" outlineLevel="1" spans="1:31">
      <c r="A77" s="116">
        <v>43623.1</v>
      </c>
      <c r="C77" s="123">
        <v>7</v>
      </c>
      <c r="E77" s="136">
        <v>0.2344</v>
      </c>
      <c r="F77" s="136">
        <v>0.351</v>
      </c>
      <c r="G77" s="165">
        <f t="shared" si="8"/>
        <v>33.7536</v>
      </c>
      <c r="H77" s="136"/>
      <c r="J77" s="144">
        <v>0.2472</v>
      </c>
      <c r="K77" s="144">
        <v>0.2421</v>
      </c>
      <c r="L77" s="144">
        <v>0.9998</v>
      </c>
      <c r="M77" s="144">
        <v>0.9197</v>
      </c>
      <c r="O77" s="57">
        <v>0.7119</v>
      </c>
      <c r="P77" s="57">
        <v>0.4514</v>
      </c>
      <c r="Q77" s="57">
        <v>0.5752</v>
      </c>
      <c r="R77" s="57">
        <v>-0.1238</v>
      </c>
      <c r="S77" s="57">
        <v>0.5862</v>
      </c>
      <c r="U77" s="63">
        <v>0.1005</v>
      </c>
      <c r="V77" s="63">
        <v>0.8233</v>
      </c>
      <c r="W77" s="64">
        <v>144</v>
      </c>
      <c r="X77" s="64">
        <v>209</v>
      </c>
      <c r="Z77" s="110">
        <f t="shared" si="9"/>
        <v>1288.83582089552</v>
      </c>
      <c r="AA77" s="72">
        <f t="shared" si="10"/>
        <v>741.338364179104</v>
      </c>
      <c r="AB77" s="72">
        <f t="shared" si="11"/>
        <v>65.0016</v>
      </c>
      <c r="AD77" s="153" t="s">
        <v>29</v>
      </c>
      <c r="AE77" s="75">
        <f>SUM(AB71:AB77)/SUM(W71:W77)-SUM(AA71:AA77)/SUM(Z71:Z77)</f>
        <v>-0.041514662129955</v>
      </c>
    </row>
    <row r="78" ht="14" hidden="1" customHeight="1" outlineLevel="1" spans="1:31">
      <c r="A78" s="116">
        <v>43624.1</v>
      </c>
      <c r="C78" s="123">
        <v>7</v>
      </c>
      <c r="E78" s="136">
        <v>0.2527</v>
      </c>
      <c r="F78" s="136">
        <v>0.3212</v>
      </c>
      <c r="G78" s="165">
        <f t="shared" si="8"/>
        <v>47.2549</v>
      </c>
      <c r="H78" s="136"/>
      <c r="J78" s="144">
        <v>0.1984</v>
      </c>
      <c r="K78" s="144">
        <v>0.2239</v>
      </c>
      <c r="L78" s="144">
        <v>0.9999</v>
      </c>
      <c r="M78" s="144">
        <v>0.9186</v>
      </c>
      <c r="O78" s="57">
        <v>0.5938</v>
      </c>
      <c r="P78" s="57">
        <v>0.5027</v>
      </c>
      <c r="Q78" s="57">
        <v>0.5102</v>
      </c>
      <c r="R78" s="57">
        <v>-0.00749999999999995</v>
      </c>
      <c r="S78" s="57">
        <v>0.5487</v>
      </c>
      <c r="U78" s="63">
        <v>0.1443</v>
      </c>
      <c r="V78" s="63">
        <v>0.817</v>
      </c>
      <c r="W78" s="64">
        <v>187</v>
      </c>
      <c r="X78" s="64">
        <v>273</v>
      </c>
      <c r="Z78" s="110">
        <f t="shared" si="9"/>
        <v>1108.9112959113</v>
      </c>
      <c r="AA78" s="72">
        <f t="shared" si="10"/>
        <v>565.766543173943</v>
      </c>
      <c r="AB78" s="72">
        <f t="shared" si="11"/>
        <v>94.0049</v>
      </c>
      <c r="AD78" s="153" t="s">
        <v>30</v>
      </c>
      <c r="AE78" s="75">
        <f>SUM(AB71:AB78)/SUM(W71:W78)-SUM(AA71:AA78)/SUM(Z71:Z78)</f>
        <v>-0.0374727810479894</v>
      </c>
    </row>
    <row r="79" ht="14" hidden="1" customHeight="1" outlineLevel="1" spans="1:31">
      <c r="A79" s="116">
        <v>43625.1</v>
      </c>
      <c r="C79" s="123">
        <v>6</v>
      </c>
      <c r="E79" s="136">
        <v>0.2789</v>
      </c>
      <c r="F79" s="136">
        <v>0.3537</v>
      </c>
      <c r="G79" s="165">
        <f t="shared" si="8"/>
        <v>89.248</v>
      </c>
      <c r="H79" s="136"/>
      <c r="J79" s="144">
        <v>0.2263</v>
      </c>
      <c r="K79" s="144">
        <v>0.2747</v>
      </c>
      <c r="L79" s="144">
        <v>0.9998</v>
      </c>
      <c r="M79" s="144">
        <v>0.9049</v>
      </c>
      <c r="O79" s="57">
        <v>0.4611</v>
      </c>
      <c r="P79" s="57">
        <v>0.4625</v>
      </c>
      <c r="Q79" s="57">
        <v>0.5425</v>
      </c>
      <c r="R79" s="57">
        <v>-0.08</v>
      </c>
      <c r="S79" s="57">
        <v>0.6146</v>
      </c>
      <c r="U79" s="63">
        <v>0.1919</v>
      </c>
      <c r="V79" s="63">
        <v>0.9556</v>
      </c>
      <c r="W79" s="64">
        <v>320</v>
      </c>
      <c r="X79" s="64">
        <v>459</v>
      </c>
      <c r="Z79" s="110">
        <f t="shared" si="9"/>
        <v>1347.53517457009</v>
      </c>
      <c r="AA79" s="72">
        <f t="shared" si="10"/>
        <v>731.037832204273</v>
      </c>
      <c r="AB79" s="72">
        <f t="shared" si="11"/>
        <v>148</v>
      </c>
      <c r="AD79" s="153" t="s">
        <v>31</v>
      </c>
      <c r="AE79" s="75">
        <f>SUM(AB71:AB79)/SUM(W71:W79)-SUM(AA71:AA79)/SUM(Z71:Z79)</f>
        <v>-0.0445411516153466</v>
      </c>
    </row>
    <row r="80" ht="14" hidden="1" customHeight="1" outlineLevel="1" spans="1:31">
      <c r="A80" s="116">
        <v>43626.1</v>
      </c>
      <c r="C80" s="123">
        <v>5</v>
      </c>
      <c r="E80" s="136">
        <v>0.3094</v>
      </c>
      <c r="F80" s="136">
        <v>0.3518</v>
      </c>
      <c r="G80" s="165">
        <f t="shared" si="8"/>
        <v>222.768</v>
      </c>
      <c r="H80" s="136"/>
      <c r="J80" s="144">
        <v>0.2166</v>
      </c>
      <c r="K80" s="144">
        <v>0.2616</v>
      </c>
      <c r="L80" s="144">
        <v>0.9999</v>
      </c>
      <c r="M80" s="144">
        <v>0.901</v>
      </c>
      <c r="O80" s="57">
        <v>0.5785</v>
      </c>
      <c r="P80" s="57">
        <v>0.5528</v>
      </c>
      <c r="Q80" s="57">
        <v>0.5696</v>
      </c>
      <c r="R80" s="57">
        <v>-0.0168</v>
      </c>
      <c r="S80" s="57">
        <v>0.618</v>
      </c>
      <c r="U80" s="63">
        <v>0.3004</v>
      </c>
      <c r="V80" s="63">
        <v>0.9587</v>
      </c>
      <c r="W80" s="64">
        <v>720</v>
      </c>
      <c r="X80" s="64">
        <v>1002</v>
      </c>
      <c r="Z80" s="110">
        <f t="shared" si="9"/>
        <v>1676.80426098535</v>
      </c>
      <c r="AA80" s="72">
        <f t="shared" si="10"/>
        <v>955.107707057257</v>
      </c>
      <c r="AB80" s="72">
        <f t="shared" si="11"/>
        <v>398.016</v>
      </c>
      <c r="AD80" s="153" t="s">
        <v>32</v>
      </c>
      <c r="AE80" s="75">
        <f>SUM(AB71:AB80)/SUM(W71:W80)-SUM(AA71:AA80)/SUM(Z71:Z80)</f>
        <v>-0.0313088831744378</v>
      </c>
    </row>
    <row r="81" ht="14" hidden="1" customHeight="1" outlineLevel="1" spans="1:31">
      <c r="A81" s="116">
        <v>43627.1</v>
      </c>
      <c r="C81" s="123">
        <v>5</v>
      </c>
      <c r="E81" s="136">
        <v>0.2789</v>
      </c>
      <c r="F81" s="136">
        <v>0.3304</v>
      </c>
      <c r="G81" s="165">
        <f t="shared" si="8"/>
        <v>208.8961</v>
      </c>
      <c r="H81" s="136"/>
      <c r="J81" s="144">
        <v>0.2713</v>
      </c>
      <c r="K81" s="144">
        <v>0.262</v>
      </c>
      <c r="L81" s="144">
        <v>0.9998</v>
      </c>
      <c r="M81" s="144">
        <v>0.9359</v>
      </c>
      <c r="O81" s="57">
        <v>0.5216</v>
      </c>
      <c r="P81" s="57">
        <v>0.51</v>
      </c>
      <c r="Q81" s="57">
        <v>0.5274</v>
      </c>
      <c r="R81" s="57">
        <v>-0.0174</v>
      </c>
      <c r="S81" s="57">
        <v>0.5577</v>
      </c>
      <c r="U81" s="63">
        <v>0.3149</v>
      </c>
      <c r="V81" s="63">
        <v>0.7522</v>
      </c>
      <c r="W81" s="64">
        <v>749</v>
      </c>
      <c r="X81" s="64">
        <v>1047</v>
      </c>
      <c r="Z81" s="110">
        <f t="shared" si="9"/>
        <v>1629.53286757701</v>
      </c>
      <c r="AA81" s="72">
        <f t="shared" si="10"/>
        <v>859.415634360114</v>
      </c>
      <c r="AB81" s="72">
        <f t="shared" si="11"/>
        <v>381.99</v>
      </c>
      <c r="AD81" s="153" t="s">
        <v>33</v>
      </c>
      <c r="AE81" s="75">
        <f>SUM(AB71:AB81)/SUM(W71:W81)-SUM(AA71:AA81)/SUM(Z71:Z81)</f>
        <v>-0.0294743486507762</v>
      </c>
    </row>
    <row r="82" ht="14" hidden="1" customHeight="1" outlineLevel="1" spans="1:31">
      <c r="A82" s="116">
        <v>43628.1</v>
      </c>
      <c r="C82" s="123">
        <v>2</v>
      </c>
      <c r="E82" s="136">
        <v>0.3018</v>
      </c>
      <c r="F82" s="136">
        <v>0.3403</v>
      </c>
      <c r="G82" s="165">
        <f t="shared" si="8"/>
        <v>354.9168</v>
      </c>
      <c r="H82" s="136"/>
      <c r="J82" s="144">
        <v>0.3152</v>
      </c>
      <c r="K82" s="144">
        <v>0.2812</v>
      </c>
      <c r="L82" s="144">
        <v>0.9999</v>
      </c>
      <c r="M82" s="144">
        <v>0.9368</v>
      </c>
      <c r="O82" s="57">
        <v>0.5444</v>
      </c>
      <c r="P82" s="57">
        <v>0.5901</v>
      </c>
      <c r="Q82" s="57">
        <v>0.6046</v>
      </c>
      <c r="R82" s="57">
        <v>-0.0145000000000001</v>
      </c>
      <c r="S82" s="57">
        <v>0.5864</v>
      </c>
      <c r="U82" s="63">
        <v>0.359</v>
      </c>
      <c r="V82" s="63">
        <v>0.7596</v>
      </c>
      <c r="W82" s="64">
        <v>1176</v>
      </c>
      <c r="X82" s="64">
        <v>1597</v>
      </c>
      <c r="Z82" s="110">
        <f t="shared" si="9"/>
        <v>2099.76601671309</v>
      </c>
      <c r="AA82" s="72">
        <f t="shared" si="10"/>
        <v>1269.51853370474</v>
      </c>
      <c r="AB82" s="72">
        <f t="shared" si="11"/>
        <v>693.9576</v>
      </c>
      <c r="AD82" s="153" t="s">
        <v>34</v>
      </c>
      <c r="AE82" s="75">
        <f>SUM(AB71:AB82)/SUM(W71:W82)-SUM(AA71:AA82)/SUM(Z71:Z82)</f>
        <v>-0.0164892615436504</v>
      </c>
    </row>
    <row r="83" ht="14" hidden="1" customHeight="1" outlineLevel="1" spans="1:31">
      <c r="A83" s="116">
        <v>43629.1</v>
      </c>
      <c r="C83" s="123">
        <v>1</v>
      </c>
      <c r="E83" s="136">
        <v>0.3248</v>
      </c>
      <c r="F83" s="136">
        <v>0.3533</v>
      </c>
      <c r="G83" s="165">
        <f t="shared" si="8"/>
        <v>596.3328</v>
      </c>
      <c r="H83" s="136"/>
      <c r="J83" s="144">
        <v>0.2806</v>
      </c>
      <c r="K83" s="144">
        <v>0.2602</v>
      </c>
      <c r="L83" s="144">
        <v>0.9996</v>
      </c>
      <c r="M83" s="144">
        <v>0.9339</v>
      </c>
      <c r="O83" s="57">
        <v>0.4525</v>
      </c>
      <c r="P83" s="57">
        <v>0.5011</v>
      </c>
      <c r="Q83" s="57">
        <v>0.5584</v>
      </c>
      <c r="R83" s="57">
        <v>-0.0573</v>
      </c>
      <c r="S83" s="57">
        <v>0.5134</v>
      </c>
      <c r="U83" s="63">
        <v>0.5662</v>
      </c>
      <c r="V83" s="63">
        <v>0.8274</v>
      </c>
      <c r="W83" s="64">
        <v>1836</v>
      </c>
      <c r="X83" s="64">
        <v>2552</v>
      </c>
      <c r="Z83" s="110">
        <f t="shared" si="9"/>
        <v>1406.67043447545</v>
      </c>
      <c r="AA83" s="72">
        <f t="shared" si="10"/>
        <v>785.484770611091</v>
      </c>
      <c r="AB83" s="72">
        <f t="shared" si="11"/>
        <v>920.0196</v>
      </c>
      <c r="AD83" s="153" t="s">
        <v>35</v>
      </c>
      <c r="AE83" s="75">
        <f>SUM(AB71:AB83)/SUM(W71:W83)-SUM(AA71:AA83)/SUM(Z71:Z83)</f>
        <v>-0.0258867710189505</v>
      </c>
    </row>
    <row r="84" ht="14" hidden="1" customHeight="1" outlineLevel="1" spans="1:31">
      <c r="A84" s="116">
        <v>43630.1</v>
      </c>
      <c r="C84" s="123">
        <v>4</v>
      </c>
      <c r="E84" s="136">
        <v>0.3176</v>
      </c>
      <c r="F84" s="136">
        <v>0.3449</v>
      </c>
      <c r="G84" s="165">
        <f t="shared" si="8"/>
        <v>338.5616</v>
      </c>
      <c r="H84" s="136"/>
      <c r="J84" s="144">
        <v>0.27</v>
      </c>
      <c r="K84" s="144">
        <v>0.2579</v>
      </c>
      <c r="L84" s="144">
        <v>0.9996</v>
      </c>
      <c r="M84" s="144">
        <v>0.9339</v>
      </c>
      <c r="O84" s="57">
        <v>0.4155</v>
      </c>
      <c r="P84" s="57">
        <v>0.4409</v>
      </c>
      <c r="Q84" s="57">
        <v>0.4691</v>
      </c>
      <c r="R84" s="57">
        <v>-0.0282</v>
      </c>
      <c r="S84" s="57">
        <v>0.5137</v>
      </c>
      <c r="U84" s="63">
        <v>0.364</v>
      </c>
      <c r="V84" s="63">
        <v>0.7812</v>
      </c>
      <c r="W84" s="64">
        <v>1066</v>
      </c>
      <c r="X84" s="64">
        <v>1508</v>
      </c>
      <c r="Z84" s="110">
        <f t="shared" si="9"/>
        <v>1862.57142857143</v>
      </c>
      <c r="AA84" s="72">
        <f t="shared" si="10"/>
        <v>873.732257142857</v>
      </c>
      <c r="AB84" s="72">
        <f t="shared" si="11"/>
        <v>469.9994</v>
      </c>
      <c r="AD84" s="153" t="s">
        <v>36</v>
      </c>
      <c r="AE84" s="154">
        <f>SUM(AB71:AB84)/SUM(W71:W84)-SUM(AA71:AA84)/SUM(Z71:Z84)</f>
        <v>-0.0301141836501291</v>
      </c>
    </row>
    <row r="85" ht="14" hidden="1" customHeight="1" outlineLevel="1" spans="1:31">
      <c r="A85" s="116">
        <v>43631.1</v>
      </c>
      <c r="C85" s="123">
        <v>8</v>
      </c>
      <c r="E85" s="136">
        <v>0.2973</v>
      </c>
      <c r="F85" s="136">
        <v>0.3258</v>
      </c>
      <c r="G85" s="165">
        <f t="shared" si="8"/>
        <v>90.0819</v>
      </c>
      <c r="H85" s="136"/>
      <c r="J85" s="144">
        <v>0.2</v>
      </c>
      <c r="K85" s="144">
        <v>0.2536</v>
      </c>
      <c r="L85" s="144">
        <v>0.9995</v>
      </c>
      <c r="M85" s="144">
        <v>0.9399</v>
      </c>
      <c r="O85" s="57">
        <v>0.8197</v>
      </c>
      <c r="P85" s="57">
        <v>0.2607</v>
      </c>
      <c r="Q85" s="57">
        <v>0.1964</v>
      </c>
      <c r="R85" s="57">
        <v>0.0643</v>
      </c>
      <c r="S85" s="57">
        <v>0.5199</v>
      </c>
      <c r="U85" s="63">
        <v>0.1401</v>
      </c>
      <c r="V85" s="63">
        <v>0.8236</v>
      </c>
      <c r="W85" s="64">
        <v>303</v>
      </c>
      <c r="X85" s="64">
        <v>444</v>
      </c>
      <c r="Z85" s="110">
        <f t="shared" si="9"/>
        <v>1859.7408993576</v>
      </c>
      <c r="AA85" s="72">
        <f t="shared" si="10"/>
        <v>365.253112633833</v>
      </c>
      <c r="AB85" s="72">
        <f t="shared" si="11"/>
        <v>78.9921</v>
      </c>
      <c r="AD85" s="153" t="s">
        <v>37</v>
      </c>
      <c r="AE85" s="75">
        <f>SUM(AB71:AB85)/SUM(W71:W85)-SUM(AA71:AA85)/SUM(Z71:Z85)</f>
        <v>-0.0101036946143447</v>
      </c>
    </row>
    <row r="86" ht="14" hidden="1" customHeight="1" outlineLevel="1" spans="1:31">
      <c r="A86" s="116">
        <v>43632.1</v>
      </c>
      <c r="B86" s="104" t="s">
        <v>60</v>
      </c>
      <c r="C86" s="123">
        <v>8</v>
      </c>
      <c r="E86" s="136">
        <v>0.3302</v>
      </c>
      <c r="F86" s="136">
        <v>0.2897</v>
      </c>
      <c r="G86" s="165">
        <f t="shared" si="8"/>
        <v>674.5986</v>
      </c>
      <c r="H86" s="136"/>
      <c r="J86" s="144">
        <v>0.2607</v>
      </c>
      <c r="K86" s="144">
        <v>0.2237</v>
      </c>
      <c r="L86" s="144">
        <v>0.9999</v>
      </c>
      <c r="M86" s="144">
        <v>0.9398</v>
      </c>
      <c r="O86" s="57">
        <v>0.6079</v>
      </c>
      <c r="P86" s="57">
        <v>0.6251</v>
      </c>
      <c r="Q86" s="57">
        <v>0.6061</v>
      </c>
      <c r="R86" s="57">
        <v>0.019</v>
      </c>
      <c r="S86" s="57">
        <v>0.579</v>
      </c>
      <c r="U86" s="63">
        <v>0.4724</v>
      </c>
      <c r="V86" s="63">
        <v>0.8032</v>
      </c>
      <c r="W86" s="62">
        <v>2043</v>
      </c>
      <c r="X86" s="62">
        <v>3256</v>
      </c>
      <c r="Z86" s="110">
        <f t="shared" si="9"/>
        <v>2281.72480948349</v>
      </c>
      <c r="AA86" s="72">
        <f t="shared" si="10"/>
        <v>1382.95340702794</v>
      </c>
      <c r="AB86" s="72">
        <f t="shared" si="11"/>
        <v>1277.0793</v>
      </c>
      <c r="AD86" s="153" t="s">
        <v>38</v>
      </c>
      <c r="AE86" s="177">
        <f>SUM(AB71:AB86)/SUM(W71:W86)-SUM(AA71:AA86)/SUM(Z71:Z86)</f>
        <v>0.00700386829861388</v>
      </c>
    </row>
    <row r="87" ht="14" hidden="1" customHeight="1" outlineLevel="1" spans="1:31">
      <c r="A87" s="116">
        <v>43633.1</v>
      </c>
      <c r="B87" s="104" t="s">
        <v>60</v>
      </c>
      <c r="C87" s="123">
        <v>8</v>
      </c>
      <c r="E87" s="136">
        <v>0.2821</v>
      </c>
      <c r="F87" s="136">
        <v>0.3508</v>
      </c>
      <c r="G87" s="165">
        <f t="shared" si="8"/>
        <v>147.5383</v>
      </c>
      <c r="H87" s="136"/>
      <c r="J87" s="144">
        <v>0.2065</v>
      </c>
      <c r="K87" s="144">
        <v>0.2244</v>
      </c>
      <c r="L87" s="144">
        <v>0.9999</v>
      </c>
      <c r="M87" s="144">
        <v>0.9335</v>
      </c>
      <c r="O87" s="57">
        <v>0.6233</v>
      </c>
      <c r="P87" s="57">
        <v>0.5392</v>
      </c>
      <c r="Q87" s="57">
        <v>0.507</v>
      </c>
      <c r="R87" s="57">
        <v>0.0322</v>
      </c>
      <c r="S87" s="57">
        <v>0.5234</v>
      </c>
      <c r="U87" s="63">
        <v>0.238</v>
      </c>
      <c r="V87" s="63">
        <v>0.9635</v>
      </c>
      <c r="W87" s="64">
        <v>523</v>
      </c>
      <c r="X87" s="64">
        <v>936</v>
      </c>
      <c r="Z87" s="110">
        <f t="shared" si="9"/>
        <v>1674.47899159664</v>
      </c>
      <c r="AA87" s="72">
        <f t="shared" si="10"/>
        <v>848.960848739496</v>
      </c>
      <c r="AB87" s="72">
        <f t="shared" si="11"/>
        <v>282.0016</v>
      </c>
      <c r="AD87" s="153" t="s">
        <v>39</v>
      </c>
      <c r="AE87" s="177">
        <f>SUM(AB71:AB87)/SUM(W71:W87)-SUM(AA71:AA87)/SUM(Z71:Z87)</f>
        <v>0.00847750940719616</v>
      </c>
    </row>
    <row r="88" ht="14" hidden="1" customHeight="1" outlineLevel="1" spans="1:31">
      <c r="A88" s="116">
        <v>43634.1</v>
      </c>
      <c r="B88" s="104" t="s">
        <v>60</v>
      </c>
      <c r="C88" s="123">
        <v>6</v>
      </c>
      <c r="E88" s="136">
        <v>0.2844</v>
      </c>
      <c r="F88" s="136">
        <v>0.3072</v>
      </c>
      <c r="G88" s="165">
        <f t="shared" si="8"/>
        <v>318.2436</v>
      </c>
      <c r="H88" s="136"/>
      <c r="J88" s="144">
        <v>0.2035</v>
      </c>
      <c r="K88" s="144">
        <v>0.2862</v>
      </c>
      <c r="L88" s="144">
        <v>0.9998</v>
      </c>
      <c r="M88" s="144">
        <v>0.9662</v>
      </c>
      <c r="O88" s="57">
        <v>0.5916</v>
      </c>
      <c r="P88" s="57">
        <v>0.6157</v>
      </c>
      <c r="Q88" s="57">
        <v>0.5796</v>
      </c>
      <c r="R88" s="57">
        <v>0.0361</v>
      </c>
      <c r="S88" s="57">
        <v>0.6334</v>
      </c>
      <c r="U88" s="63">
        <v>0.351</v>
      </c>
      <c r="V88" s="63">
        <v>0.82</v>
      </c>
      <c r="W88" s="64">
        <v>1119</v>
      </c>
      <c r="X88" s="64">
        <v>1758</v>
      </c>
      <c r="Z88" s="110">
        <f t="shared" si="9"/>
        <v>2069.03418803419</v>
      </c>
      <c r="AA88" s="72">
        <f t="shared" si="10"/>
        <v>1199.21221538462</v>
      </c>
      <c r="AB88" s="72">
        <f t="shared" si="11"/>
        <v>688.9683</v>
      </c>
      <c r="AD88" s="153" t="s">
        <v>40</v>
      </c>
      <c r="AE88" s="177">
        <f>(AB71:AB88/W71:W88)-(AA71:AA88/Z71:Z88)</f>
        <v>0.0361</v>
      </c>
    </row>
    <row r="89" ht="14" hidden="1" customHeight="1" outlineLevel="1" spans="1:31">
      <c r="A89" s="116">
        <v>43635.1</v>
      </c>
      <c r="B89" s="104" t="s">
        <v>60</v>
      </c>
      <c r="C89" s="123">
        <v>5</v>
      </c>
      <c r="E89" s="136">
        <v>0.3372</v>
      </c>
      <c r="F89" s="136">
        <v>0.3636</v>
      </c>
      <c r="G89" s="165">
        <f t="shared" si="8"/>
        <v>150.3912</v>
      </c>
      <c r="H89" s="136"/>
      <c r="J89" s="144">
        <v>0.1519</v>
      </c>
      <c r="K89" s="144">
        <v>0.2663</v>
      </c>
      <c r="L89" s="144">
        <v>0.9998</v>
      </c>
      <c r="M89" s="144">
        <v>0.929</v>
      </c>
      <c r="O89" s="57">
        <v>0.517</v>
      </c>
      <c r="P89" s="57">
        <v>0.5291</v>
      </c>
      <c r="Q89" s="57">
        <v>0.5043</v>
      </c>
      <c r="R89" s="57">
        <v>0.0248</v>
      </c>
      <c r="S89" s="57">
        <v>0.5538</v>
      </c>
      <c r="U89" s="63">
        <v>0.3639</v>
      </c>
      <c r="V89" s="63">
        <v>0.9412</v>
      </c>
      <c r="W89" s="64">
        <v>446</v>
      </c>
      <c r="X89" s="64">
        <v>949</v>
      </c>
      <c r="Z89" s="110">
        <f t="shared" si="9"/>
        <v>779.611431712009</v>
      </c>
      <c r="AA89" s="72">
        <f t="shared" si="10"/>
        <v>393.158045012366</v>
      </c>
      <c r="AB89" s="72">
        <f t="shared" si="11"/>
        <v>235.9786</v>
      </c>
      <c r="AD89" s="153" t="s">
        <v>41</v>
      </c>
      <c r="AE89" s="177">
        <f>SUM(AB71:AB89)/SUM(W71:W89)-SUM(AA71:AA89)/SUM(Z71:Z89)</f>
        <v>0.0128907097887471</v>
      </c>
    </row>
    <row r="90" ht="14" hidden="1" customHeight="1" outlineLevel="1" spans="1:31">
      <c r="A90" s="116">
        <v>43636.1</v>
      </c>
      <c r="B90" s="104" t="s">
        <v>60</v>
      </c>
      <c r="C90" s="123">
        <v>5</v>
      </c>
      <c r="E90" s="136">
        <v>0.329</v>
      </c>
      <c r="F90" s="136">
        <v>0.3404</v>
      </c>
      <c r="G90" s="165">
        <f t="shared" si="8"/>
        <v>143.115</v>
      </c>
      <c r="H90" s="136"/>
      <c r="J90" s="144">
        <v>0.1421</v>
      </c>
      <c r="K90" s="144">
        <v>0.2036</v>
      </c>
      <c r="L90" s="144">
        <v>0.9998</v>
      </c>
      <c r="M90" s="144">
        <v>0.9176</v>
      </c>
      <c r="O90" s="57">
        <v>0.5018</v>
      </c>
      <c r="P90" s="57">
        <v>0.4828</v>
      </c>
      <c r="Q90" s="57">
        <v>0.5143</v>
      </c>
      <c r="R90" s="57">
        <v>-0.0315</v>
      </c>
      <c r="S90" s="57">
        <v>0.5539</v>
      </c>
      <c r="U90" s="63">
        <v>0.3364</v>
      </c>
      <c r="V90" s="63">
        <v>0.8306</v>
      </c>
      <c r="W90" s="64">
        <v>435</v>
      </c>
      <c r="X90" s="64">
        <v>778</v>
      </c>
      <c r="Z90" s="110">
        <f t="shared" si="9"/>
        <v>858.103448275862</v>
      </c>
      <c r="AA90" s="72">
        <f t="shared" si="10"/>
        <v>441.322603448276</v>
      </c>
      <c r="AB90" s="72">
        <f t="shared" si="11"/>
        <v>210.018</v>
      </c>
      <c r="AD90" s="153" t="s">
        <v>42</v>
      </c>
      <c r="AE90" s="177">
        <f>SUM(AB71:AB90)/SUM(W71:W90)-SUM(AA71:AA90)/SUM(Z71:Z90)</f>
        <v>0.0112597483353821</v>
      </c>
    </row>
    <row r="91" ht="14" hidden="1" customHeight="1" outlineLevel="1" spans="1:31">
      <c r="A91" s="116">
        <v>43637.1</v>
      </c>
      <c r="C91" s="123">
        <v>11</v>
      </c>
      <c r="E91" s="136">
        <v>0.2587</v>
      </c>
      <c r="F91" s="136">
        <v>0.3563</v>
      </c>
      <c r="G91" s="165">
        <f t="shared" si="8"/>
        <v>26.9048</v>
      </c>
      <c r="H91" s="136"/>
      <c r="J91" s="144">
        <v>0.1525</v>
      </c>
      <c r="K91" s="144">
        <v>0.2221</v>
      </c>
      <c r="L91" s="144">
        <v>0.9998</v>
      </c>
      <c r="M91" s="144">
        <v>0.9511</v>
      </c>
      <c r="O91" s="57">
        <v>0.3816</v>
      </c>
      <c r="P91" s="57">
        <v>0.4519</v>
      </c>
      <c r="Q91" s="57">
        <v>0.5015</v>
      </c>
      <c r="R91" s="57">
        <v>-0.0495999999999999</v>
      </c>
      <c r="S91" s="57">
        <v>0.5725</v>
      </c>
      <c r="U91" s="63">
        <v>0.0997</v>
      </c>
      <c r="V91" s="63">
        <v>0.9298</v>
      </c>
      <c r="W91" s="64">
        <v>104</v>
      </c>
      <c r="X91" s="64">
        <v>201</v>
      </c>
      <c r="Z91" s="110">
        <f t="shared" si="9"/>
        <v>939.129388164494</v>
      </c>
      <c r="AA91" s="72">
        <f t="shared" si="10"/>
        <v>470.973388164493</v>
      </c>
      <c r="AB91" s="72">
        <f t="shared" si="11"/>
        <v>46.9976</v>
      </c>
      <c r="AD91" s="153" t="s">
        <v>43</v>
      </c>
      <c r="AE91" s="177">
        <f>SUM(AB71:AB91)/SUM(W71:W91)-SUM(AA71:AA91)/SUM(Z71:Z91)</f>
        <v>0.0112237983774564</v>
      </c>
    </row>
    <row r="92" ht="14" hidden="1" customHeight="1" outlineLevel="1" spans="1:31">
      <c r="A92" s="116">
        <v>43638.1</v>
      </c>
      <c r="C92" s="123">
        <v>11</v>
      </c>
      <c r="E92" s="136">
        <v>0.2584</v>
      </c>
      <c r="F92" s="136">
        <v>0.3644</v>
      </c>
      <c r="G92" s="165">
        <f t="shared" si="8"/>
        <v>37.468</v>
      </c>
      <c r="H92" s="136"/>
      <c r="J92" s="144">
        <v>0.1286</v>
      </c>
      <c r="K92" s="144">
        <v>0.2193</v>
      </c>
      <c r="L92" s="144">
        <v>0.9999</v>
      </c>
      <c r="M92" s="144">
        <v>0.9497</v>
      </c>
      <c r="O92" s="57">
        <v>0.5543</v>
      </c>
      <c r="P92" s="57">
        <v>0.5034</v>
      </c>
      <c r="Q92" s="57">
        <v>0.5272</v>
      </c>
      <c r="R92" s="57">
        <v>-0.0238</v>
      </c>
      <c r="S92" s="57">
        <v>0.5786</v>
      </c>
      <c r="U92" s="63">
        <v>0.1532</v>
      </c>
      <c r="V92" s="63">
        <v>0.9234</v>
      </c>
      <c r="W92" s="64">
        <v>145</v>
      </c>
      <c r="X92" s="64">
        <v>298</v>
      </c>
      <c r="Z92" s="110">
        <f t="shared" si="9"/>
        <v>801.475195822454</v>
      </c>
      <c r="AA92" s="72">
        <f t="shared" si="10"/>
        <v>422.537723237598</v>
      </c>
      <c r="AB92" s="72">
        <f t="shared" si="11"/>
        <v>72.993</v>
      </c>
      <c r="AD92" s="153" t="s">
        <v>44</v>
      </c>
      <c r="AE92" s="177">
        <f>SUM(AB71:AB92)/SUM(W71:W92)-SUM(AA71:AA92)/SUM(Z71:Z92)</f>
        <v>0.0107376714346678</v>
      </c>
    </row>
    <row r="93" ht="14" hidden="1" customHeight="1" outlineLevel="1" spans="1:31">
      <c r="A93" s="116">
        <v>43639.1</v>
      </c>
      <c r="C93" s="123">
        <v>6</v>
      </c>
      <c r="E93" s="136">
        <v>0.2506</v>
      </c>
      <c r="F93" s="136">
        <v>0.3392</v>
      </c>
      <c r="G93" s="165">
        <f t="shared" si="8"/>
        <v>54.6308</v>
      </c>
      <c r="H93" s="136"/>
      <c r="J93" s="144">
        <v>0.1456</v>
      </c>
      <c r="K93" s="144">
        <v>0.2601</v>
      </c>
      <c r="L93" s="144">
        <v>0.9999</v>
      </c>
      <c r="M93" s="144">
        <v>0.9647</v>
      </c>
      <c r="O93" s="57">
        <v>0.5667</v>
      </c>
      <c r="P93" s="57">
        <v>0.5138</v>
      </c>
      <c r="Q93" s="57">
        <v>0.505</v>
      </c>
      <c r="R93" s="57">
        <v>0.00880000000000003</v>
      </c>
      <c r="S93" s="57">
        <v>0.5831</v>
      </c>
      <c r="U93" s="63">
        <v>0.2017</v>
      </c>
      <c r="V93" s="63">
        <v>0.8514</v>
      </c>
      <c r="W93" s="64">
        <v>218</v>
      </c>
      <c r="X93" s="64">
        <v>387</v>
      </c>
      <c r="Z93" s="110">
        <f t="shared" si="9"/>
        <v>862.813088745662</v>
      </c>
      <c r="AA93" s="72">
        <f t="shared" si="10"/>
        <v>435.720609816559</v>
      </c>
      <c r="AB93" s="72">
        <f t="shared" si="11"/>
        <v>112.0084</v>
      </c>
      <c r="AD93" s="153" t="s">
        <v>45</v>
      </c>
      <c r="AE93" s="177">
        <f>SUM(AB71:AB93)/SUM(W71:W93)-SUM(AA71:AA93)/SUM(Z71:Z93)</f>
        <v>0.0108743135691372</v>
      </c>
    </row>
    <row r="94" ht="14" hidden="1" customHeight="1" outlineLevel="1" spans="1:31">
      <c r="A94" s="116">
        <v>43640.1</v>
      </c>
      <c r="C94" s="123">
        <v>10</v>
      </c>
      <c r="E94" s="136">
        <v>0.2108</v>
      </c>
      <c r="F94" s="136">
        <v>0.3573</v>
      </c>
      <c r="G94" s="165">
        <f t="shared" si="8"/>
        <v>21.5016</v>
      </c>
      <c r="H94" s="136"/>
      <c r="J94" s="144">
        <v>0.1689</v>
      </c>
      <c r="K94" s="144">
        <v>0.2218</v>
      </c>
      <c r="L94" s="144">
        <v>0.9999</v>
      </c>
      <c r="M94" s="144">
        <v>0.9533</v>
      </c>
      <c r="O94" s="57">
        <v>0.6842</v>
      </c>
      <c r="P94" s="57">
        <v>0.4902</v>
      </c>
      <c r="Q94" s="57">
        <v>0.5353</v>
      </c>
      <c r="R94" s="57">
        <v>-0.0451</v>
      </c>
      <c r="S94" s="57">
        <v>0.5664</v>
      </c>
      <c r="U94" s="63">
        <v>0.0843</v>
      </c>
      <c r="V94" s="63">
        <v>0.9307</v>
      </c>
      <c r="W94" s="64">
        <v>102</v>
      </c>
      <c r="X94" s="64">
        <v>166</v>
      </c>
      <c r="Z94" s="110">
        <f t="shared" si="9"/>
        <v>1107.96441281139</v>
      </c>
      <c r="AA94" s="72">
        <f t="shared" si="10"/>
        <v>593.093350177936</v>
      </c>
      <c r="AB94" s="72">
        <f t="shared" si="11"/>
        <v>50.0004</v>
      </c>
      <c r="AD94" s="153" t="s">
        <v>46</v>
      </c>
      <c r="AE94" s="177">
        <f>SUM(AB71:AB94)/SUM(W71:W94)-SUM(AA71:AA94)/SUM(Z71:Z94)</f>
        <v>0.0100689062280734</v>
      </c>
    </row>
    <row r="95" ht="14" hidden="1" customHeight="1" outlineLevel="1" spans="1:31">
      <c r="A95" s="116">
        <v>43641.1</v>
      </c>
      <c r="C95" s="123">
        <v>11</v>
      </c>
      <c r="E95" s="136">
        <v>0.1429</v>
      </c>
      <c r="F95" s="136">
        <v>0.3592</v>
      </c>
      <c r="G95" s="165">
        <f t="shared" si="8"/>
        <v>13.0039</v>
      </c>
      <c r="H95" s="136"/>
      <c r="J95" s="144">
        <v>0.1513</v>
      </c>
      <c r="K95" s="144">
        <v>0.2354</v>
      </c>
      <c r="L95" s="144">
        <v>0.9999</v>
      </c>
      <c r="M95" s="144">
        <v>0.9348</v>
      </c>
      <c r="O95" s="57">
        <v>0.8824</v>
      </c>
      <c r="P95" s="57">
        <v>0.5604</v>
      </c>
      <c r="Q95" s="57">
        <v>0.4733</v>
      </c>
      <c r="R95" s="57">
        <v>0.0871</v>
      </c>
      <c r="S95" s="57">
        <v>0.5631</v>
      </c>
      <c r="U95" s="63">
        <v>0.0982</v>
      </c>
      <c r="V95" s="63">
        <v>0.9139</v>
      </c>
      <c r="W95" s="64">
        <v>91</v>
      </c>
      <c r="X95" s="64">
        <v>168</v>
      </c>
      <c r="Z95" s="110">
        <f t="shared" si="9"/>
        <v>835.680244399185</v>
      </c>
      <c r="AA95" s="72">
        <f t="shared" si="10"/>
        <v>395.527459674134</v>
      </c>
      <c r="AB95" s="72">
        <f t="shared" si="11"/>
        <v>50.9964</v>
      </c>
      <c r="AD95" s="153" t="s">
        <v>47</v>
      </c>
      <c r="AE95" s="177">
        <f>SUM(AB71:AB95)/SUM(W71:W95)-SUM(AA71:AA95)/SUM(Z71:Z95)</f>
        <v>0.0114783437525722</v>
      </c>
    </row>
    <row r="96" ht="14" hidden="1" customHeight="1" outlineLevel="1" spans="1:31">
      <c r="A96" s="116">
        <v>43642.1</v>
      </c>
      <c r="C96" s="123">
        <v>11</v>
      </c>
      <c r="E96" s="136">
        <v>0.2298</v>
      </c>
      <c r="F96" s="136">
        <v>0.3427</v>
      </c>
      <c r="G96" s="165">
        <f t="shared" si="8"/>
        <v>21.1416</v>
      </c>
      <c r="H96" s="136"/>
      <c r="J96" s="144">
        <v>0.1781</v>
      </c>
      <c r="K96" s="144">
        <v>0.261</v>
      </c>
      <c r="L96" s="144">
        <v>0.9997</v>
      </c>
      <c r="M96" s="144">
        <v>0.9415</v>
      </c>
      <c r="O96" s="57">
        <v>0.7879</v>
      </c>
      <c r="P96" s="57">
        <v>0.5109</v>
      </c>
      <c r="Q96" s="57">
        <v>0.5032</v>
      </c>
      <c r="R96" s="57">
        <v>0.00770000000000004</v>
      </c>
      <c r="S96" s="57">
        <v>0.595</v>
      </c>
      <c r="U96" s="63">
        <v>0.0996</v>
      </c>
      <c r="V96" s="63">
        <v>0.9009</v>
      </c>
      <c r="W96" s="64">
        <v>92</v>
      </c>
      <c r="X96" s="64">
        <v>161</v>
      </c>
      <c r="Z96" s="110">
        <f t="shared" si="9"/>
        <v>831.694779116466</v>
      </c>
      <c r="AA96" s="72">
        <f t="shared" si="10"/>
        <v>418.508812851406</v>
      </c>
      <c r="AB96" s="72">
        <f t="shared" si="11"/>
        <v>47.0028</v>
      </c>
      <c r="AD96" s="153" t="s">
        <v>48</v>
      </c>
      <c r="AE96" s="177">
        <f>SUM(AB71:AB96)/SUM(W71:W96)-SUM(AA71:AA96)/SUM(Z71:Z96)</f>
        <v>0.011749699780772</v>
      </c>
    </row>
    <row r="97" ht="14" hidden="1" customHeight="1" outlineLevel="1" spans="1:31">
      <c r="A97" s="116">
        <v>43643.1</v>
      </c>
      <c r="C97" s="123">
        <v>9</v>
      </c>
      <c r="E97" s="136">
        <v>0.2394</v>
      </c>
      <c r="F97" s="136">
        <v>0.3289</v>
      </c>
      <c r="G97" s="165">
        <f t="shared" si="8"/>
        <v>22.0248</v>
      </c>
      <c r="H97" s="136"/>
      <c r="J97" s="144">
        <v>0.1241</v>
      </c>
      <c r="K97" s="144">
        <v>0.2062</v>
      </c>
      <c r="L97" s="144">
        <v>0.9998</v>
      </c>
      <c r="M97" s="144">
        <v>0.9555</v>
      </c>
      <c r="O97" s="57">
        <v>0.7813</v>
      </c>
      <c r="P97" s="57">
        <v>0.5217</v>
      </c>
      <c r="Q97" s="57">
        <v>0.5187</v>
      </c>
      <c r="R97" s="57">
        <v>0.003</v>
      </c>
      <c r="S97" s="57">
        <v>0.5649</v>
      </c>
      <c r="U97" s="63">
        <v>0.0864</v>
      </c>
      <c r="V97" s="63">
        <v>0.8001</v>
      </c>
      <c r="W97" s="64">
        <v>92</v>
      </c>
      <c r="X97" s="64">
        <v>142</v>
      </c>
      <c r="Z97" s="110">
        <f t="shared" si="9"/>
        <v>972.814814814815</v>
      </c>
      <c r="AA97" s="72">
        <f t="shared" si="10"/>
        <v>504.599044444444</v>
      </c>
      <c r="AB97" s="72">
        <f t="shared" si="11"/>
        <v>47.9964</v>
      </c>
      <c r="AD97" s="153" t="s">
        <v>49</v>
      </c>
      <c r="AE97" s="177">
        <f>SUM(AB71:AB97)/SUM(W71:W97)-SUM(AA71:AA97)/SUM(Z71:Z97)</f>
        <v>0.0117197679956019</v>
      </c>
    </row>
    <row r="98" ht="14" hidden="1" customHeight="1" outlineLevel="1" spans="1:31">
      <c r="A98" s="116">
        <v>43644.1</v>
      </c>
      <c r="C98" s="123">
        <v>10</v>
      </c>
      <c r="E98" s="136">
        <v>0.1973</v>
      </c>
      <c r="F98" s="136">
        <v>0.331</v>
      </c>
      <c r="G98" s="165">
        <f t="shared" si="8"/>
        <v>18.7435</v>
      </c>
      <c r="H98" s="136"/>
      <c r="J98" s="144">
        <v>0.1449</v>
      </c>
      <c r="K98" s="144">
        <v>0.203</v>
      </c>
      <c r="L98" s="144">
        <v>0.9999</v>
      </c>
      <c r="M98" s="144">
        <v>0.9282</v>
      </c>
      <c r="O98" s="57">
        <v>0.7097</v>
      </c>
      <c r="P98" s="57">
        <v>0.4947</v>
      </c>
      <c r="Q98" s="57">
        <v>0.5168</v>
      </c>
      <c r="R98" s="57">
        <v>-0.0221000000000001</v>
      </c>
      <c r="S98" s="57">
        <v>0.5552</v>
      </c>
      <c r="U98" s="63">
        <v>0.1019</v>
      </c>
      <c r="V98" s="63">
        <v>0.91</v>
      </c>
      <c r="W98" s="64">
        <v>95</v>
      </c>
      <c r="X98" s="64">
        <v>147</v>
      </c>
      <c r="Z98" s="110">
        <f t="shared" si="9"/>
        <v>837.286555446516</v>
      </c>
      <c r="AA98" s="72">
        <f t="shared" si="10"/>
        <v>432.70969185476</v>
      </c>
      <c r="AB98" s="72">
        <f t="shared" si="11"/>
        <v>46.9965</v>
      </c>
      <c r="AD98" s="153" t="s">
        <v>50</v>
      </c>
      <c r="AE98" s="177">
        <f>SUM(AB71:AB98)/SUM(W71:W98)-SUM(AA71:AA98)/SUM(Z71:Z98)</f>
        <v>0.011529711356935</v>
      </c>
    </row>
    <row r="99" ht="14" hidden="1" customHeight="1" outlineLevel="1" spans="1:31">
      <c r="A99" s="116">
        <v>43645.1</v>
      </c>
      <c r="C99" s="123">
        <v>9</v>
      </c>
      <c r="E99" s="136">
        <v>0.1667</v>
      </c>
      <c r="F99" s="136">
        <v>0.3135</v>
      </c>
      <c r="G99" s="165">
        <f t="shared" si="8"/>
        <v>10.8355</v>
      </c>
      <c r="H99" s="136"/>
      <c r="J99" s="144">
        <v>0.1909</v>
      </c>
      <c r="K99" s="144">
        <v>0.2694</v>
      </c>
      <c r="L99" s="144">
        <v>0.9999</v>
      </c>
      <c r="M99" s="144">
        <v>0.9707</v>
      </c>
      <c r="O99" s="57">
        <v>0.6667</v>
      </c>
      <c r="P99" s="57">
        <v>0.4923</v>
      </c>
      <c r="Q99" s="57">
        <v>0.5233</v>
      </c>
      <c r="R99" s="57">
        <v>-0.031</v>
      </c>
      <c r="S99" s="57">
        <v>0.5412</v>
      </c>
      <c r="U99" s="63">
        <v>0.0871</v>
      </c>
      <c r="V99" s="63">
        <v>0.8287</v>
      </c>
      <c r="W99" s="64">
        <v>65</v>
      </c>
      <c r="X99" s="64">
        <v>126</v>
      </c>
      <c r="Z99" s="110">
        <f t="shared" si="9"/>
        <v>681.268656716418</v>
      </c>
      <c r="AA99" s="72">
        <f t="shared" si="10"/>
        <v>356.507888059701</v>
      </c>
      <c r="AB99" s="72">
        <f t="shared" si="11"/>
        <v>31.9995</v>
      </c>
      <c r="AD99" s="153" t="s">
        <v>51</v>
      </c>
      <c r="AE99" s="177">
        <f>SUM(AB71:AB99)/SUM(W71:W99)-SUM(AA71:AA99)/SUM(Z71:Z99)</f>
        <v>0.0112777164384662</v>
      </c>
    </row>
    <row r="100" ht="14" hidden="1" customHeight="1" outlineLevel="1" spans="1:31">
      <c r="A100" s="116">
        <v>43646.1</v>
      </c>
      <c r="C100" s="123">
        <v>11</v>
      </c>
      <c r="E100" s="136">
        <v>0.1333</v>
      </c>
      <c r="F100" s="136">
        <v>0.3002</v>
      </c>
      <c r="G100" s="165">
        <f t="shared" si="8"/>
        <v>11.5971</v>
      </c>
      <c r="H100" s="136"/>
      <c r="J100" s="144">
        <v>0.1812</v>
      </c>
      <c r="K100" s="144">
        <v>0.2367</v>
      </c>
      <c r="L100" s="144">
        <v>0.9999</v>
      </c>
      <c r="M100" s="144">
        <v>0.946</v>
      </c>
      <c r="O100" s="57">
        <v>0.7949</v>
      </c>
      <c r="P100" s="57">
        <v>0.5747</v>
      </c>
      <c r="Q100" s="57">
        <v>0.5947</v>
      </c>
      <c r="R100" s="57">
        <v>-0.02</v>
      </c>
      <c r="S100" s="57">
        <v>0.5955</v>
      </c>
      <c r="U100" s="63">
        <v>0.0796</v>
      </c>
      <c r="V100" s="63">
        <v>0.915</v>
      </c>
      <c r="W100" s="64">
        <v>87</v>
      </c>
      <c r="X100" s="64">
        <v>150</v>
      </c>
      <c r="Z100" s="110">
        <f t="shared" si="9"/>
        <v>1005.9648241206</v>
      </c>
      <c r="AA100" s="72">
        <f t="shared" si="10"/>
        <v>598.247280904523</v>
      </c>
      <c r="AB100" s="72">
        <f t="shared" si="11"/>
        <v>49.9989</v>
      </c>
      <c r="AD100" s="153" t="s">
        <v>52</v>
      </c>
      <c r="AE100" s="177">
        <f>SUM(AB71:AB100)/SUM(W71:W100)-SUM(AA71:AA100)/SUM(Z71:Z100)</f>
        <v>0.00958394410805774</v>
      </c>
    </row>
    <row r="101" ht="14" customHeight="1" collapsed="1" spans="1:31">
      <c r="A101" s="125" t="s">
        <v>61</v>
      </c>
      <c r="B101" s="126">
        <v>618</v>
      </c>
      <c r="C101" s="166">
        <f>AVERAGE(C71:C100)</f>
        <v>7.6</v>
      </c>
      <c r="E101" s="34">
        <f>AVERAGE(E71:E100)</f>
        <v>0.25663</v>
      </c>
      <c r="F101" s="34">
        <f>AVERAGE(F71:F100)</f>
        <v>0.336066666666667</v>
      </c>
      <c r="G101" s="34">
        <f>SUM(G71:G100)/SUM(W71:W100)</f>
        <v>0.296178555864453</v>
      </c>
      <c r="H101" s="34"/>
      <c r="I101" s="142"/>
      <c r="J101" s="34">
        <f>AVERAGE(J71:J100)</f>
        <v>0.208053333333333</v>
      </c>
      <c r="K101" s="34">
        <f>AVERAGE(K71:K100)</f>
        <v>0.244543333333333</v>
      </c>
      <c r="L101" s="34">
        <f>AVERAGE(L71:L100)</f>
        <v>0.99985</v>
      </c>
      <c r="M101" s="34">
        <f>AVERAGE(M71:M100)</f>
        <v>0.93527</v>
      </c>
      <c r="N101" s="143"/>
      <c r="O101" s="34">
        <f>AVERAGE(O71:O100)</f>
        <v>0.623986666666667</v>
      </c>
      <c r="P101" s="34">
        <f>AVERAGE(P71:P100)</f>
        <v>0.50525</v>
      </c>
      <c r="Q101" s="34">
        <f>AVERAGE(Q71:Q100)</f>
        <v>0.518943333333333</v>
      </c>
      <c r="R101" s="68">
        <f>AVERAGE(R71:R100)</f>
        <v>-0.0136933333333333</v>
      </c>
      <c r="S101" s="34">
        <f>AVERAGE(S71:S100)</f>
        <v>0.567613333333334</v>
      </c>
      <c r="T101" s="143"/>
      <c r="U101" s="172">
        <f>AVERAGE(U71:U100)</f>
        <v>0.20645</v>
      </c>
      <c r="V101" s="68">
        <f>AVERAGE(V71:V100)</f>
        <v>0.85825</v>
      </c>
      <c r="W101" s="69">
        <f>AVERAGE(W71:W100)</f>
        <v>443.633333333333</v>
      </c>
      <c r="X101" s="69">
        <f>AVERAGE(X71:X100)</f>
        <v>683.2</v>
      </c>
      <c r="Z101" s="34" t="s">
        <v>54</v>
      </c>
      <c r="AA101" s="34">
        <f>SUM(AA71:AA100)/SUM(Z71:Z100)</f>
        <v>0.522164459228031</v>
      </c>
      <c r="AB101" s="68" t="s">
        <v>55</v>
      </c>
      <c r="AC101" s="178">
        <f>SUM(AB69:AB100)/SUM(W69:W100)</f>
        <v>0.531446482963376</v>
      </c>
      <c r="AD101" s="155" t="s">
        <v>16</v>
      </c>
      <c r="AE101" s="172">
        <f>AC101-AA101</f>
        <v>0.00928202373534581</v>
      </c>
    </row>
    <row r="102" s="101" customFormat="1" ht="14" hidden="1" customHeight="1" spans="1:31">
      <c r="A102" s="161" t="s">
        <v>62</v>
      </c>
      <c r="B102" s="130" t="s">
        <v>63</v>
      </c>
      <c r="C102" s="162">
        <f>MIN(C71:C100)</f>
        <v>1</v>
      </c>
      <c r="E102" s="163">
        <f>VARP(E71:E100)</f>
        <v>0.0029165141</v>
      </c>
      <c r="F102" s="163">
        <f>VARP(F71:F100)</f>
        <v>0.000412480888888889</v>
      </c>
      <c r="G102" s="164"/>
      <c r="H102" s="163"/>
      <c r="I102" s="168"/>
      <c r="J102" s="169">
        <f>VARP(J71:J100)</f>
        <v>0.00280233315555556</v>
      </c>
      <c r="K102" s="169">
        <f>VARP(K71:K100)</f>
        <v>0.000629626455555556</v>
      </c>
      <c r="L102" s="169">
        <f>VARP(L71:L100)</f>
        <v>1.44999999999968e-8</v>
      </c>
      <c r="M102" s="169">
        <f>VARP(M71:M100)</f>
        <v>0.0002742741</v>
      </c>
      <c r="N102" s="169"/>
      <c r="O102" s="169">
        <f>VARP(O71:O100)</f>
        <v>0.0185972444888889</v>
      </c>
      <c r="P102" s="169">
        <f>VARP(P71:P100)</f>
        <v>0.0053707165</v>
      </c>
      <c r="Q102" s="169">
        <f>VARP(Q71:Q100)</f>
        <v>0.00559736512222222</v>
      </c>
      <c r="R102" s="169">
        <f>VARP(R71:R100)</f>
        <v>0.00243503128888889</v>
      </c>
      <c r="S102" s="169">
        <f>VARP(S71:S100)</f>
        <v>0.000867283155555556</v>
      </c>
      <c r="T102" s="169"/>
      <c r="U102" s="169">
        <f>VARP(U71:U100)</f>
        <v>0.0165722058333333</v>
      </c>
      <c r="V102" s="169">
        <f>VARP(V71:V100)</f>
        <v>0.00421534916666667</v>
      </c>
      <c r="W102" s="171"/>
      <c r="X102" s="171"/>
      <c r="Y102" s="173"/>
      <c r="Z102" s="156">
        <f>AVERAGE(Z71:Z100)</f>
        <v>1264.19601465628</v>
      </c>
      <c r="AA102" s="156">
        <f>AVERAGE(AA71:AA100)</f>
        <v>660.118228351225</v>
      </c>
      <c r="AB102" s="157">
        <f>AVERAGE(AB71:AB100)</f>
        <v>235.901316666667</v>
      </c>
      <c r="AC102" s="174"/>
      <c r="AD102" s="175"/>
      <c r="AE102" s="176">
        <f>VARP(AE69:AE100)</f>
        <v>0.000716329041730883</v>
      </c>
    </row>
    <row r="103" ht="14" hidden="1" customHeight="1" outlineLevel="1" spans="1:31">
      <c r="A103" s="116">
        <v>43647.1</v>
      </c>
      <c r="C103" s="123">
        <v>11</v>
      </c>
      <c r="E103" s="136">
        <v>0.1457</v>
      </c>
      <c r="F103" s="136">
        <v>0.3058</v>
      </c>
      <c r="G103" s="165">
        <f t="shared" ref="G103:G133" si="12">X103*E103</f>
        <v>22.0007</v>
      </c>
      <c r="H103" s="136"/>
      <c r="J103" s="144">
        <v>0.1908</v>
      </c>
      <c r="K103" s="144">
        <v>0.2471</v>
      </c>
      <c r="L103" s="144">
        <v>0.9999</v>
      </c>
      <c r="M103" s="144">
        <v>0.9446</v>
      </c>
      <c r="O103" s="57">
        <v>0.8182</v>
      </c>
      <c r="P103" s="57">
        <v>0.5204</v>
      </c>
      <c r="Q103" s="57">
        <v>0.5374</v>
      </c>
      <c r="R103" s="57">
        <f t="shared" ref="R103:R133" si="13">P103-Q103</f>
        <v>-0.017</v>
      </c>
      <c r="S103" s="57">
        <v>0.5776</v>
      </c>
      <c r="U103" s="63">
        <v>0.0897</v>
      </c>
      <c r="V103" s="63">
        <v>0.9298</v>
      </c>
      <c r="W103" s="64">
        <v>98</v>
      </c>
      <c r="X103" s="64">
        <v>151</v>
      </c>
      <c r="Z103" s="110">
        <f t="shared" ref="Z103:Z133" si="14">W103/U103-W103</f>
        <v>994.530657748049</v>
      </c>
      <c r="AA103" s="72">
        <f t="shared" ref="AA103:AA133" si="15">(W103/U103-W103)*Q103</f>
        <v>534.460775473802</v>
      </c>
      <c r="AB103" s="72">
        <f t="shared" ref="AB103:AB133" si="16">W103*P103</f>
        <v>50.9992</v>
      </c>
      <c r="AD103" s="153" t="s">
        <v>23</v>
      </c>
      <c r="AE103" s="75">
        <f>(AB103/W103)-(AA103/Z103)</f>
        <v>-0.017</v>
      </c>
    </row>
    <row r="104" ht="14" hidden="1" customHeight="1" outlineLevel="1" spans="1:31">
      <c r="A104" s="116">
        <v>43648.1</v>
      </c>
      <c r="C104" s="123">
        <v>11</v>
      </c>
      <c r="E104" s="136">
        <v>0.2101</v>
      </c>
      <c r="F104" s="136">
        <v>0.2892</v>
      </c>
      <c r="G104" s="165">
        <f t="shared" si="12"/>
        <v>28.9938</v>
      </c>
      <c r="H104" s="136"/>
      <c r="J104" s="144">
        <v>0.1311</v>
      </c>
      <c r="K104" s="144">
        <v>0.2523</v>
      </c>
      <c r="L104" s="144">
        <v>0.9999</v>
      </c>
      <c r="M104" s="144">
        <v>0.947</v>
      </c>
      <c r="O104" s="57">
        <v>0.7838</v>
      </c>
      <c r="P104" s="57">
        <v>0.5854</v>
      </c>
      <c r="Q104" s="57">
        <v>0.5031</v>
      </c>
      <c r="R104" s="57">
        <f t="shared" si="13"/>
        <v>0.0823</v>
      </c>
      <c r="S104" s="57">
        <v>0.5961</v>
      </c>
      <c r="U104" s="63">
        <v>0.0799</v>
      </c>
      <c r="V104" s="63">
        <v>0.9247</v>
      </c>
      <c r="W104" s="64">
        <v>82</v>
      </c>
      <c r="X104" s="64">
        <v>138</v>
      </c>
      <c r="Z104" s="110">
        <f t="shared" si="14"/>
        <v>944.282853566959</v>
      </c>
      <c r="AA104" s="72">
        <f t="shared" si="15"/>
        <v>475.068703629537</v>
      </c>
      <c r="AB104" s="72">
        <f t="shared" si="16"/>
        <v>48.0028</v>
      </c>
      <c r="AD104" s="153" t="s">
        <v>24</v>
      </c>
      <c r="AE104" s="177">
        <f>SUM(AB103:AB104)/SUM(W103:W104)-SUM(AA103:AA104)/SUM(Z103:Z104)</f>
        <v>0.0293166383257316</v>
      </c>
    </row>
    <row r="105" ht="14" hidden="1" customHeight="1" outlineLevel="1" spans="1:31">
      <c r="A105" s="116">
        <v>43649.1</v>
      </c>
      <c r="C105" s="123">
        <v>11</v>
      </c>
      <c r="E105" s="136">
        <v>0.131</v>
      </c>
      <c r="F105" s="136">
        <v>0.3253</v>
      </c>
      <c r="G105" s="165">
        <f t="shared" si="12"/>
        <v>18.995</v>
      </c>
      <c r="H105" s="136"/>
      <c r="J105" s="144">
        <v>0.1716</v>
      </c>
      <c r="K105" s="144">
        <v>0.2563</v>
      </c>
      <c r="L105" s="144">
        <v>0.9999</v>
      </c>
      <c r="M105" s="144">
        <v>0.9471</v>
      </c>
      <c r="O105" s="57">
        <v>0.8571</v>
      </c>
      <c r="P105" s="57">
        <v>0.4</v>
      </c>
      <c r="Q105" s="57">
        <v>0.5036</v>
      </c>
      <c r="R105" s="57">
        <f t="shared" si="13"/>
        <v>-0.1036</v>
      </c>
      <c r="S105" s="57">
        <v>0.5873</v>
      </c>
      <c r="U105" s="63">
        <v>0.0852</v>
      </c>
      <c r="V105" s="63">
        <v>0.924</v>
      </c>
      <c r="W105" s="64">
        <v>85</v>
      </c>
      <c r="X105" s="64">
        <v>145</v>
      </c>
      <c r="Z105" s="110">
        <f t="shared" si="14"/>
        <v>912.652582159624</v>
      </c>
      <c r="AA105" s="72">
        <f t="shared" si="15"/>
        <v>459.611840375587</v>
      </c>
      <c r="AB105" s="72">
        <f t="shared" si="16"/>
        <v>34</v>
      </c>
      <c r="AD105" s="153" t="s">
        <v>25</v>
      </c>
      <c r="AE105" s="75">
        <f>SUM(AB103:AB105)/SUM(W103:W105)-SUM(AA103:AA105)/SUM(Z103:Z105)</f>
        <v>-0.0133288021993657</v>
      </c>
    </row>
    <row r="106" ht="14" hidden="1" customHeight="1" outlineLevel="1" spans="1:31">
      <c r="A106" s="116">
        <v>43650.1</v>
      </c>
      <c r="C106" s="123">
        <v>10</v>
      </c>
      <c r="E106" s="136">
        <v>0.1611</v>
      </c>
      <c r="F106" s="136">
        <v>0.3189</v>
      </c>
      <c r="G106" s="165">
        <f t="shared" si="12"/>
        <v>24.0039</v>
      </c>
      <c r="H106" s="136"/>
      <c r="J106" s="144">
        <v>0.146</v>
      </c>
      <c r="K106" s="144">
        <v>0.2541</v>
      </c>
      <c r="L106" s="144">
        <v>0.9999</v>
      </c>
      <c r="M106" s="144">
        <v>0.9457</v>
      </c>
      <c r="O106" s="57">
        <v>0.6667</v>
      </c>
      <c r="P106" s="57">
        <v>0.4808</v>
      </c>
      <c r="Q106" s="57">
        <v>0.5163</v>
      </c>
      <c r="R106" s="57">
        <f t="shared" si="13"/>
        <v>-0.0355</v>
      </c>
      <c r="S106" s="57">
        <v>0.5572</v>
      </c>
      <c r="U106" s="63">
        <v>0.0902</v>
      </c>
      <c r="V106" s="63">
        <v>0.9247</v>
      </c>
      <c r="W106" s="64">
        <v>104</v>
      </c>
      <c r="X106" s="64">
        <v>149</v>
      </c>
      <c r="Z106" s="110">
        <f t="shared" si="14"/>
        <v>1048.9933481153</v>
      </c>
      <c r="AA106" s="72">
        <f t="shared" si="15"/>
        <v>541.595265631929</v>
      </c>
      <c r="AB106" s="72">
        <f t="shared" si="16"/>
        <v>50.0032</v>
      </c>
      <c r="AD106" s="153" t="s">
        <v>26</v>
      </c>
      <c r="AE106" s="75">
        <f>SUM(AB103:AB106)/SUM(W103:W106)-SUM(AA103:AA106)/SUM(Z103:Z106)</f>
        <v>-0.0195637016151101</v>
      </c>
    </row>
    <row r="107" ht="14" hidden="1" customHeight="1" outlineLevel="1" spans="1:31">
      <c r="A107" s="116">
        <v>43651.1</v>
      </c>
      <c r="C107" s="123">
        <v>10</v>
      </c>
      <c r="E107" s="136">
        <v>0.1377</v>
      </c>
      <c r="F107" s="136">
        <v>0.3287</v>
      </c>
      <c r="G107" s="165">
        <f t="shared" si="12"/>
        <v>19.0026</v>
      </c>
      <c r="H107" s="136"/>
      <c r="J107" s="144">
        <v>0.1322</v>
      </c>
      <c r="K107" s="144">
        <v>0.2424</v>
      </c>
      <c r="L107" s="144">
        <v>0.9999</v>
      </c>
      <c r="M107" s="144">
        <v>0.9714</v>
      </c>
      <c r="O107" s="57">
        <v>0.8462</v>
      </c>
      <c r="P107" s="57">
        <v>0.475</v>
      </c>
      <c r="Q107" s="57">
        <v>0.4859</v>
      </c>
      <c r="R107" s="57">
        <f t="shared" si="13"/>
        <v>-0.0109</v>
      </c>
      <c r="S107" s="57">
        <v>0.5878</v>
      </c>
      <c r="U107" s="63">
        <v>0.0862</v>
      </c>
      <c r="V107" s="63">
        <v>0.8414</v>
      </c>
      <c r="W107" s="64">
        <v>80</v>
      </c>
      <c r="X107" s="64">
        <v>138</v>
      </c>
      <c r="Z107" s="110">
        <f t="shared" si="14"/>
        <v>848.074245939675</v>
      </c>
      <c r="AA107" s="72">
        <f t="shared" si="15"/>
        <v>412.079276102088</v>
      </c>
      <c r="AB107" s="72">
        <f t="shared" si="16"/>
        <v>38</v>
      </c>
      <c r="AD107" s="153" t="s">
        <v>27</v>
      </c>
      <c r="AE107" s="75">
        <f>SUM(AB103:AB107)/SUM(W103:W107)-SUM(AA103:AA107)/SUM(Z103:Z107)</f>
        <v>-0.0180075208319311</v>
      </c>
    </row>
    <row r="108" ht="14" hidden="1" customHeight="1" outlineLevel="1" spans="1:31">
      <c r="A108" s="116">
        <v>43652.1</v>
      </c>
      <c r="B108" s="104" t="s">
        <v>60</v>
      </c>
      <c r="C108" s="123">
        <v>10</v>
      </c>
      <c r="E108" s="136">
        <v>0.1885</v>
      </c>
      <c r="F108" s="136">
        <v>0.3058</v>
      </c>
      <c r="G108" s="165">
        <f t="shared" si="12"/>
        <v>22.997</v>
      </c>
      <c r="H108" s="136"/>
      <c r="J108" s="144">
        <v>0.193</v>
      </c>
      <c r="K108" s="144">
        <v>0.2453</v>
      </c>
      <c r="L108" s="144">
        <v>0.9999</v>
      </c>
      <c r="M108" s="144">
        <v>0.9449</v>
      </c>
      <c r="O108" s="57">
        <v>0.72</v>
      </c>
      <c r="P108" s="57">
        <v>0.4868</v>
      </c>
      <c r="Q108" s="57">
        <v>0.5005</v>
      </c>
      <c r="R108" s="57">
        <f t="shared" si="13"/>
        <v>-0.0136999999999999</v>
      </c>
      <c r="S108" s="57">
        <v>0.5562</v>
      </c>
      <c r="U108" s="63">
        <v>0.0816</v>
      </c>
      <c r="V108" s="63">
        <v>0.9223</v>
      </c>
      <c r="W108" s="64">
        <v>76</v>
      </c>
      <c r="X108" s="64">
        <v>122</v>
      </c>
      <c r="Z108" s="110">
        <f t="shared" si="14"/>
        <v>855.372549019608</v>
      </c>
      <c r="AA108" s="72">
        <f t="shared" si="15"/>
        <v>428.113960784314</v>
      </c>
      <c r="AB108" s="72">
        <f t="shared" si="16"/>
        <v>36.9968</v>
      </c>
      <c r="AD108" s="153" t="s">
        <v>28</v>
      </c>
      <c r="AE108" s="75">
        <f>SUM(AB103:AB108)/SUM(W103:W108)-SUM(AA103:AA108)/SUM(Z103:Z108)</f>
        <v>-0.0173073626577491</v>
      </c>
    </row>
    <row r="109" ht="14" hidden="1" customHeight="1" outlineLevel="1" spans="1:31">
      <c r="A109" s="116">
        <v>43653.1</v>
      </c>
      <c r="B109" s="104" t="s">
        <v>60</v>
      </c>
      <c r="C109" s="123">
        <v>10</v>
      </c>
      <c r="E109" s="136">
        <v>0.1556</v>
      </c>
      <c r="F109" s="136">
        <v>0.3079</v>
      </c>
      <c r="G109" s="165">
        <f t="shared" si="12"/>
        <v>21.006</v>
      </c>
      <c r="H109" s="136"/>
      <c r="J109" s="144">
        <v>0.1707</v>
      </c>
      <c r="K109" s="144">
        <v>0.2474</v>
      </c>
      <c r="L109" s="144">
        <v>0.9999</v>
      </c>
      <c r="M109" s="144">
        <v>0.9474</v>
      </c>
      <c r="O109" s="57">
        <v>0.7447</v>
      </c>
      <c r="P109" s="57">
        <v>0.5158</v>
      </c>
      <c r="Q109" s="57">
        <v>0.5246</v>
      </c>
      <c r="R109" s="57">
        <f t="shared" si="13"/>
        <v>-0.00879999999999992</v>
      </c>
      <c r="S109" s="57">
        <v>0.5956</v>
      </c>
      <c r="U109" s="63">
        <v>0.0843</v>
      </c>
      <c r="V109" s="63">
        <v>0.9284</v>
      </c>
      <c r="W109" s="64">
        <v>95</v>
      </c>
      <c r="X109" s="64">
        <v>135</v>
      </c>
      <c r="Z109" s="110">
        <f t="shared" si="14"/>
        <v>1031.92763938316</v>
      </c>
      <c r="AA109" s="72">
        <f t="shared" si="15"/>
        <v>541.349239620403</v>
      </c>
      <c r="AB109" s="72">
        <f t="shared" si="16"/>
        <v>49.001</v>
      </c>
      <c r="AD109" s="153" t="s">
        <v>29</v>
      </c>
      <c r="AE109" s="75">
        <f>SUM(AB103:AB109)/SUM(W103:W109)-SUM(AA103:AA109)/SUM(Z103:Z109)</f>
        <v>-0.0160400170289294</v>
      </c>
    </row>
    <row r="110" ht="14" hidden="1" customHeight="1" outlineLevel="1" spans="1:31">
      <c r="A110" s="116">
        <v>43654.1</v>
      </c>
      <c r="C110" s="123">
        <v>11</v>
      </c>
      <c r="E110" s="136">
        <v>0.1481</v>
      </c>
      <c r="F110" s="136">
        <v>0.3388</v>
      </c>
      <c r="G110" s="165">
        <f t="shared" si="12"/>
        <v>19.9935</v>
      </c>
      <c r="H110" s="136"/>
      <c r="J110" s="144">
        <v>0.2397</v>
      </c>
      <c r="K110" s="144">
        <v>0.2399</v>
      </c>
      <c r="L110" s="144">
        <v>0.9999</v>
      </c>
      <c r="M110" s="144">
        <v>0.9474</v>
      </c>
      <c r="O110" s="57">
        <v>0.6585</v>
      </c>
      <c r="P110" s="57">
        <v>0.5</v>
      </c>
      <c r="Q110" s="57">
        <v>0.5085</v>
      </c>
      <c r="R110" s="57">
        <f t="shared" si="13"/>
        <v>-0.00849999999999995</v>
      </c>
      <c r="S110" s="57">
        <v>0.5564</v>
      </c>
      <c r="U110" s="63">
        <v>0.086</v>
      </c>
      <c r="V110" s="63">
        <v>0.9234</v>
      </c>
      <c r="W110" s="64">
        <v>84</v>
      </c>
      <c r="X110" s="64">
        <v>135</v>
      </c>
      <c r="Z110" s="110">
        <f t="shared" si="14"/>
        <v>892.744186046512</v>
      </c>
      <c r="AA110" s="72">
        <f t="shared" si="15"/>
        <v>453.960418604651</v>
      </c>
      <c r="AB110" s="72">
        <f t="shared" si="16"/>
        <v>42</v>
      </c>
      <c r="AD110" s="153" t="s">
        <v>30</v>
      </c>
      <c r="AE110" s="75">
        <f>SUM(AB103:AB110)/SUM(W103:W110)-SUM(AA103:AA110)/SUM(Z103:Z110)</f>
        <v>-0.0151423515931453</v>
      </c>
    </row>
    <row r="111" ht="14" hidden="1" customHeight="1" outlineLevel="1" spans="1:31">
      <c r="A111" s="116">
        <v>43655.1</v>
      </c>
      <c r="C111" s="123">
        <v>9</v>
      </c>
      <c r="E111" s="136">
        <v>0.1301</v>
      </c>
      <c r="F111" s="136">
        <v>0.345</v>
      </c>
      <c r="G111" s="165">
        <f t="shared" si="12"/>
        <v>16.0023</v>
      </c>
      <c r="H111" s="136"/>
      <c r="J111" s="144">
        <v>0.1667</v>
      </c>
      <c r="K111" s="144">
        <v>0.2478</v>
      </c>
      <c r="L111" s="144">
        <v>0.9999</v>
      </c>
      <c r="M111" s="144">
        <v>0.9472</v>
      </c>
      <c r="O111" s="57">
        <v>0.7778</v>
      </c>
      <c r="P111" s="57">
        <v>0.5309</v>
      </c>
      <c r="Q111" s="57">
        <v>0.5005</v>
      </c>
      <c r="R111" s="57">
        <f t="shared" si="13"/>
        <v>0.0304000000000001</v>
      </c>
      <c r="S111" s="57">
        <v>0.5558</v>
      </c>
      <c r="U111" s="63">
        <v>0.0743</v>
      </c>
      <c r="V111" s="63">
        <v>0.9093</v>
      </c>
      <c r="W111" s="64">
        <v>81</v>
      </c>
      <c r="X111" s="64">
        <v>123</v>
      </c>
      <c r="Z111" s="110">
        <f t="shared" si="14"/>
        <v>1009.17496635262</v>
      </c>
      <c r="AA111" s="72">
        <f t="shared" si="15"/>
        <v>505.092070659488</v>
      </c>
      <c r="AB111" s="72">
        <f t="shared" si="16"/>
        <v>43.0029</v>
      </c>
      <c r="AD111" s="153" t="s">
        <v>31</v>
      </c>
      <c r="AE111" s="75">
        <f>SUM(AB103:AB111)/SUM(W103:W111)-SUM(AA103:AA111)/SUM(Z103:Z111)</f>
        <v>-0.0102871243264026</v>
      </c>
    </row>
    <row r="112" ht="14" hidden="1" customHeight="1" outlineLevel="1" spans="1:31">
      <c r="A112" s="116">
        <v>43656.1</v>
      </c>
      <c r="C112" s="123">
        <v>10</v>
      </c>
      <c r="E112" s="136">
        <v>0.2478</v>
      </c>
      <c r="F112" s="136">
        <v>0.3212</v>
      </c>
      <c r="G112" s="165">
        <f t="shared" si="12"/>
        <v>28.0014</v>
      </c>
      <c r="H112" s="136"/>
      <c r="J112" s="144">
        <v>0.233</v>
      </c>
      <c r="K112" s="144">
        <v>0.2451</v>
      </c>
      <c r="L112" s="144">
        <v>0.9999</v>
      </c>
      <c r="M112" s="144">
        <v>0.9486</v>
      </c>
      <c r="O112" s="57">
        <v>0.6071</v>
      </c>
      <c r="P112" s="57">
        <v>0.4103</v>
      </c>
      <c r="Q112" s="57">
        <v>0.4976</v>
      </c>
      <c r="R112" s="57">
        <f t="shared" si="13"/>
        <v>-0.0873</v>
      </c>
      <c r="S112" s="57">
        <v>0.5697</v>
      </c>
      <c r="U112" s="63">
        <v>0.0712</v>
      </c>
      <c r="V112" s="63">
        <v>0.9029</v>
      </c>
      <c r="W112" s="64">
        <v>78</v>
      </c>
      <c r="X112" s="64">
        <v>113</v>
      </c>
      <c r="Z112" s="110">
        <f t="shared" si="14"/>
        <v>1017.50561797753</v>
      </c>
      <c r="AA112" s="72">
        <f t="shared" si="15"/>
        <v>506.310795505618</v>
      </c>
      <c r="AB112" s="72">
        <f t="shared" si="16"/>
        <v>32.0034</v>
      </c>
      <c r="AD112" s="153" t="s">
        <v>32</v>
      </c>
      <c r="AE112" s="75">
        <f>SUM(AB103:AB112)/SUM(W103:W112)-SUM(AA103:AA112)/SUM(Z103:Z112)</f>
        <v>-0.0170535538821767</v>
      </c>
    </row>
    <row r="113" ht="14" hidden="1" customHeight="1" outlineLevel="1" spans="1:31">
      <c r="A113" s="116">
        <v>43657.1</v>
      </c>
      <c r="C113" s="123">
        <v>11</v>
      </c>
      <c r="E113" s="136">
        <v>0.1726</v>
      </c>
      <c r="F113" s="136">
        <v>0.2595</v>
      </c>
      <c r="G113" s="165">
        <f t="shared" si="12"/>
        <v>28.9968</v>
      </c>
      <c r="H113" s="136"/>
      <c r="J113" s="144">
        <v>0.1299</v>
      </c>
      <c r="K113" s="144">
        <v>0.176</v>
      </c>
      <c r="L113" s="144">
        <v>0.9999</v>
      </c>
      <c r="M113" s="144">
        <v>0.9648</v>
      </c>
      <c r="O113" s="57">
        <v>0.85</v>
      </c>
      <c r="P113" s="57">
        <v>0.5</v>
      </c>
      <c r="Q113" s="57">
        <v>0.5455</v>
      </c>
      <c r="R113" s="57">
        <f t="shared" si="13"/>
        <v>-0.0455</v>
      </c>
      <c r="S113" s="57">
        <v>0.5709</v>
      </c>
      <c r="U113" s="63">
        <v>0.0838</v>
      </c>
      <c r="V113" s="63">
        <v>0.8776</v>
      </c>
      <c r="W113" s="64">
        <v>110</v>
      </c>
      <c r="X113" s="64">
        <v>168</v>
      </c>
      <c r="Z113" s="110">
        <f t="shared" si="14"/>
        <v>1202.6491646778</v>
      </c>
      <c r="AA113" s="72">
        <f t="shared" si="15"/>
        <v>656.045119331742</v>
      </c>
      <c r="AB113" s="72">
        <f t="shared" si="16"/>
        <v>55</v>
      </c>
      <c r="AD113" s="153" t="s">
        <v>33</v>
      </c>
      <c r="AE113" s="75">
        <f>SUM(AB103:AB113)/SUM(W103:W113)-SUM(AA103:AA113)/SUM(Z103:Z113)</f>
        <v>-0.0202227027028537</v>
      </c>
    </row>
    <row r="114" ht="14" hidden="1" customHeight="1" outlineLevel="1" spans="1:31">
      <c r="A114" s="116">
        <v>43658.1</v>
      </c>
      <c r="C114" s="123">
        <v>10</v>
      </c>
      <c r="E114" s="136">
        <v>0.1901</v>
      </c>
      <c r="F114" s="136">
        <v>0.3183</v>
      </c>
      <c r="G114" s="165">
        <f t="shared" si="12"/>
        <v>26.9942</v>
      </c>
      <c r="H114" s="136"/>
      <c r="J114" s="144">
        <v>0.1626</v>
      </c>
      <c r="K114" s="144">
        <v>0.2349</v>
      </c>
      <c r="L114" s="144">
        <v>0.9999</v>
      </c>
      <c r="M114" s="144">
        <v>0.946</v>
      </c>
      <c r="O114" s="57">
        <v>0.6875</v>
      </c>
      <c r="P114" s="57">
        <v>0.48</v>
      </c>
      <c r="Q114" s="57">
        <v>0.5014</v>
      </c>
      <c r="R114" s="57">
        <f t="shared" si="13"/>
        <v>-0.0214</v>
      </c>
      <c r="S114" s="57">
        <v>0.5554</v>
      </c>
      <c r="U114" s="63">
        <v>0.0818</v>
      </c>
      <c r="V114" s="63">
        <v>0.9096</v>
      </c>
      <c r="W114" s="64">
        <v>75</v>
      </c>
      <c r="X114" s="64">
        <v>142</v>
      </c>
      <c r="Z114" s="110">
        <f t="shared" si="14"/>
        <v>841.870415647922</v>
      </c>
      <c r="AA114" s="72">
        <f t="shared" si="15"/>
        <v>422.113826405868</v>
      </c>
      <c r="AB114" s="72">
        <f t="shared" si="16"/>
        <v>36</v>
      </c>
      <c r="AD114" s="153" t="s">
        <v>34</v>
      </c>
      <c r="AE114" s="75">
        <f>SUM(AB103:AB114)/SUM(W103:W114)-SUM(AA103:AA114)/SUM(Z103:Z114)</f>
        <v>-0.0202957033585551</v>
      </c>
    </row>
    <row r="115" ht="14" hidden="1" customHeight="1" outlineLevel="1" spans="1:31">
      <c r="A115" s="116">
        <v>43659.1</v>
      </c>
      <c r="C115" s="123">
        <v>11</v>
      </c>
      <c r="E115" s="136">
        <v>0.1515</v>
      </c>
      <c r="F115" s="136">
        <v>0.3043</v>
      </c>
      <c r="G115" s="165">
        <f t="shared" si="12"/>
        <v>19.998</v>
      </c>
      <c r="H115" s="136"/>
      <c r="J115" s="144">
        <v>0.1453</v>
      </c>
      <c r="K115" s="144">
        <v>0.2248</v>
      </c>
      <c r="L115" s="144">
        <v>0.9999</v>
      </c>
      <c r="M115" s="144">
        <v>0.9468</v>
      </c>
      <c r="O115" s="57">
        <v>0.7059</v>
      </c>
      <c r="P115" s="57">
        <v>0.4699</v>
      </c>
      <c r="Q115" s="57">
        <v>0.4957</v>
      </c>
      <c r="R115" s="57">
        <f t="shared" si="13"/>
        <v>-0.0258</v>
      </c>
      <c r="S115" s="57">
        <v>0.5662</v>
      </c>
      <c r="U115" s="63">
        <v>0.0813</v>
      </c>
      <c r="V115" s="63">
        <v>0.8982</v>
      </c>
      <c r="W115" s="64">
        <v>83</v>
      </c>
      <c r="X115" s="64">
        <v>132</v>
      </c>
      <c r="Z115" s="110">
        <f t="shared" si="14"/>
        <v>937.910209102091</v>
      </c>
      <c r="AA115" s="72">
        <f t="shared" si="15"/>
        <v>464.922090651907</v>
      </c>
      <c r="AB115" s="72">
        <f t="shared" si="16"/>
        <v>39.0017</v>
      </c>
      <c r="AD115" s="153" t="s">
        <v>35</v>
      </c>
      <c r="AE115" s="75">
        <f>SUM(AB103:AB115)/SUM(W103:W115)-SUM(AA103:AA115)/SUM(Z103:Z115)</f>
        <v>-0.0206768857900133</v>
      </c>
    </row>
    <row r="116" ht="14" hidden="1" customHeight="1" outlineLevel="1" spans="1:31">
      <c r="A116" s="116">
        <v>43660.1</v>
      </c>
      <c r="C116" s="123">
        <v>11</v>
      </c>
      <c r="E116" s="136">
        <v>0.1721</v>
      </c>
      <c r="F116" s="136">
        <v>0.3152</v>
      </c>
      <c r="G116" s="165">
        <f t="shared" si="12"/>
        <v>20.9962</v>
      </c>
      <c r="H116" s="136"/>
      <c r="J116" s="144">
        <v>0.2072</v>
      </c>
      <c r="K116" s="144">
        <v>0.235</v>
      </c>
      <c r="L116" s="144">
        <v>0.9999</v>
      </c>
      <c r="M116" s="144">
        <v>0.9474</v>
      </c>
      <c r="O116" s="57">
        <v>0.8438</v>
      </c>
      <c r="P116" s="57">
        <v>0.5227</v>
      </c>
      <c r="Q116" s="57">
        <v>0.5226</v>
      </c>
      <c r="R116" s="57">
        <f t="shared" si="13"/>
        <v>0.0001000000000001</v>
      </c>
      <c r="S116" s="57">
        <v>0.5904</v>
      </c>
      <c r="U116" s="63">
        <v>0.0735</v>
      </c>
      <c r="V116" s="63">
        <v>0.9097</v>
      </c>
      <c r="W116" s="64">
        <v>88</v>
      </c>
      <c r="X116" s="64">
        <v>122</v>
      </c>
      <c r="Z116" s="110">
        <f t="shared" si="14"/>
        <v>1109.27891156463</v>
      </c>
      <c r="AA116" s="72">
        <f t="shared" si="15"/>
        <v>579.709159183673</v>
      </c>
      <c r="AB116" s="72">
        <f t="shared" si="16"/>
        <v>45.9976</v>
      </c>
      <c r="AD116" s="153" t="s">
        <v>36</v>
      </c>
      <c r="AE116" s="154">
        <f>SUM(AB103:AB116)/SUM(W103:W116)-SUM(AA103:AA116)/SUM(Z103:Z116)</f>
        <v>-0.0192868589265915</v>
      </c>
    </row>
    <row r="117" ht="14" hidden="1" customHeight="1" outlineLevel="1" spans="1:31">
      <c r="A117" s="116">
        <v>43661.1</v>
      </c>
      <c r="C117" s="123">
        <v>9</v>
      </c>
      <c r="E117" s="136">
        <v>0.2197</v>
      </c>
      <c r="F117" s="136">
        <v>0.3086</v>
      </c>
      <c r="G117" s="165">
        <f t="shared" si="12"/>
        <v>29.0004</v>
      </c>
      <c r="H117" s="136"/>
      <c r="J117" s="144">
        <v>0.1565</v>
      </c>
      <c r="K117" s="144">
        <v>0.2277</v>
      </c>
      <c r="L117" s="144">
        <v>0.9999</v>
      </c>
      <c r="M117" s="144">
        <v>0.9476</v>
      </c>
      <c r="O117" s="57">
        <v>0.8125</v>
      </c>
      <c r="P117" s="57">
        <v>0.5357</v>
      </c>
      <c r="Q117" s="57">
        <v>0.5113</v>
      </c>
      <c r="R117" s="57">
        <f t="shared" si="13"/>
        <v>0.0244</v>
      </c>
      <c r="S117" s="57">
        <v>0.5772</v>
      </c>
      <c r="U117" s="63">
        <v>0.0762</v>
      </c>
      <c r="V117" s="63">
        <v>0.9476</v>
      </c>
      <c r="W117" s="64">
        <v>84</v>
      </c>
      <c r="X117" s="64">
        <v>132</v>
      </c>
      <c r="Z117" s="110">
        <f t="shared" si="14"/>
        <v>1018.36220472441</v>
      </c>
      <c r="AA117" s="72">
        <f t="shared" si="15"/>
        <v>520.688595275591</v>
      </c>
      <c r="AB117" s="72">
        <f t="shared" si="16"/>
        <v>44.9988</v>
      </c>
      <c r="AD117" s="153" t="s">
        <v>37</v>
      </c>
      <c r="AE117" s="75">
        <f>SUM(AB103:AB117)/SUM(W103:W117)-SUM(AA103:AA117)/SUM(Z103:Z117)</f>
        <v>-0.0164695171026892</v>
      </c>
    </row>
    <row r="118" ht="14" hidden="1" customHeight="1" outlineLevel="1" spans="1:31">
      <c r="A118" s="116">
        <v>43662.1</v>
      </c>
      <c r="B118" s="104" t="s">
        <v>70</v>
      </c>
      <c r="C118" s="123">
        <v>9</v>
      </c>
      <c r="E118" s="136">
        <v>0.1842</v>
      </c>
      <c r="F118" s="136">
        <v>0.3097</v>
      </c>
      <c r="G118" s="165">
        <f t="shared" si="12"/>
        <v>27.8142</v>
      </c>
      <c r="H118" s="136"/>
      <c r="J118" s="144">
        <v>0.1324</v>
      </c>
      <c r="K118" s="144">
        <v>0.2216</v>
      </c>
      <c r="L118" s="144">
        <v>0.9998</v>
      </c>
      <c r="M118" s="144">
        <v>0.9463</v>
      </c>
      <c r="O118" s="57">
        <v>0.7442</v>
      </c>
      <c r="P118" s="57">
        <v>0.5495</v>
      </c>
      <c r="Q118" s="57">
        <v>0.4772</v>
      </c>
      <c r="R118" s="57">
        <f t="shared" si="13"/>
        <v>0.0723</v>
      </c>
      <c r="S118" s="57">
        <v>0.5688</v>
      </c>
      <c r="U118" s="63">
        <v>0.0835</v>
      </c>
      <c r="V118" s="63">
        <v>0.9251</v>
      </c>
      <c r="W118" s="64">
        <v>91</v>
      </c>
      <c r="X118" s="64">
        <v>151</v>
      </c>
      <c r="Z118" s="110">
        <f t="shared" si="14"/>
        <v>998.820359281437</v>
      </c>
      <c r="AA118" s="72">
        <f t="shared" si="15"/>
        <v>476.637075449102</v>
      </c>
      <c r="AB118" s="72">
        <f t="shared" si="16"/>
        <v>50.0045</v>
      </c>
      <c r="AD118" s="153" t="s">
        <v>38</v>
      </c>
      <c r="AE118" s="75">
        <f>SUM(AB103:AB118)/SUM(W103:W118)-SUM(AA103:AA118)/SUM(Z103:Z118)</f>
        <v>-0.0107266090012319</v>
      </c>
    </row>
    <row r="119" ht="14" hidden="1" customHeight="1" outlineLevel="1" spans="1:31">
      <c r="A119" s="116">
        <v>43663.1</v>
      </c>
      <c r="B119" s="104" t="s">
        <v>70</v>
      </c>
      <c r="C119" s="123">
        <v>17</v>
      </c>
      <c r="E119" s="136">
        <v>0.1045</v>
      </c>
      <c r="F119" s="136">
        <v>0.4367</v>
      </c>
      <c r="G119" s="165">
        <f t="shared" si="12"/>
        <v>12.6445</v>
      </c>
      <c r="H119" s="136"/>
      <c r="J119" s="144">
        <v>0.1496</v>
      </c>
      <c r="K119" s="144">
        <v>0.1655</v>
      </c>
      <c r="L119" s="144">
        <v>0.9998</v>
      </c>
      <c r="M119" s="144">
        <v>0.9454</v>
      </c>
      <c r="O119" s="57">
        <v>0.7097</v>
      </c>
      <c r="P119" s="57">
        <v>0.4773</v>
      </c>
      <c r="Q119" s="57">
        <v>0.47</v>
      </c>
      <c r="R119" s="57">
        <f t="shared" si="13"/>
        <v>0.00730000000000003</v>
      </c>
      <c r="S119" s="57">
        <v>0.3685</v>
      </c>
      <c r="U119" s="63">
        <v>0.0803</v>
      </c>
      <c r="V119" s="63">
        <v>0.8051</v>
      </c>
      <c r="W119" s="64">
        <v>88</v>
      </c>
      <c r="X119" s="64">
        <v>121</v>
      </c>
      <c r="Z119" s="110">
        <f t="shared" si="14"/>
        <v>1007.8904109589</v>
      </c>
      <c r="AA119" s="72">
        <f t="shared" si="15"/>
        <v>473.708493150685</v>
      </c>
      <c r="AB119" s="72">
        <f t="shared" si="16"/>
        <v>42.0024</v>
      </c>
      <c r="AD119" s="153" t="s">
        <v>39</v>
      </c>
      <c r="AE119" s="75">
        <f>SUM(AB103:AB119)/SUM(W103:W119)-SUM(AA103:AA119)/SUM(Z103:Z119)</f>
        <v>-0.00961396627793976</v>
      </c>
    </row>
    <row r="120" ht="14" hidden="1" customHeight="1" outlineLevel="1" spans="1:31">
      <c r="A120" s="116">
        <v>43664.1</v>
      </c>
      <c r="B120" s="104" t="s">
        <v>70</v>
      </c>
      <c r="C120" s="123">
        <v>18</v>
      </c>
      <c r="E120" s="136">
        <v>0.1714</v>
      </c>
      <c r="F120" s="136">
        <v>0.3672</v>
      </c>
      <c r="G120" s="165">
        <f t="shared" si="12"/>
        <v>17.997</v>
      </c>
      <c r="H120" s="136"/>
      <c r="J120" s="144">
        <v>0.186</v>
      </c>
      <c r="K120" s="144">
        <v>0.232</v>
      </c>
      <c r="L120" s="144">
        <v>0.9998</v>
      </c>
      <c r="M120" s="144">
        <v>0.9917</v>
      </c>
      <c r="O120" s="57">
        <v>0.8182</v>
      </c>
      <c r="P120" s="57">
        <v>0.4915</v>
      </c>
      <c r="Q120" s="57">
        <v>0.4073</v>
      </c>
      <c r="R120" s="57">
        <f t="shared" si="13"/>
        <v>0.0842</v>
      </c>
      <c r="S120" s="57">
        <v>0.2787</v>
      </c>
      <c r="U120" s="63">
        <v>0.0669</v>
      </c>
      <c r="V120" s="63">
        <v>0.7205</v>
      </c>
      <c r="W120" s="64">
        <v>59</v>
      </c>
      <c r="X120" s="64">
        <v>105</v>
      </c>
      <c r="Z120" s="110">
        <f t="shared" si="14"/>
        <v>822.913303437967</v>
      </c>
      <c r="AA120" s="72">
        <f t="shared" si="15"/>
        <v>335.172588490284</v>
      </c>
      <c r="AB120" s="72">
        <f t="shared" si="16"/>
        <v>28.9985</v>
      </c>
      <c r="AD120" s="153" t="s">
        <v>40</v>
      </c>
      <c r="AE120" s="75">
        <f>SUM(AB103:AB120)/SUM(W103:W120)-SUM(AA103:AA120)/SUM(Z103:Z120)</f>
        <v>-0.00515037699364057</v>
      </c>
    </row>
    <row r="121" ht="14" hidden="1" customHeight="1" outlineLevel="1" spans="1:31">
      <c r="A121" s="116">
        <v>43665.1</v>
      </c>
      <c r="B121" s="104" t="s">
        <v>135</v>
      </c>
      <c r="C121" s="123">
        <v>16</v>
      </c>
      <c r="E121" s="136" t="s">
        <v>136</v>
      </c>
      <c r="F121" s="136">
        <v>0.379</v>
      </c>
      <c r="G121" s="165">
        <f t="shared" si="12"/>
        <v>35.178</v>
      </c>
      <c r="H121" s="136"/>
      <c r="J121" s="144">
        <v>0.2228</v>
      </c>
      <c r="K121" s="144">
        <v>0.1755</v>
      </c>
      <c r="L121" s="144">
        <v>0.9998</v>
      </c>
      <c r="M121" s="144">
        <v>0.9913</v>
      </c>
      <c r="O121" s="57">
        <v>0.814</v>
      </c>
      <c r="P121" s="57">
        <v>0.562</v>
      </c>
      <c r="Q121" s="57">
        <v>0.5404</v>
      </c>
      <c r="R121" s="57">
        <f t="shared" si="13"/>
        <v>0.0216000000000001</v>
      </c>
      <c r="S121" s="57">
        <v>0.4112</v>
      </c>
      <c r="U121" s="63">
        <v>0.0938</v>
      </c>
      <c r="V121" s="63">
        <v>0.7349</v>
      </c>
      <c r="W121" s="64">
        <v>121</v>
      </c>
      <c r="X121" s="64">
        <v>205</v>
      </c>
      <c r="Z121" s="110">
        <f t="shared" si="14"/>
        <v>1168.97867803838</v>
      </c>
      <c r="AA121" s="72">
        <f t="shared" si="15"/>
        <v>631.71607761194</v>
      </c>
      <c r="AB121" s="72">
        <f t="shared" si="16"/>
        <v>68.002</v>
      </c>
      <c r="AD121" s="153" t="s">
        <v>41</v>
      </c>
      <c r="AE121" s="75">
        <f>SUM(AB103:AB121)/SUM(W103:W121)-SUM(AA103:AA121)/SUM(Z103:Z121)</f>
        <v>-0.00281471287184154</v>
      </c>
    </row>
    <row r="122" ht="14" hidden="1" customHeight="1" outlineLevel="1" spans="1:31">
      <c r="A122" s="116">
        <v>43666.1</v>
      </c>
      <c r="B122" s="104" t="s">
        <v>135</v>
      </c>
      <c r="C122" s="123">
        <v>19</v>
      </c>
      <c r="E122" s="136">
        <v>0.1061</v>
      </c>
      <c r="F122" s="136">
        <v>0.4062</v>
      </c>
      <c r="G122" s="165">
        <f t="shared" si="12"/>
        <v>18.5675</v>
      </c>
      <c r="H122" s="136"/>
      <c r="J122" s="144">
        <v>0.179</v>
      </c>
      <c r="K122" s="144">
        <v>0.1477</v>
      </c>
      <c r="L122" s="144">
        <v>0.9999</v>
      </c>
      <c r="M122" s="144">
        <v>0.9842</v>
      </c>
      <c r="O122" s="57">
        <v>0.75</v>
      </c>
      <c r="P122" s="57">
        <v>0.5</v>
      </c>
      <c r="Q122" s="57">
        <v>0.5275</v>
      </c>
      <c r="R122" s="57">
        <f t="shared" si="13"/>
        <v>-0.0275</v>
      </c>
      <c r="S122" s="57">
        <v>0.3571</v>
      </c>
      <c r="U122" s="63">
        <v>0.0943</v>
      </c>
      <c r="V122" s="63">
        <v>0.7048</v>
      </c>
      <c r="W122" s="64">
        <v>112</v>
      </c>
      <c r="X122" s="64">
        <v>175</v>
      </c>
      <c r="Z122" s="110">
        <f t="shared" si="14"/>
        <v>1075.69883351007</v>
      </c>
      <c r="AA122" s="72">
        <f t="shared" si="15"/>
        <v>567.431134676564</v>
      </c>
      <c r="AB122" s="72">
        <f t="shared" si="16"/>
        <v>56</v>
      </c>
      <c r="AD122" s="153" t="s">
        <v>42</v>
      </c>
      <c r="AE122" s="75">
        <f>SUM(AB103:AB122)/SUM(W103:W122)-SUM(AA103:AA122)/SUM(Z103:Z122)</f>
        <v>-0.00417559434975234</v>
      </c>
    </row>
    <row r="123" ht="14" hidden="1" customHeight="1" outlineLevel="1" spans="1:31">
      <c r="A123" s="116">
        <v>43667.1</v>
      </c>
      <c r="B123" s="104" t="s">
        <v>135</v>
      </c>
      <c r="C123" s="123">
        <v>19</v>
      </c>
      <c r="E123" s="136">
        <v>0.1486</v>
      </c>
      <c r="F123" s="136">
        <v>0.3905</v>
      </c>
      <c r="G123" s="165">
        <f t="shared" si="12"/>
        <v>20.3582</v>
      </c>
      <c r="H123" s="136"/>
      <c r="J123" s="144">
        <v>0.1742</v>
      </c>
      <c r="K123" s="144">
        <v>0.1692</v>
      </c>
      <c r="L123" s="144">
        <v>0.9998</v>
      </c>
      <c r="M123" s="144">
        <v>0.9916</v>
      </c>
      <c r="O123" s="57">
        <v>0.7576</v>
      </c>
      <c r="P123" s="57">
        <v>0.5618</v>
      </c>
      <c r="Q123" s="57">
        <v>0.5713</v>
      </c>
      <c r="R123" s="57">
        <f t="shared" si="13"/>
        <v>-0.00950000000000006</v>
      </c>
      <c r="S123" s="57">
        <v>0.3925</v>
      </c>
      <c r="U123" s="63">
        <v>0.0741</v>
      </c>
      <c r="V123" s="63">
        <v>0.7522</v>
      </c>
      <c r="W123" s="64">
        <v>89</v>
      </c>
      <c r="X123" s="64">
        <v>137</v>
      </c>
      <c r="Z123" s="110">
        <f t="shared" si="14"/>
        <v>1112.07962213225</v>
      </c>
      <c r="AA123" s="72">
        <f t="shared" si="15"/>
        <v>635.331088124157</v>
      </c>
      <c r="AB123" s="72">
        <f t="shared" si="16"/>
        <v>50.0002</v>
      </c>
      <c r="AD123" s="153" t="s">
        <v>43</v>
      </c>
      <c r="AE123" s="75">
        <f>SUM(AB103:AB123)/SUM(W103:W123)-SUM(AA103:AA123)/SUM(Z103:Z123)</f>
        <v>-0.00479374081847872</v>
      </c>
    </row>
    <row r="124" ht="14" hidden="1" customHeight="1" outlineLevel="1" spans="1:31">
      <c r="A124" s="116">
        <v>43668.1</v>
      </c>
      <c r="C124" s="123">
        <v>17</v>
      </c>
      <c r="E124" s="167">
        <v>0.1333</v>
      </c>
      <c r="F124" s="136">
        <v>0.4624</v>
      </c>
      <c r="G124" s="165">
        <f t="shared" si="12"/>
        <v>20.3949</v>
      </c>
      <c r="H124" s="167"/>
      <c r="J124" s="144">
        <v>0.1278</v>
      </c>
      <c r="K124" s="144">
        <v>0.1669</v>
      </c>
      <c r="L124" s="144">
        <v>0.9998</v>
      </c>
      <c r="M124" s="144">
        <v>0.9916</v>
      </c>
      <c r="O124" s="57">
        <v>0.75</v>
      </c>
      <c r="P124" s="57">
        <v>0.5109</v>
      </c>
      <c r="Q124" s="57">
        <v>0.5474</v>
      </c>
      <c r="R124" s="57">
        <f t="shared" si="13"/>
        <v>-0.0365</v>
      </c>
      <c r="S124" s="57">
        <v>0.3275</v>
      </c>
      <c r="U124" s="63">
        <v>0.0829</v>
      </c>
      <c r="V124" s="63">
        <v>0.7485</v>
      </c>
      <c r="W124" s="64">
        <v>92</v>
      </c>
      <c r="X124" s="64">
        <v>153</v>
      </c>
      <c r="Z124" s="110">
        <f t="shared" si="14"/>
        <v>1017.77080820265</v>
      </c>
      <c r="AA124" s="72">
        <f t="shared" si="15"/>
        <v>557.127740410133</v>
      </c>
      <c r="AB124" s="72">
        <f t="shared" si="16"/>
        <v>47.0028</v>
      </c>
      <c r="AD124" s="153" t="s">
        <v>44</v>
      </c>
      <c r="AE124" s="75">
        <f>SUM(AB103:AB124)/SUM(W103:W124)-SUM(AA103:AA124)/SUM(Z103:Z124)</f>
        <v>-0.00626600563557755</v>
      </c>
    </row>
    <row r="125" ht="14" hidden="1" customHeight="1" outlineLevel="1" spans="1:31">
      <c r="A125" s="116">
        <v>43669.1</v>
      </c>
      <c r="C125" s="123">
        <v>19</v>
      </c>
      <c r="E125" s="136">
        <v>0.0915</v>
      </c>
      <c r="F125" s="136">
        <v>0.4398</v>
      </c>
      <c r="G125" s="165">
        <f t="shared" si="12"/>
        <v>12.81</v>
      </c>
      <c r="H125" s="136"/>
      <c r="J125" s="144">
        <v>0.1642</v>
      </c>
      <c r="K125" s="144">
        <v>0.1648</v>
      </c>
      <c r="L125" s="144">
        <v>0.9999</v>
      </c>
      <c r="M125" s="144">
        <v>0.9619</v>
      </c>
      <c r="O125" s="57">
        <v>0.7429</v>
      </c>
      <c r="P125" s="57">
        <v>0.4948</v>
      </c>
      <c r="Q125" s="57">
        <v>0.5216</v>
      </c>
      <c r="R125" s="57">
        <f t="shared" si="13"/>
        <v>-0.0267999999999999</v>
      </c>
      <c r="S125" s="57">
        <v>0.3583</v>
      </c>
      <c r="U125" s="63">
        <v>0.0783</v>
      </c>
      <c r="V125" s="63">
        <v>0.7611</v>
      </c>
      <c r="W125" s="64">
        <v>97</v>
      </c>
      <c r="X125" s="64">
        <v>140</v>
      </c>
      <c r="Z125" s="110">
        <f t="shared" si="14"/>
        <v>1141.82503192848</v>
      </c>
      <c r="AA125" s="72">
        <f t="shared" si="15"/>
        <v>595.575936653895</v>
      </c>
      <c r="AB125" s="72">
        <f t="shared" si="16"/>
        <v>47.9956</v>
      </c>
      <c r="AD125" s="153" t="s">
        <v>45</v>
      </c>
      <c r="AE125" s="75">
        <f>SUM(AB103:AB125)/SUM(W103:W125)-SUM(AA103:AA125)/SUM(Z103:Z125)</f>
        <v>-0.00726125303771086</v>
      </c>
    </row>
    <row r="126" ht="14" hidden="1" customHeight="1" outlineLevel="1" spans="1:31">
      <c r="A126" s="116">
        <v>43670.1</v>
      </c>
      <c r="C126" s="123">
        <v>15</v>
      </c>
      <c r="E126" s="136">
        <v>0.1341</v>
      </c>
      <c r="F126" s="136">
        <v>0.4315</v>
      </c>
      <c r="G126" s="165">
        <f t="shared" si="12"/>
        <v>21.5901</v>
      </c>
      <c r="H126" s="136"/>
      <c r="J126" s="144">
        <v>0.162</v>
      </c>
      <c r="K126" s="144">
        <v>0.1621</v>
      </c>
      <c r="L126" s="144">
        <v>0.9999</v>
      </c>
      <c r="M126" s="144">
        <v>0.9586</v>
      </c>
      <c r="O126" s="57">
        <v>0.6429</v>
      </c>
      <c r="P126" s="57">
        <v>0.4857</v>
      </c>
      <c r="Q126" s="57">
        <v>0.5052</v>
      </c>
      <c r="R126" s="57">
        <f t="shared" si="13"/>
        <v>-0.0195</v>
      </c>
      <c r="S126" s="57">
        <v>0.3612</v>
      </c>
      <c r="U126" s="63">
        <v>0.0904</v>
      </c>
      <c r="V126" s="63">
        <v>0.7702</v>
      </c>
      <c r="W126" s="64">
        <v>105</v>
      </c>
      <c r="X126" s="64">
        <v>161</v>
      </c>
      <c r="Z126" s="110">
        <f t="shared" si="14"/>
        <v>1056.50442477876</v>
      </c>
      <c r="AA126" s="72">
        <f t="shared" si="15"/>
        <v>533.74603539823</v>
      </c>
      <c r="AB126" s="72">
        <f t="shared" si="16"/>
        <v>50.9985</v>
      </c>
      <c r="AD126" s="153" t="s">
        <v>46</v>
      </c>
      <c r="AE126" s="75">
        <f>SUM(AB103:AB126)/SUM(W103:W126)-SUM(AA103:AA126)/SUM(Z103:Z126)</f>
        <v>-0.00788787967317439</v>
      </c>
    </row>
    <row r="127" ht="14" hidden="1" customHeight="1" outlineLevel="1" spans="1:31">
      <c r="A127" s="116">
        <v>43671.1</v>
      </c>
      <c r="C127" s="123">
        <v>16</v>
      </c>
      <c r="E127" s="136">
        <v>0.1657</v>
      </c>
      <c r="F127" s="136">
        <v>0.5492</v>
      </c>
      <c r="G127" s="165">
        <f t="shared" si="12"/>
        <v>28.6661</v>
      </c>
      <c r="H127" s="136"/>
      <c r="J127" s="170">
        <v>0.1737</v>
      </c>
      <c r="K127" s="144">
        <v>0.1891</v>
      </c>
      <c r="L127" s="144">
        <v>0.9999</v>
      </c>
      <c r="M127" s="144">
        <v>0.9604</v>
      </c>
      <c r="O127" s="57">
        <v>0.8039</v>
      </c>
      <c r="P127" s="57">
        <v>0.5492</v>
      </c>
      <c r="Q127" s="57">
        <v>0.5616</v>
      </c>
      <c r="R127" s="57">
        <f t="shared" si="13"/>
        <v>-0.0124</v>
      </c>
      <c r="S127" s="57">
        <v>0.3349</v>
      </c>
      <c r="U127" s="63">
        <v>0.0827</v>
      </c>
      <c r="V127" s="63">
        <v>0.7996</v>
      </c>
      <c r="W127" s="64">
        <v>122</v>
      </c>
      <c r="X127" s="64">
        <v>173</v>
      </c>
      <c r="Z127" s="110">
        <f t="shared" si="14"/>
        <v>1353.21160822249</v>
      </c>
      <c r="AA127" s="72">
        <f t="shared" si="15"/>
        <v>759.963639177751</v>
      </c>
      <c r="AB127" s="72">
        <f t="shared" si="16"/>
        <v>67.0024</v>
      </c>
      <c r="AD127" s="153" t="s">
        <v>47</v>
      </c>
      <c r="AE127" s="75">
        <f>SUM(AB103:AB127)/SUM(W103:W127)-SUM(AA103:AA127)/SUM(Z103:Z127)</f>
        <v>-0.00811434162780011</v>
      </c>
    </row>
    <row r="128" ht="14" hidden="1" customHeight="1" outlineLevel="1" spans="1:31">
      <c r="A128" s="116">
        <v>43672.1</v>
      </c>
      <c r="C128" s="123">
        <v>17</v>
      </c>
      <c r="E128" s="136">
        <v>0.1375</v>
      </c>
      <c r="F128" s="136">
        <v>0.486</v>
      </c>
      <c r="G128" s="165">
        <f t="shared" si="12"/>
        <v>20.625</v>
      </c>
      <c r="H128" s="136"/>
      <c r="J128" s="170">
        <v>0.1733</v>
      </c>
      <c r="K128" s="144">
        <v>0.1282</v>
      </c>
      <c r="L128" s="144">
        <v>0.9999</v>
      </c>
      <c r="M128" s="144">
        <v>0.9934</v>
      </c>
      <c r="O128" s="57">
        <v>0.7209</v>
      </c>
      <c r="P128" s="57">
        <v>0.486</v>
      </c>
      <c r="Q128" s="57">
        <v>0.4816</v>
      </c>
      <c r="R128" s="57">
        <f t="shared" si="13"/>
        <v>0.00440000000000002</v>
      </c>
      <c r="S128" s="57">
        <v>0.4146</v>
      </c>
      <c r="U128" s="63">
        <v>0.0851</v>
      </c>
      <c r="V128" s="63">
        <v>0.5674</v>
      </c>
      <c r="W128" s="64">
        <v>107</v>
      </c>
      <c r="X128" s="64">
        <v>150</v>
      </c>
      <c r="Z128" s="110">
        <f t="shared" si="14"/>
        <v>1150.34430082256</v>
      </c>
      <c r="AA128" s="72">
        <f t="shared" si="15"/>
        <v>554.005815276146</v>
      </c>
      <c r="AB128" s="72">
        <f t="shared" si="16"/>
        <v>52.002</v>
      </c>
      <c r="AD128" s="153" t="s">
        <v>48</v>
      </c>
      <c r="AE128" s="75">
        <f>SUM(AB103:AB128)/SUM(W103:W128)-SUM(AA103:AA128)/SUM(Z103:Z128)</f>
        <v>-0.00760350013321631</v>
      </c>
    </row>
    <row r="129" ht="14" hidden="1" customHeight="1" outlineLevel="1" spans="1:31">
      <c r="A129" s="116">
        <v>43673.1</v>
      </c>
      <c r="C129" s="123">
        <v>16</v>
      </c>
      <c r="E129" s="136">
        <v>0.2034</v>
      </c>
      <c r="F129" s="136">
        <v>0.3928</v>
      </c>
      <c r="G129" s="165">
        <f t="shared" si="12"/>
        <v>36.2052</v>
      </c>
      <c r="H129" s="136"/>
      <c r="J129" s="144">
        <v>0.1625</v>
      </c>
      <c r="K129" s="144">
        <v>0.1969</v>
      </c>
      <c r="L129" s="144">
        <v>0.9999</v>
      </c>
      <c r="M129" s="144">
        <v>0.9897</v>
      </c>
      <c r="O129" s="57">
        <v>0.7273</v>
      </c>
      <c r="P129" s="57">
        <v>0.5431</v>
      </c>
      <c r="Q129" s="57">
        <v>0.4804</v>
      </c>
      <c r="R129" s="57">
        <f t="shared" si="13"/>
        <v>0.0627</v>
      </c>
      <c r="S129" s="57">
        <v>0.3927</v>
      </c>
      <c r="U129" s="63">
        <v>0.0969</v>
      </c>
      <c r="V129" s="63">
        <v>0.6643</v>
      </c>
      <c r="W129" s="64">
        <v>116</v>
      </c>
      <c r="X129" s="64">
        <v>178</v>
      </c>
      <c r="Z129" s="110">
        <f t="shared" si="14"/>
        <v>1081.11042311662</v>
      </c>
      <c r="AA129" s="72">
        <f t="shared" si="15"/>
        <v>519.365447265222</v>
      </c>
      <c r="AB129" s="72">
        <f t="shared" si="16"/>
        <v>62.9996</v>
      </c>
      <c r="AD129" s="153" t="s">
        <v>49</v>
      </c>
      <c r="AE129" s="75">
        <f>SUM(AB103:AB129)/SUM(W103:W129)-SUM(AA103:AA129)/SUM(Z103:Z129)</f>
        <v>-0.00457829738337689</v>
      </c>
    </row>
    <row r="130" ht="14" hidden="1" customHeight="1" outlineLevel="1" spans="1:31">
      <c r="A130" s="116">
        <v>43674.1</v>
      </c>
      <c r="C130" s="123">
        <v>15</v>
      </c>
      <c r="E130" s="136">
        <v>0.1611</v>
      </c>
      <c r="F130" s="136">
        <v>0.3472</v>
      </c>
      <c r="G130" s="165">
        <f t="shared" si="12"/>
        <v>28.998</v>
      </c>
      <c r="H130" s="136"/>
      <c r="J130" s="144">
        <v>0.1988</v>
      </c>
      <c r="K130" s="144">
        <v>0.1374</v>
      </c>
      <c r="L130" s="144">
        <v>0.9999</v>
      </c>
      <c r="M130" s="144">
        <v>0.9896</v>
      </c>
      <c r="O130" s="57">
        <v>0.7143</v>
      </c>
      <c r="P130" s="57">
        <v>0.5364</v>
      </c>
      <c r="Q130" s="57">
        <v>0.5186</v>
      </c>
      <c r="R130" s="57">
        <f t="shared" si="13"/>
        <v>0.0178</v>
      </c>
      <c r="S130" s="57">
        <v>0.4076</v>
      </c>
      <c r="U130" s="63">
        <v>0.0795</v>
      </c>
      <c r="V130" s="63">
        <v>0.5737</v>
      </c>
      <c r="W130" s="64">
        <v>110</v>
      </c>
      <c r="X130" s="64">
        <v>180</v>
      </c>
      <c r="Z130" s="110">
        <f t="shared" si="14"/>
        <v>1273.64779874214</v>
      </c>
      <c r="AA130" s="72">
        <f t="shared" si="15"/>
        <v>660.513748427673</v>
      </c>
      <c r="AB130" s="72">
        <f t="shared" si="16"/>
        <v>59.004</v>
      </c>
      <c r="AD130" s="153" t="s">
        <v>50</v>
      </c>
      <c r="AE130" s="75">
        <f>SUM(AB103:AB130)/SUM(W103:W130)-SUM(AA103:AA130)/SUM(Z103:Z130)</f>
        <v>-0.0036497204388859</v>
      </c>
    </row>
    <row r="131" ht="14" hidden="1" customHeight="1" outlineLevel="1" spans="1:31">
      <c r="A131" s="116">
        <v>43675.1</v>
      </c>
      <c r="C131" s="123">
        <v>19</v>
      </c>
      <c r="E131" s="136">
        <v>0.1837</v>
      </c>
      <c r="F131" s="136">
        <v>0.3412</v>
      </c>
      <c r="G131" s="165">
        <f t="shared" si="12"/>
        <v>27.0039</v>
      </c>
      <c r="H131" s="136"/>
      <c r="J131" s="144">
        <v>0.1353</v>
      </c>
      <c r="K131" s="144">
        <v>0.2081</v>
      </c>
      <c r="L131" s="144">
        <v>0.9998</v>
      </c>
      <c r="M131" s="144">
        <v>0.963</v>
      </c>
      <c r="O131" s="57">
        <v>0.8947</v>
      </c>
      <c r="P131" s="57">
        <v>0.3111</v>
      </c>
      <c r="Q131" s="57">
        <v>0.3398</v>
      </c>
      <c r="R131" s="57">
        <f t="shared" si="13"/>
        <v>-0.0287</v>
      </c>
      <c r="S131" s="57">
        <v>0.2881</v>
      </c>
      <c r="U131" s="63">
        <v>0.0696</v>
      </c>
      <c r="V131" s="63">
        <v>0.8503</v>
      </c>
      <c r="W131" s="64">
        <v>90</v>
      </c>
      <c r="X131" s="64">
        <v>147</v>
      </c>
      <c r="Z131" s="110">
        <f t="shared" si="14"/>
        <v>1203.10344827586</v>
      </c>
      <c r="AA131" s="72">
        <f t="shared" si="15"/>
        <v>408.814551724138</v>
      </c>
      <c r="AB131" s="72">
        <f t="shared" si="16"/>
        <v>27.999</v>
      </c>
      <c r="AD131" s="153" t="s">
        <v>51</v>
      </c>
      <c r="AE131" s="75">
        <f>SUM(AB103:AB131)/SUM(W103:W131)-SUM(AA103:AA131)/SUM(Z103:Z131)</f>
        <v>-0.00334567489582394</v>
      </c>
    </row>
    <row r="132" ht="14" hidden="1" customHeight="1" outlineLevel="1" spans="1:31">
      <c r="A132" s="116">
        <v>43676.1</v>
      </c>
      <c r="B132" s="104" t="s">
        <v>66</v>
      </c>
      <c r="C132" s="123">
        <v>10</v>
      </c>
      <c r="E132" s="136">
        <v>0.1145</v>
      </c>
      <c r="F132" s="136">
        <v>0.1842</v>
      </c>
      <c r="G132" s="165">
        <f t="shared" si="12"/>
        <v>31.373</v>
      </c>
      <c r="H132" s="136"/>
      <c r="J132" s="144">
        <v>0.2257</v>
      </c>
      <c r="K132" s="144">
        <v>0.2414</v>
      </c>
      <c r="L132" s="144">
        <v>0.9999</v>
      </c>
      <c r="M132" s="144">
        <v>0.9924</v>
      </c>
      <c r="O132" s="57">
        <v>0.6404</v>
      </c>
      <c r="P132" s="57">
        <v>0.5739</v>
      </c>
      <c r="Q132" s="57">
        <v>0.5379</v>
      </c>
      <c r="R132" s="57">
        <f t="shared" si="13"/>
        <v>0.0359999999999999</v>
      </c>
      <c r="S132" s="57">
        <v>0.4167</v>
      </c>
      <c r="U132" s="63">
        <v>0.1145</v>
      </c>
      <c r="V132" s="63">
        <v>0.8385</v>
      </c>
      <c r="W132" s="64">
        <v>230</v>
      </c>
      <c r="X132" s="64">
        <v>274</v>
      </c>
      <c r="Z132" s="110">
        <f t="shared" si="14"/>
        <v>1778.73362445415</v>
      </c>
      <c r="AA132" s="72">
        <f t="shared" si="15"/>
        <v>956.780816593886</v>
      </c>
      <c r="AB132" s="72">
        <f t="shared" si="16"/>
        <v>131.997</v>
      </c>
      <c r="AD132" s="153" t="s">
        <v>52</v>
      </c>
      <c r="AE132" s="177">
        <f>SUM(AB103:AB132)/SUM(W103:W132)-SUM(AA103:AA132)/SUM(Z103:Z132)</f>
        <v>0.000491372803979928</v>
      </c>
    </row>
    <row r="133" ht="14" hidden="1" customHeight="1" outlineLevel="1" spans="1:31">
      <c r="A133" s="116">
        <v>43677.1</v>
      </c>
      <c r="B133" s="104" t="s">
        <v>66</v>
      </c>
      <c r="C133" s="123">
        <v>4</v>
      </c>
      <c r="E133" s="136">
        <v>0.1732</v>
      </c>
      <c r="F133" s="136">
        <v>0.3398</v>
      </c>
      <c r="G133" s="165">
        <f t="shared" si="12"/>
        <v>89.0248</v>
      </c>
      <c r="H133" s="136"/>
      <c r="J133" s="144">
        <v>0.1705</v>
      </c>
      <c r="K133" s="144">
        <v>0.2458</v>
      </c>
      <c r="L133" s="144">
        <v>0.9999</v>
      </c>
      <c r="M133" s="144">
        <v>0.9928</v>
      </c>
      <c r="O133" s="57">
        <v>0.5419</v>
      </c>
      <c r="P133" s="57">
        <v>0.5099</v>
      </c>
      <c r="Q133" s="57">
        <v>0.5086</v>
      </c>
      <c r="R133" s="57">
        <f t="shared" si="13"/>
        <v>0.00129999999999997</v>
      </c>
      <c r="S133" s="57">
        <v>0.3793</v>
      </c>
      <c r="U133" s="63">
        <v>0.1732</v>
      </c>
      <c r="V133" s="63">
        <v>0.7998</v>
      </c>
      <c r="W133" s="64">
        <v>353</v>
      </c>
      <c r="X133" s="64">
        <v>514</v>
      </c>
      <c r="Z133" s="110">
        <f t="shared" si="14"/>
        <v>1685.10623556582</v>
      </c>
      <c r="AA133" s="72">
        <f t="shared" si="15"/>
        <v>857.045031408776</v>
      </c>
      <c r="AB133" s="72">
        <f t="shared" si="16"/>
        <v>179.9947</v>
      </c>
      <c r="AD133" s="153" t="s">
        <v>57</v>
      </c>
      <c r="AE133" s="177">
        <f>SUM(AB103:AB133)/SUM(W103:W133)-SUM(AA103:AA133)/SUM(Z103:Z133)</f>
        <v>0.000688480819703852</v>
      </c>
    </row>
    <row r="134" ht="14" customHeight="1" collapsed="1" spans="1:31">
      <c r="A134" s="125" t="s">
        <v>67</v>
      </c>
      <c r="B134" s="126"/>
      <c r="C134" s="166">
        <f>AVERAGE(C103:C133)</f>
        <v>12.9354838709677</v>
      </c>
      <c r="E134" s="178">
        <f>AVERAGE(E103:E133)</f>
        <v>0.15915</v>
      </c>
      <c r="F134" s="34">
        <f>AVERAGE(F103:F133)</f>
        <v>0.353416129032258</v>
      </c>
      <c r="G134" s="34">
        <f>SUM(G103:G133)/SUM(W103:W133)</f>
        <v>0.242384231354642</v>
      </c>
      <c r="H134" s="178"/>
      <c r="I134" s="142"/>
      <c r="J134" s="34">
        <f>AVERAGE(J103:J133)</f>
        <v>0.171422580645161</v>
      </c>
      <c r="K134" s="34">
        <f>AVERAGE(K103:K133)</f>
        <v>0.210590322580645</v>
      </c>
      <c r="L134" s="34">
        <f>AVERAGE(L103:L133)</f>
        <v>0.999877419354839</v>
      </c>
      <c r="M134" s="34">
        <f>AVERAGE(M103:M133)</f>
        <v>0.964122580645161</v>
      </c>
      <c r="N134" s="143"/>
      <c r="O134" s="34">
        <f>AVERAGE(O103:O133)</f>
        <v>0.746861290322581</v>
      </c>
      <c r="P134" s="34">
        <f>AVERAGE(P103:P133)</f>
        <v>0.501832258064516</v>
      </c>
      <c r="Q134" s="34">
        <f>AVERAGE(Q103:Q133)</f>
        <v>0.504867741935484</v>
      </c>
      <c r="R134" s="68">
        <f>AVERAGE(R103:R133)</f>
        <v>-0.00303548387096772</v>
      </c>
      <c r="S134" s="34">
        <f>AVERAGE(S103:S133)</f>
        <v>0.472822580645161</v>
      </c>
      <c r="T134" s="143"/>
      <c r="U134" s="68">
        <f>AVERAGE(U103:U133)</f>
        <v>0.0861677419354839</v>
      </c>
      <c r="V134" s="68">
        <f>AVERAGE(V103:V133)</f>
        <v>0.828696774193548</v>
      </c>
      <c r="W134" s="69">
        <f>AVERAGE(W103:W133)</f>
        <v>105.967741935484</v>
      </c>
      <c r="X134" s="69">
        <f>AVERAGE(X103:X133)</f>
        <v>161.58064516129</v>
      </c>
      <c r="Z134" s="34" t="s">
        <v>54</v>
      </c>
      <c r="AA134" s="34">
        <f>SUM(AA103:AA133)/SUM(Z103:Z133)</f>
        <v>0.50677288904331</v>
      </c>
      <c r="AB134" s="68" t="s">
        <v>55</v>
      </c>
      <c r="AC134" s="178">
        <f>SUM(AB103:AB133)/SUM(W103:W133)</f>
        <v>0.507461369863014</v>
      </c>
      <c r="AD134" s="155" t="s">
        <v>16</v>
      </c>
      <c r="AE134" s="172">
        <f>AC134-AA134</f>
        <v>0.000688480819703852</v>
      </c>
    </row>
    <row r="135" s="101" customFormat="1" ht="14" hidden="1" customHeight="1" spans="1:31">
      <c r="A135" s="161" t="s">
        <v>68</v>
      </c>
      <c r="B135" s="130" t="s">
        <v>63</v>
      </c>
      <c r="C135" s="162">
        <f>MIN(C103:C133)</f>
        <v>4</v>
      </c>
      <c r="E135" s="163">
        <f>VARP(E103:E133)</f>
        <v>0.0012197525</v>
      </c>
      <c r="F135" s="163">
        <f>VARP(F103:F133)</f>
        <v>0.00504316328824142</v>
      </c>
      <c r="G135" s="164"/>
      <c r="H135" s="163"/>
      <c r="I135" s="168"/>
      <c r="J135" s="169">
        <f>VARP(J103:J133)</f>
        <v>0.000940803683662851</v>
      </c>
      <c r="K135" s="169">
        <f>VARP(K103:K133)</f>
        <v>0.00154186732570239</v>
      </c>
      <c r="L135" s="169">
        <f>VARP(L103:L133)</f>
        <v>1.74817898022854e-9</v>
      </c>
      <c r="M135" s="169">
        <f>VARP(M103:M133)</f>
        <v>0.000384116586888658</v>
      </c>
      <c r="N135" s="169"/>
      <c r="O135" s="169">
        <f>VARP(O103:O133)</f>
        <v>0.00632201850156087</v>
      </c>
      <c r="P135" s="169">
        <f>VARP(P103:P133)</f>
        <v>0.00287782154006244</v>
      </c>
      <c r="Q135" s="169">
        <f>VARP(Q103:Q133)</f>
        <v>0.00183314024973985</v>
      </c>
      <c r="R135" s="169">
        <f>VARP(R103:R133)</f>
        <v>0.00174894745057232</v>
      </c>
      <c r="S135" s="169">
        <f>VARP(S103:S133)</f>
        <v>0.0116772946514048</v>
      </c>
      <c r="T135" s="169"/>
      <c r="U135" s="169">
        <f>VARP(U103:U133)</f>
        <v>0.000334333798126951</v>
      </c>
      <c r="V135" s="169">
        <f>VARP(V103:V133)</f>
        <v>0.0109867738605619</v>
      </c>
      <c r="W135" s="171"/>
      <c r="X135" s="171"/>
      <c r="Y135" s="173"/>
      <c r="Z135" s="156">
        <f>AVERAGE(Z103:Z133)</f>
        <v>1083.64736979014</v>
      </c>
      <c r="AA135" s="156">
        <f>AVERAGE(AA103:AA133)</f>
        <v>549.163108292735</v>
      </c>
      <c r="AB135" s="157">
        <f>AVERAGE(AB103:AB133)</f>
        <v>53.774535483871</v>
      </c>
      <c r="AC135" s="174"/>
      <c r="AD135" s="175"/>
      <c r="AE135" s="176">
        <f>VARP(AE103:AE133)</f>
        <v>9.30458361294482e-5</v>
      </c>
    </row>
    <row r="136" ht="14" hidden="1" customHeight="1" outlineLevel="1" spans="1:31">
      <c r="A136" s="116">
        <v>43678</v>
      </c>
      <c r="C136" s="123">
        <v>5</v>
      </c>
      <c r="E136" s="136">
        <v>0.2534</v>
      </c>
      <c r="F136" s="136">
        <v>0.3447</v>
      </c>
      <c r="G136" s="165">
        <f t="shared" ref="G136:G166" si="17">X136*E136</f>
        <v>150.2662</v>
      </c>
      <c r="H136" s="136">
        <v>0.5497</v>
      </c>
      <c r="J136" s="144">
        <v>0.2068</v>
      </c>
      <c r="K136" s="144">
        <v>0.2606</v>
      </c>
      <c r="L136" s="144">
        <v>0.9999</v>
      </c>
      <c r="M136" s="144">
        <v>0.9896</v>
      </c>
      <c r="O136" s="57">
        <v>0.5516</v>
      </c>
      <c r="P136" s="57">
        <v>0.5542</v>
      </c>
      <c r="Q136" s="57">
        <v>0.5553</v>
      </c>
      <c r="R136" s="57">
        <f t="shared" ref="R136:R166" si="18">P136-Q136</f>
        <v>-0.00109999999999999</v>
      </c>
      <c r="S136" s="57">
        <v>0.3658</v>
      </c>
      <c r="U136" s="63">
        <v>0.1691</v>
      </c>
      <c r="V136" s="63">
        <v>0.8522</v>
      </c>
      <c r="W136" s="64">
        <v>406</v>
      </c>
      <c r="X136" s="64">
        <v>593</v>
      </c>
      <c r="Z136" s="110">
        <f t="shared" ref="Z136:Z166" si="19">W136/U136-W136</f>
        <v>1994.94618568894</v>
      </c>
      <c r="AA136" s="72">
        <f t="shared" ref="AA136:AA166" si="20">(W136/U136-W136)*Q136</f>
        <v>1107.79361691307</v>
      </c>
      <c r="AB136" s="72">
        <f t="shared" ref="AB136:AB166" si="21">W136*P136</f>
        <v>225.0052</v>
      </c>
      <c r="AD136" s="153" t="s">
        <v>23</v>
      </c>
      <c r="AE136" s="75">
        <f>AB136/W136-AA136/Z136</f>
        <v>-0.00109999999999988</v>
      </c>
    </row>
    <row r="137" ht="14" hidden="1" customHeight="1" outlineLevel="1" spans="1:31">
      <c r="A137" s="116">
        <v>43679</v>
      </c>
      <c r="C137" s="123">
        <v>3</v>
      </c>
      <c r="E137" s="136">
        <v>0.2321</v>
      </c>
      <c r="F137" s="136">
        <v>0.3433</v>
      </c>
      <c r="G137" s="165">
        <f t="shared" si="17"/>
        <v>86.1091</v>
      </c>
      <c r="H137" s="136">
        <v>0.3866</v>
      </c>
      <c r="J137" s="144">
        <v>0.1737</v>
      </c>
      <c r="K137" s="144">
        <v>0.1849</v>
      </c>
      <c r="L137" s="144">
        <v>0.9999</v>
      </c>
      <c r="M137" s="144">
        <v>0.9936</v>
      </c>
      <c r="O137" s="57">
        <v>0.5058</v>
      </c>
      <c r="P137" s="57">
        <v>0.4551</v>
      </c>
      <c r="Q137" s="57">
        <v>0.4821</v>
      </c>
      <c r="R137" s="57">
        <f t="shared" si="18"/>
        <v>-0.027</v>
      </c>
      <c r="S137" s="57">
        <v>0.3433</v>
      </c>
      <c r="U137" s="63">
        <v>0.183</v>
      </c>
      <c r="V137" s="63">
        <v>0.5539</v>
      </c>
      <c r="W137" s="64">
        <v>356</v>
      </c>
      <c r="X137" s="64">
        <v>371</v>
      </c>
      <c r="Z137" s="110">
        <f t="shared" si="19"/>
        <v>1589.35519125683</v>
      </c>
      <c r="AA137" s="72">
        <f t="shared" si="20"/>
        <v>766.228137704918</v>
      </c>
      <c r="AB137" s="72">
        <f t="shared" si="21"/>
        <v>162.0156</v>
      </c>
      <c r="AD137" s="153" t="s">
        <v>24</v>
      </c>
      <c r="AE137" s="75">
        <f>SUM(AB136:AB137/W136:W137)-SUM(AA136:AA137/Z136:Z137)</f>
        <v>-0.027</v>
      </c>
    </row>
    <row r="138" ht="14" hidden="1" customHeight="1" outlineLevel="1" spans="1:31">
      <c r="A138" s="116">
        <v>43680</v>
      </c>
      <c r="C138" s="123">
        <v>3</v>
      </c>
      <c r="E138" s="136">
        <v>0.272</v>
      </c>
      <c r="F138" s="136">
        <v>0.3602</v>
      </c>
      <c r="G138" s="165">
        <f t="shared" si="17"/>
        <v>153.952</v>
      </c>
      <c r="H138" s="136">
        <v>0.4339</v>
      </c>
      <c r="J138" s="144">
        <v>0.2061</v>
      </c>
      <c r="K138" s="144">
        <v>0.1918</v>
      </c>
      <c r="L138" s="144">
        <v>0.9999</v>
      </c>
      <c r="M138" s="144">
        <v>0.9932</v>
      </c>
      <c r="O138" s="57">
        <v>0.6078</v>
      </c>
      <c r="P138" s="57">
        <v>0.5355</v>
      </c>
      <c r="Q138" s="57">
        <v>0.5178</v>
      </c>
      <c r="R138" s="184">
        <f t="shared" si="18"/>
        <v>0.0176999999999999</v>
      </c>
      <c r="S138" s="57">
        <v>0.4691</v>
      </c>
      <c r="U138" s="63">
        <v>0.1885</v>
      </c>
      <c r="V138" s="63">
        <v>0.5804</v>
      </c>
      <c r="W138" s="64">
        <v>409</v>
      </c>
      <c r="X138" s="64">
        <v>566</v>
      </c>
      <c r="Z138" s="110">
        <f t="shared" si="19"/>
        <v>1760.76127320955</v>
      </c>
      <c r="AA138" s="72">
        <f t="shared" si="20"/>
        <v>911.722187267905</v>
      </c>
      <c r="AB138" s="72">
        <f t="shared" si="21"/>
        <v>219.0195</v>
      </c>
      <c r="AD138" s="153" t="s">
        <v>25</v>
      </c>
      <c r="AE138" s="75">
        <f>SUM(AB136:AB138)/SUM(W136:W138)-SUM(AA136:AA138)/SUM(Z136:Z138)</f>
        <v>-0.00363996406604594</v>
      </c>
    </row>
    <row r="139" ht="14" hidden="1" customHeight="1" outlineLevel="1" spans="1:31">
      <c r="A139" s="116">
        <v>43681</v>
      </c>
      <c r="C139" s="123">
        <v>4</v>
      </c>
      <c r="E139" s="136">
        <v>0.266</v>
      </c>
      <c r="F139" s="136">
        <v>0.3599</v>
      </c>
      <c r="G139" s="165">
        <f t="shared" si="17"/>
        <v>157.738</v>
      </c>
      <c r="H139" s="136">
        <v>0.4172</v>
      </c>
      <c r="J139" s="144">
        <v>0.1838</v>
      </c>
      <c r="K139" s="144">
        <v>0.1975</v>
      </c>
      <c r="L139" s="144">
        <v>0.9999</v>
      </c>
      <c r="M139" s="144">
        <v>0.9933</v>
      </c>
      <c r="O139" s="57">
        <v>0.5812</v>
      </c>
      <c r="P139" s="57">
        <v>0.5206</v>
      </c>
      <c r="Q139" s="57">
        <v>0.581</v>
      </c>
      <c r="R139" s="57">
        <f t="shared" si="18"/>
        <v>-0.0604</v>
      </c>
      <c r="S139" s="57">
        <v>0.408</v>
      </c>
      <c r="U139" s="63">
        <v>0.1904</v>
      </c>
      <c r="V139" s="63">
        <v>0.8134</v>
      </c>
      <c r="W139" s="64">
        <v>388</v>
      </c>
      <c r="X139" s="64">
        <v>593</v>
      </c>
      <c r="Z139" s="110">
        <f t="shared" si="19"/>
        <v>1649.81512605042</v>
      </c>
      <c r="AA139" s="72">
        <f t="shared" si="20"/>
        <v>958.542588235294</v>
      </c>
      <c r="AB139" s="72">
        <f t="shared" si="21"/>
        <v>201.9928</v>
      </c>
      <c r="AD139" s="153" t="s">
        <v>26</v>
      </c>
      <c r="AE139" s="75">
        <f>SUM(AB136:AB139)/SUM(W136:W139)-SUM(AA136:AA139)/SUM(Z136:Z139)</f>
        <v>-0.0169875911331374</v>
      </c>
    </row>
    <row r="140" ht="14" hidden="1" customHeight="1" outlineLevel="1" spans="1:31">
      <c r="A140" s="116">
        <v>43682</v>
      </c>
      <c r="C140" s="123">
        <v>4</v>
      </c>
      <c r="E140" s="136">
        <v>0.3151</v>
      </c>
      <c r="F140" s="136">
        <v>0.3587</v>
      </c>
      <c r="G140" s="165">
        <f t="shared" si="17"/>
        <v>190.3204</v>
      </c>
      <c r="H140" s="136">
        <v>0.4254</v>
      </c>
      <c r="J140" s="144">
        <v>0.1982</v>
      </c>
      <c r="K140" s="144">
        <v>0.1985</v>
      </c>
      <c r="L140" s="144">
        <v>0.9999</v>
      </c>
      <c r="M140" s="144">
        <v>0.9934</v>
      </c>
      <c r="O140" s="57">
        <v>0.5909</v>
      </c>
      <c r="P140" s="57">
        <v>0.5174</v>
      </c>
      <c r="Q140" s="57">
        <v>0.4597</v>
      </c>
      <c r="R140" s="184">
        <f t="shared" si="18"/>
        <v>0.0577</v>
      </c>
      <c r="S140" s="57">
        <v>0.3307</v>
      </c>
      <c r="U140" s="63">
        <v>0.1851</v>
      </c>
      <c r="V140" s="63">
        <v>0.8418</v>
      </c>
      <c r="W140" s="64">
        <v>344</v>
      </c>
      <c r="X140" s="64">
        <v>604</v>
      </c>
      <c r="Z140" s="110">
        <f t="shared" si="19"/>
        <v>1514.45488924905</v>
      </c>
      <c r="AA140" s="72">
        <f t="shared" si="20"/>
        <v>696.19491258779</v>
      </c>
      <c r="AB140" s="72">
        <f t="shared" si="21"/>
        <v>177.9856</v>
      </c>
      <c r="AD140" s="153" t="s">
        <v>27</v>
      </c>
      <c r="AE140" s="75">
        <f>SUM(AB136:AB140)/SUM(W136:W140)-SUM(AA136:AA140)/SUM(Z136:Z140)</f>
        <v>-0.00369752925509326</v>
      </c>
    </row>
    <row r="141" ht="14" hidden="1" customHeight="1" outlineLevel="1" spans="1:31">
      <c r="A141" s="116">
        <v>43683</v>
      </c>
      <c r="C141" s="123">
        <v>3</v>
      </c>
      <c r="E141" s="136">
        <v>0.2636</v>
      </c>
      <c r="F141" s="136">
        <v>0.3112</v>
      </c>
      <c r="G141" s="165">
        <f t="shared" si="17"/>
        <v>134.9632</v>
      </c>
      <c r="H141" s="136">
        <v>0.2818</v>
      </c>
      <c r="J141" s="144">
        <v>0.2037</v>
      </c>
      <c r="K141" s="144">
        <v>0.2085</v>
      </c>
      <c r="L141" s="144">
        <v>0.9998</v>
      </c>
      <c r="M141" s="144">
        <v>0.9982</v>
      </c>
      <c r="O141" s="57">
        <v>0.5034</v>
      </c>
      <c r="P141" s="57">
        <v>0.3861</v>
      </c>
      <c r="Q141" s="57">
        <v>0.4029</v>
      </c>
      <c r="R141" s="57">
        <f t="shared" si="18"/>
        <v>-0.0168</v>
      </c>
      <c r="S141" s="57">
        <v>0.292</v>
      </c>
      <c r="U141" s="63">
        <v>0.1961</v>
      </c>
      <c r="V141" s="63">
        <v>0.6398</v>
      </c>
      <c r="W141" s="64">
        <v>316</v>
      </c>
      <c r="X141" s="64">
        <v>512</v>
      </c>
      <c r="Z141" s="110">
        <f t="shared" si="19"/>
        <v>1295.42274349822</v>
      </c>
      <c r="AA141" s="72">
        <f t="shared" si="20"/>
        <v>521.925823355431</v>
      </c>
      <c r="AB141" s="72">
        <f t="shared" si="21"/>
        <v>122.0076</v>
      </c>
      <c r="AD141" s="153" t="s">
        <v>28</v>
      </c>
      <c r="AE141" s="75">
        <f>SUM(AB136:AB141)/SUM(W136:W141)-SUM(AA136:AA141)/SUM(Z136:Z141)</f>
        <v>-0.00678662253889423</v>
      </c>
    </row>
    <row r="142" ht="14" hidden="1" customHeight="1" outlineLevel="1" spans="1:31">
      <c r="A142" s="116">
        <v>43684</v>
      </c>
      <c r="C142" s="123">
        <v>4</v>
      </c>
      <c r="E142" s="136">
        <v>0.2481</v>
      </c>
      <c r="F142" s="136">
        <v>0.3397</v>
      </c>
      <c r="G142" s="165">
        <f t="shared" si="17"/>
        <v>131.2449</v>
      </c>
      <c r="H142" s="136">
        <v>0.3962</v>
      </c>
      <c r="J142" s="144">
        <v>0.1468</v>
      </c>
      <c r="K142" s="144">
        <v>0.2655</v>
      </c>
      <c r="L142" s="144">
        <v>0.9998</v>
      </c>
      <c r="M142" s="144">
        <v>0.9962</v>
      </c>
      <c r="O142" s="57">
        <v>0.4615</v>
      </c>
      <c r="P142" s="57">
        <v>0.4307</v>
      </c>
      <c r="Q142" s="57">
        <v>0.4605</v>
      </c>
      <c r="R142" s="57">
        <f t="shared" si="18"/>
        <v>-0.0298</v>
      </c>
      <c r="S142" s="57">
        <v>0.1405</v>
      </c>
      <c r="U142" s="63">
        <v>0.1761</v>
      </c>
      <c r="V142" s="63">
        <v>0.8823</v>
      </c>
      <c r="W142" s="64">
        <v>332</v>
      </c>
      <c r="X142" s="64">
        <v>529</v>
      </c>
      <c r="Z142" s="110">
        <f t="shared" si="19"/>
        <v>1553.29244747303</v>
      </c>
      <c r="AA142" s="72">
        <f t="shared" si="20"/>
        <v>715.291172061329</v>
      </c>
      <c r="AB142" s="72">
        <f t="shared" si="21"/>
        <v>142.9924</v>
      </c>
      <c r="AD142" s="153" t="s">
        <v>29</v>
      </c>
      <c r="AE142" s="75">
        <f>SUM(AB136:AB142)/SUM(W136:W142)-SUM(AA136:AA142)/SUM(Z136:Z142)</f>
        <v>-0.00948004585430096</v>
      </c>
    </row>
    <row r="143" ht="14" hidden="1" customHeight="1" outlineLevel="1" spans="1:31">
      <c r="A143" s="116">
        <v>43685</v>
      </c>
      <c r="C143" s="123">
        <v>4</v>
      </c>
      <c r="E143" s="136">
        <v>0.27</v>
      </c>
      <c r="F143" s="136">
        <v>0.3554</v>
      </c>
      <c r="G143" s="165">
        <f t="shared" si="17"/>
        <v>250.56</v>
      </c>
      <c r="H143" s="136">
        <v>0.4678</v>
      </c>
      <c r="J143" s="144">
        <v>0.1724</v>
      </c>
      <c r="K143" s="144">
        <v>0.2524</v>
      </c>
      <c r="L143" s="144">
        <v>0.9999</v>
      </c>
      <c r="M143" s="144">
        <v>0.9955</v>
      </c>
      <c r="O143" s="57">
        <v>0.6149</v>
      </c>
      <c r="P143" s="57">
        <v>0.565</v>
      </c>
      <c r="Q143" s="57">
        <v>0.537</v>
      </c>
      <c r="R143" s="184">
        <f t="shared" si="18"/>
        <v>0.0279999999999999</v>
      </c>
      <c r="S143" s="57">
        <v>0.409</v>
      </c>
      <c r="U143" s="63">
        <v>0.2499</v>
      </c>
      <c r="V143" s="63">
        <v>0.8854</v>
      </c>
      <c r="W143" s="64">
        <v>531</v>
      </c>
      <c r="X143" s="64">
        <v>928</v>
      </c>
      <c r="Z143" s="110">
        <f t="shared" si="19"/>
        <v>1593.84993997599</v>
      </c>
      <c r="AA143" s="72">
        <f t="shared" si="20"/>
        <v>855.897417767107</v>
      </c>
      <c r="AB143" s="72">
        <f t="shared" si="21"/>
        <v>300.015</v>
      </c>
      <c r="AD143" s="153" t="s">
        <v>30</v>
      </c>
      <c r="AE143" s="75">
        <f>SUM(AB136:AB143)/SUM(W136:W143)-SUM(AA136:AA143)/SUM(Z136:Z143)</f>
        <v>-0.001195269469636</v>
      </c>
    </row>
    <row r="144" ht="14" hidden="1" customHeight="1" outlineLevel="1" spans="1:31">
      <c r="A144" s="116">
        <v>43686</v>
      </c>
      <c r="C144" s="123">
        <v>13</v>
      </c>
      <c r="E144" s="167">
        <v>0.2013</v>
      </c>
      <c r="F144" s="136">
        <v>0.3317</v>
      </c>
      <c r="G144" s="165">
        <f t="shared" si="17"/>
        <v>63.2082</v>
      </c>
      <c r="H144" s="167">
        <v>0.3534</v>
      </c>
      <c r="J144" s="144">
        <v>0.1924</v>
      </c>
      <c r="K144" s="144">
        <v>0.2088</v>
      </c>
      <c r="L144" s="144">
        <v>0.9998</v>
      </c>
      <c r="M144" s="144">
        <v>0.9957</v>
      </c>
      <c r="O144" s="57">
        <v>0.6809</v>
      </c>
      <c r="P144" s="57">
        <v>0.51</v>
      </c>
      <c r="Q144" s="57">
        <v>0.5431</v>
      </c>
      <c r="R144" s="57">
        <f t="shared" si="18"/>
        <v>-0.0331</v>
      </c>
      <c r="S144" s="57">
        <v>0.3685</v>
      </c>
      <c r="U144" s="63">
        <v>0.1158</v>
      </c>
      <c r="V144" s="63">
        <v>0.9409</v>
      </c>
      <c r="W144" s="64">
        <v>200</v>
      </c>
      <c r="X144" s="64">
        <v>314</v>
      </c>
      <c r="Z144" s="110">
        <f t="shared" si="19"/>
        <v>1527.11571675302</v>
      </c>
      <c r="AA144" s="72">
        <f t="shared" si="20"/>
        <v>829.376545768567</v>
      </c>
      <c r="AB144" s="72">
        <f t="shared" si="21"/>
        <v>102</v>
      </c>
      <c r="AD144" s="153" t="s">
        <v>31</v>
      </c>
      <c r="AE144" s="75">
        <f>SUM(AB136:AB144)/SUM(W136:W144)-SUM(AA136:AA144)/SUM(Z136:Z144)</f>
        <v>-0.00486063862693764</v>
      </c>
    </row>
    <row r="145" ht="14" hidden="1" customHeight="1" outlineLevel="1" spans="1:31">
      <c r="A145" s="116">
        <v>43687</v>
      </c>
      <c r="C145" s="123">
        <v>14</v>
      </c>
      <c r="E145" s="136">
        <v>0.1973</v>
      </c>
      <c r="F145" s="136">
        <v>0.354</v>
      </c>
      <c r="G145" s="165">
        <f t="shared" si="17"/>
        <v>43.6033</v>
      </c>
      <c r="H145" s="136">
        <v>0.275</v>
      </c>
      <c r="J145" s="144">
        <v>0.197</v>
      </c>
      <c r="K145" s="144">
        <v>0.182</v>
      </c>
      <c r="L145" s="144">
        <v>0.9998</v>
      </c>
      <c r="M145" s="144">
        <v>0.9936</v>
      </c>
      <c r="O145" s="57">
        <v>0.7778</v>
      </c>
      <c r="P145" s="57">
        <v>0.4885</v>
      </c>
      <c r="Q145" s="57">
        <v>0.4781</v>
      </c>
      <c r="R145" s="57">
        <f t="shared" si="18"/>
        <v>0.0104</v>
      </c>
      <c r="S145" s="57">
        <v>0.3241</v>
      </c>
      <c r="U145" s="63">
        <v>0.0999</v>
      </c>
      <c r="V145" s="63">
        <v>0.8257</v>
      </c>
      <c r="W145" s="64">
        <v>131</v>
      </c>
      <c r="X145" s="64">
        <v>221</v>
      </c>
      <c r="Z145" s="110">
        <f t="shared" si="19"/>
        <v>1180.31131131131</v>
      </c>
      <c r="AA145" s="72">
        <f t="shared" si="20"/>
        <v>564.306837937938</v>
      </c>
      <c r="AB145" s="72">
        <f t="shared" si="21"/>
        <v>63.9935</v>
      </c>
      <c r="AD145" s="153" t="s">
        <v>32</v>
      </c>
      <c r="AE145" s="75">
        <f>SUM($AB$136:AB145)/SUM($W$136:W145)-SUM($AA$136:AA145)/SUM($Z$136:Z145)</f>
        <v>-0.00314934080772211</v>
      </c>
    </row>
    <row r="146" ht="14" hidden="1" customHeight="1" outlineLevel="1" spans="1:31">
      <c r="A146" s="116">
        <v>43688</v>
      </c>
      <c r="C146" s="123">
        <v>21</v>
      </c>
      <c r="E146" s="136">
        <v>0.2037</v>
      </c>
      <c r="F146" s="136">
        <v>0.3431</v>
      </c>
      <c r="G146" s="165">
        <f t="shared" si="17"/>
        <v>32.9994</v>
      </c>
      <c r="H146" s="136">
        <v>0.2727</v>
      </c>
      <c r="J146" s="144">
        <v>0.1419</v>
      </c>
      <c r="K146" s="144">
        <v>0.1949</v>
      </c>
      <c r="L146" s="144">
        <v>0.9998</v>
      </c>
      <c r="M146" s="144">
        <v>0.9935</v>
      </c>
      <c r="O146" s="57">
        <v>0.7105</v>
      </c>
      <c r="P146" s="57">
        <v>0.4314</v>
      </c>
      <c r="Q146" s="57">
        <v>0.5025</v>
      </c>
      <c r="R146" s="57">
        <f t="shared" si="18"/>
        <v>-0.0710999999999999</v>
      </c>
      <c r="S146" s="57">
        <v>0.3772</v>
      </c>
      <c r="U146" s="63">
        <v>0.075</v>
      </c>
      <c r="V146" s="63">
        <v>0.7246</v>
      </c>
      <c r="W146" s="64">
        <v>102</v>
      </c>
      <c r="X146" s="64">
        <v>162</v>
      </c>
      <c r="Z146" s="110">
        <f t="shared" si="19"/>
        <v>1258</v>
      </c>
      <c r="AA146" s="72">
        <f t="shared" si="20"/>
        <v>632.145</v>
      </c>
      <c r="AB146" s="72">
        <f t="shared" si="21"/>
        <v>44.0028</v>
      </c>
      <c r="AD146" s="153" t="s">
        <v>33</v>
      </c>
      <c r="AE146" s="75">
        <f>SUM($AB$136:AB146)/SUM($W$136:W146)-SUM($AA$136:AA146)/SUM($Z$136:Z146)</f>
        <v>-0.00495186502538791</v>
      </c>
    </row>
    <row r="147" ht="14" hidden="1" customHeight="1" outlineLevel="1" spans="1:31">
      <c r="A147" s="116">
        <v>43689</v>
      </c>
      <c r="C147" s="123">
        <v>12</v>
      </c>
      <c r="E147" s="136">
        <v>0.2145</v>
      </c>
      <c r="F147" s="136">
        <v>0.3662</v>
      </c>
      <c r="G147" s="165">
        <f t="shared" si="17"/>
        <v>45.474</v>
      </c>
      <c r="H147" s="136">
        <v>0.3367</v>
      </c>
      <c r="J147" s="144">
        <v>0.1554</v>
      </c>
      <c r="K147" s="144">
        <v>0.1878</v>
      </c>
      <c r="L147" s="144">
        <v>0.9998</v>
      </c>
      <c r="M147" s="144">
        <v>0.9937</v>
      </c>
      <c r="O147" s="57">
        <v>0.6667</v>
      </c>
      <c r="P147" s="57">
        <v>0.4912</v>
      </c>
      <c r="Q147" s="57">
        <v>0.4971</v>
      </c>
      <c r="R147" s="57">
        <f t="shared" si="18"/>
        <v>-0.00589999999999996</v>
      </c>
      <c r="S147" s="57">
        <v>0.3302</v>
      </c>
      <c r="U147" s="63">
        <v>0.1172</v>
      </c>
      <c r="V147" s="63">
        <v>0.8598</v>
      </c>
      <c r="W147" s="64">
        <v>171</v>
      </c>
      <c r="X147" s="64">
        <v>212</v>
      </c>
      <c r="Z147" s="110">
        <f t="shared" si="19"/>
        <v>1288.04436860068</v>
      </c>
      <c r="AA147" s="72">
        <f t="shared" si="20"/>
        <v>640.286855631399</v>
      </c>
      <c r="AB147" s="72">
        <f t="shared" si="21"/>
        <v>83.9952</v>
      </c>
      <c r="AD147" s="153" t="s">
        <v>34</v>
      </c>
      <c r="AE147" s="75">
        <f>SUM($AB$136:AB147)/SUM($W$136:W147)-SUM($AA$136:AA147)/SUM($Z$136:Z147)</f>
        <v>-0.00478012375034842</v>
      </c>
    </row>
    <row r="148" ht="14" hidden="1" customHeight="1" outlineLevel="1" spans="1:31">
      <c r="A148" s="116">
        <v>43690</v>
      </c>
      <c r="C148" s="123">
        <v>3</v>
      </c>
      <c r="E148" s="136">
        <v>0.324</v>
      </c>
      <c r="F148" s="136">
        <v>0.3442</v>
      </c>
      <c r="G148" s="165">
        <f t="shared" si="17"/>
        <v>188.244</v>
      </c>
      <c r="H148" s="136">
        <v>0.4175</v>
      </c>
      <c r="J148" s="144">
        <v>0.1462</v>
      </c>
      <c r="K148" s="144">
        <v>0.1612</v>
      </c>
      <c r="L148" s="144">
        <v>0.9998</v>
      </c>
      <c r="M148" s="144">
        <v>0.9984</v>
      </c>
      <c r="O148" s="57">
        <v>0.4835</v>
      </c>
      <c r="P148" s="57">
        <v>0.4703</v>
      </c>
      <c r="Q148" s="57">
        <v>0.4682</v>
      </c>
      <c r="R148" s="184">
        <f t="shared" si="18"/>
        <v>0.00209999999999999</v>
      </c>
      <c r="S148" s="57">
        <v>0.393</v>
      </c>
      <c r="U148" s="63">
        <v>0.4929</v>
      </c>
      <c r="V148" s="63">
        <v>0.7497</v>
      </c>
      <c r="W148" s="64">
        <v>723</v>
      </c>
      <c r="X148" s="64">
        <v>581</v>
      </c>
      <c r="Z148" s="110">
        <f t="shared" si="19"/>
        <v>743.828971393792</v>
      </c>
      <c r="AA148" s="72">
        <f t="shared" si="20"/>
        <v>348.260724406573</v>
      </c>
      <c r="AB148" s="72">
        <f t="shared" si="21"/>
        <v>340.0269</v>
      </c>
      <c r="AD148" s="153" t="s">
        <v>35</v>
      </c>
      <c r="AE148" s="75">
        <f>SUM($AB$136:AB148)/SUM($W$136:W148)-SUM($AA$136:AA148)/SUM($Z$136:Z148)</f>
        <v>-0.00828303096927757</v>
      </c>
    </row>
    <row r="149" ht="14" hidden="1" customHeight="1" outlineLevel="1" spans="1:31">
      <c r="A149" s="116">
        <v>43691</v>
      </c>
      <c r="C149" s="123">
        <v>16</v>
      </c>
      <c r="E149" s="167">
        <v>0.2412</v>
      </c>
      <c r="F149" s="136">
        <v>0.442</v>
      </c>
      <c r="G149" s="165">
        <f t="shared" si="17"/>
        <v>47.9988</v>
      </c>
      <c r="H149" s="167">
        <v>0.3514</v>
      </c>
      <c r="J149" s="144">
        <v>0.1154</v>
      </c>
      <c r="K149" s="144">
        <v>0.2353</v>
      </c>
      <c r="L149" s="144">
        <v>0.9998</v>
      </c>
      <c r="M149" s="144">
        <v>0.9917</v>
      </c>
      <c r="O149" s="57">
        <v>0.7568</v>
      </c>
      <c r="P149" s="57">
        <v>0.4909</v>
      </c>
      <c r="Q149" s="57">
        <v>0.4993</v>
      </c>
      <c r="R149" s="57">
        <f t="shared" si="18"/>
        <v>-0.00840000000000002</v>
      </c>
      <c r="S149" s="57">
        <v>0.2743</v>
      </c>
      <c r="U149" s="63">
        <v>0.088</v>
      </c>
      <c r="V149" s="63">
        <v>0.8175</v>
      </c>
      <c r="W149" s="64">
        <v>110</v>
      </c>
      <c r="X149" s="64">
        <v>199</v>
      </c>
      <c r="Z149" s="110">
        <f t="shared" si="19"/>
        <v>1140</v>
      </c>
      <c r="AA149" s="72">
        <f t="shared" si="20"/>
        <v>569.202</v>
      </c>
      <c r="AB149" s="72">
        <f t="shared" si="21"/>
        <v>53.999</v>
      </c>
      <c r="AD149" s="153" t="s">
        <v>36</v>
      </c>
      <c r="AE149" s="75">
        <f>SUM($AB$136:AB149)/SUM($W$136:W149)-SUM($AA$136:AA149)/SUM($Z$136:Z149)</f>
        <v>-0.00813771894222548</v>
      </c>
    </row>
    <row r="150" ht="14" hidden="1" customHeight="1" outlineLevel="1" spans="1:31">
      <c r="A150" s="116">
        <v>43692</v>
      </c>
      <c r="C150" s="123">
        <v>25</v>
      </c>
      <c r="E150" s="136">
        <v>0.2073</v>
      </c>
      <c r="F150" s="136">
        <v>0.3709</v>
      </c>
      <c r="G150" s="165">
        <f t="shared" si="17"/>
        <v>33.7899</v>
      </c>
      <c r="H150" s="136">
        <v>0.3973</v>
      </c>
      <c r="J150" s="144">
        <v>0.2138</v>
      </c>
      <c r="K150" s="144">
        <v>0.2422</v>
      </c>
      <c r="L150" s="144">
        <v>0.9998</v>
      </c>
      <c r="M150" s="144">
        <v>0.9933</v>
      </c>
      <c r="O150" s="57">
        <v>0.7838</v>
      </c>
      <c r="P150" s="57">
        <v>0.5229</v>
      </c>
      <c r="Q150" s="57">
        <v>0.5053</v>
      </c>
      <c r="R150" s="184">
        <f t="shared" si="18"/>
        <v>0.0176000000000001</v>
      </c>
      <c r="S150" s="57">
        <v>0.3048</v>
      </c>
      <c r="U150" s="63">
        <v>0.0716</v>
      </c>
      <c r="V150" s="63">
        <v>0.8989</v>
      </c>
      <c r="W150" s="64">
        <v>109</v>
      </c>
      <c r="X150" s="64">
        <v>163</v>
      </c>
      <c r="Z150" s="110">
        <f t="shared" si="19"/>
        <v>1413.34636871508</v>
      </c>
      <c r="AA150" s="72">
        <f t="shared" si="20"/>
        <v>714.163920111732</v>
      </c>
      <c r="AB150" s="72">
        <f t="shared" si="21"/>
        <v>56.9961</v>
      </c>
      <c r="AD150" s="153" t="s">
        <v>37</v>
      </c>
      <c r="AE150" s="75">
        <f>SUM($AB$136:AB150)/SUM($W$136:W150)-SUM($AA$136:AA150)/SUM($Z$136:Z150)</f>
        <v>-0.00760270508203803</v>
      </c>
    </row>
    <row r="151" ht="14" hidden="1" customHeight="1" outlineLevel="1" spans="1:31">
      <c r="A151" s="116">
        <v>43693</v>
      </c>
      <c r="C151" s="123">
        <v>4</v>
      </c>
      <c r="E151" s="136">
        <v>0.3166</v>
      </c>
      <c r="F151" s="136">
        <v>0.3789</v>
      </c>
      <c r="G151" s="165">
        <f t="shared" si="17"/>
        <v>198.1916</v>
      </c>
      <c r="H151" s="136">
        <v>0.4407</v>
      </c>
      <c r="J151" s="144">
        <v>0.1453</v>
      </c>
      <c r="K151" s="144">
        <v>0.2637</v>
      </c>
      <c r="L151" s="144">
        <v>0.9998</v>
      </c>
      <c r="M151" s="144">
        <v>0.995</v>
      </c>
      <c r="O151" s="57">
        <v>0.5022</v>
      </c>
      <c r="P151" s="57">
        <v>0.4949</v>
      </c>
      <c r="Q151" s="57">
        <v>0.4877</v>
      </c>
      <c r="R151" s="184">
        <f t="shared" si="18"/>
        <v>0.00719999999999998</v>
      </c>
      <c r="S151" s="57">
        <v>0.3129</v>
      </c>
      <c r="U151" s="63">
        <v>0.2819</v>
      </c>
      <c r="V151" s="63">
        <v>0.827</v>
      </c>
      <c r="W151" s="64">
        <v>392</v>
      </c>
      <c r="X151" s="64">
        <v>626</v>
      </c>
      <c r="Z151" s="110">
        <f t="shared" si="19"/>
        <v>998.564029797801</v>
      </c>
      <c r="AA151" s="72">
        <f t="shared" si="20"/>
        <v>486.999677332387</v>
      </c>
      <c r="AB151" s="72">
        <f t="shared" si="21"/>
        <v>194.0008</v>
      </c>
      <c r="AD151" s="153" t="s">
        <v>38</v>
      </c>
      <c r="AE151" s="75">
        <f>SUM($AB$136:AB151)/SUM($W$136:W151)-SUM($AA$136:AA151)/SUM($Z$136:Z151)</f>
        <v>-0.00698693737515438</v>
      </c>
    </row>
    <row r="152" ht="14" hidden="1" customHeight="1" outlineLevel="1" spans="1:31">
      <c r="A152" s="116">
        <v>43694</v>
      </c>
      <c r="C152" s="123">
        <v>14</v>
      </c>
      <c r="E152" s="136">
        <v>0.1895</v>
      </c>
      <c r="F152" s="136">
        <v>0.3226</v>
      </c>
      <c r="G152" s="165">
        <f t="shared" si="17"/>
        <v>35.0575</v>
      </c>
      <c r="H152" s="136">
        <v>0.3659</v>
      </c>
      <c r="J152" s="144">
        <v>0.2118</v>
      </c>
      <c r="K152" s="144">
        <v>0.2191</v>
      </c>
      <c r="L152" s="144">
        <v>0.9999</v>
      </c>
      <c r="M152" s="144">
        <v>0.9965</v>
      </c>
      <c r="O152" s="57">
        <v>0.7609</v>
      </c>
      <c r="P152" s="57">
        <v>0.5242</v>
      </c>
      <c r="Q152" s="57">
        <v>0.5032</v>
      </c>
      <c r="R152" s="184">
        <f t="shared" si="18"/>
        <v>0.021</v>
      </c>
      <c r="S152" s="57">
        <v>0.28</v>
      </c>
      <c r="U152" s="63">
        <v>0.0909</v>
      </c>
      <c r="V152" s="63">
        <v>0.8935</v>
      </c>
      <c r="W152" s="64">
        <v>124</v>
      </c>
      <c r="X152" s="64">
        <v>185</v>
      </c>
      <c r="Z152" s="110">
        <f t="shared" si="19"/>
        <v>1240.13641364136</v>
      </c>
      <c r="AA152" s="72">
        <f t="shared" si="20"/>
        <v>624.036643344334</v>
      </c>
      <c r="AB152" s="72">
        <f t="shared" si="21"/>
        <v>65.0008</v>
      </c>
      <c r="AD152" s="153" t="s">
        <v>39</v>
      </c>
      <c r="AE152" s="75">
        <f>SUM($AB$136:AB152)/SUM($W$136:W152)-SUM($AA$136:AA152)/SUM($Z$136:Z152)</f>
        <v>-0.00631756728963978</v>
      </c>
    </row>
    <row r="153" ht="14" hidden="1" customHeight="1" outlineLevel="1" spans="1:31">
      <c r="A153" s="116">
        <v>43695</v>
      </c>
      <c r="C153" s="123">
        <v>19</v>
      </c>
      <c r="E153" s="136">
        <v>0.1376</v>
      </c>
      <c r="F153" s="136">
        <v>0.3844</v>
      </c>
      <c r="G153" s="165">
        <f t="shared" si="17"/>
        <v>25.456</v>
      </c>
      <c r="H153" s="136">
        <v>0.2941</v>
      </c>
      <c r="J153" s="144">
        <v>0.1552</v>
      </c>
      <c r="K153" s="144">
        <v>0.201</v>
      </c>
      <c r="L153" s="144">
        <v>0.9998</v>
      </c>
      <c r="M153" s="144">
        <v>0.9646</v>
      </c>
      <c r="O153" s="57">
        <v>0.6905</v>
      </c>
      <c r="P153" s="57">
        <v>0.4194</v>
      </c>
      <c r="Q153" s="57">
        <v>0.4792</v>
      </c>
      <c r="R153" s="57">
        <f t="shared" si="18"/>
        <v>-0.0598</v>
      </c>
      <c r="S153" s="57">
        <v>0.268</v>
      </c>
      <c r="U153" s="63">
        <v>0.0817</v>
      </c>
      <c r="V153" s="63">
        <v>0.9173</v>
      </c>
      <c r="W153" s="64">
        <v>124</v>
      </c>
      <c r="X153" s="64">
        <v>185</v>
      </c>
      <c r="Y153" s="189"/>
      <c r="Z153" s="110">
        <f t="shared" si="19"/>
        <v>1393.74785801714</v>
      </c>
      <c r="AA153" s="72">
        <f t="shared" si="20"/>
        <v>667.883973561812</v>
      </c>
      <c r="AB153" s="72">
        <f t="shared" si="21"/>
        <v>52.0056</v>
      </c>
      <c r="AD153" s="153" t="s">
        <v>40</v>
      </c>
      <c r="AE153" s="75">
        <f>SUM($AB$136:AB153)/SUM($W$136:W153)-SUM($AA$136:AA153)/SUM($Z$136:Z153)</f>
        <v>-0.00681623649033086</v>
      </c>
    </row>
    <row r="154" ht="14" hidden="1" customHeight="1" outlineLevel="1" spans="1:31">
      <c r="A154" s="116">
        <v>43696</v>
      </c>
      <c r="C154" s="123">
        <v>13</v>
      </c>
      <c r="E154" s="136">
        <v>0.1907</v>
      </c>
      <c r="F154" s="136">
        <v>0.4022</v>
      </c>
      <c r="G154" s="165">
        <f t="shared" si="17"/>
        <v>41.0005</v>
      </c>
      <c r="H154" s="136">
        <v>0.2255</v>
      </c>
      <c r="J154" s="144">
        <v>0.1777</v>
      </c>
      <c r="K154" s="144">
        <v>0.2293</v>
      </c>
      <c r="L154" s="144">
        <v>0.9998</v>
      </c>
      <c r="M154" s="144">
        <v>0.9802</v>
      </c>
      <c r="O154" s="57">
        <v>0.7561</v>
      </c>
      <c r="P154" s="57">
        <v>0.3901</v>
      </c>
      <c r="Q154" s="57">
        <v>0.4445</v>
      </c>
      <c r="R154" s="185">
        <f t="shared" si="18"/>
        <v>-0.0544</v>
      </c>
      <c r="S154" s="57">
        <v>0.2968</v>
      </c>
      <c r="U154" s="63">
        <v>0.0923</v>
      </c>
      <c r="V154" s="63">
        <v>0.7241</v>
      </c>
      <c r="W154" s="64">
        <v>141</v>
      </c>
      <c r="X154" s="64">
        <v>215</v>
      </c>
      <c r="Z154" s="110">
        <f t="shared" si="19"/>
        <v>1386.62730227519</v>
      </c>
      <c r="AA154" s="72">
        <f t="shared" si="20"/>
        <v>616.355835861322</v>
      </c>
      <c r="AB154" s="72">
        <f t="shared" si="21"/>
        <v>55.0041</v>
      </c>
      <c r="AD154" s="153" t="s">
        <v>42</v>
      </c>
      <c r="AE154" s="75">
        <f>SUM($AB$136:AB154)/SUM($W$136:W154)-SUM($AA$136:AA154)/SUM($Z$136:Z154)</f>
        <v>-0.00655708895399298</v>
      </c>
    </row>
    <row r="155" ht="14" hidden="1" customHeight="1" outlineLevel="1" spans="1:31">
      <c r="A155" s="116">
        <v>43697</v>
      </c>
      <c r="C155" s="123">
        <v>20</v>
      </c>
      <c r="E155" s="136">
        <v>0.2123</v>
      </c>
      <c r="F155" s="136">
        <v>0.3688</v>
      </c>
      <c r="G155" s="165">
        <f t="shared" si="17"/>
        <v>36.9402</v>
      </c>
      <c r="H155" s="136">
        <v>0.3117</v>
      </c>
      <c r="J155" s="144">
        <v>0.179</v>
      </c>
      <c r="K155" s="144">
        <v>0.1949</v>
      </c>
      <c r="L155" s="170">
        <v>0.9998</v>
      </c>
      <c r="M155" s="144">
        <v>0.9942</v>
      </c>
      <c r="O155" s="57">
        <v>0.6216</v>
      </c>
      <c r="P155" s="57">
        <v>0.4107</v>
      </c>
      <c r="Q155" s="57">
        <v>0.373</v>
      </c>
      <c r="R155" s="184">
        <f t="shared" si="18"/>
        <v>0.0377</v>
      </c>
      <c r="S155" s="57">
        <v>0.1339</v>
      </c>
      <c r="U155" s="63">
        <v>0.08</v>
      </c>
      <c r="V155" s="63">
        <v>0.8366</v>
      </c>
      <c r="W155" s="64">
        <v>112</v>
      </c>
      <c r="X155" s="64">
        <v>174</v>
      </c>
      <c r="Z155" s="110">
        <f t="shared" si="19"/>
        <v>1288</v>
      </c>
      <c r="AA155" s="72">
        <f t="shared" si="20"/>
        <v>480.424</v>
      </c>
      <c r="AB155" s="72">
        <f t="shared" si="21"/>
        <v>45.9984</v>
      </c>
      <c r="AD155" s="153" t="s">
        <v>37</v>
      </c>
      <c r="AE155" s="177">
        <f>SUM($AB$136:AB155)/SUM($W$136:W155)-SUM($AA$136:AA155)/SUM($Z$136:Z155)</f>
        <v>-0.00238719389805525</v>
      </c>
    </row>
    <row r="156" ht="14" hidden="1" customHeight="1" outlineLevel="1" spans="1:31">
      <c r="A156" s="116">
        <v>43698</v>
      </c>
      <c r="C156" s="123">
        <v>13</v>
      </c>
      <c r="E156" s="136">
        <v>0.2244</v>
      </c>
      <c r="F156" s="136">
        <v>0.3982</v>
      </c>
      <c r="G156" s="165">
        <f t="shared" si="17"/>
        <v>79.2132</v>
      </c>
      <c r="H156" s="136">
        <v>0.4298</v>
      </c>
      <c r="J156" s="144">
        <v>0.165</v>
      </c>
      <c r="K156" s="144">
        <v>0.2476</v>
      </c>
      <c r="L156" s="144">
        <v>0.9999</v>
      </c>
      <c r="M156" s="144">
        <v>0.9957</v>
      </c>
      <c r="O156" s="57">
        <v>0.8352</v>
      </c>
      <c r="P156" s="57">
        <v>0.6108</v>
      </c>
      <c r="Q156" s="57">
        <v>0.5575</v>
      </c>
      <c r="R156" s="184">
        <f t="shared" si="18"/>
        <v>0.0533</v>
      </c>
      <c r="S156" s="57">
        <v>0.3444</v>
      </c>
      <c r="U156" s="63">
        <v>0.1101</v>
      </c>
      <c r="V156" s="63">
        <v>0.8955</v>
      </c>
      <c r="W156" s="64">
        <v>203</v>
      </c>
      <c r="X156" s="64">
        <v>353</v>
      </c>
      <c r="Z156" s="110">
        <f t="shared" si="19"/>
        <v>1640.77838328792</v>
      </c>
      <c r="AA156" s="72">
        <f t="shared" si="20"/>
        <v>914.733948683015</v>
      </c>
      <c r="AB156" s="72">
        <f t="shared" si="21"/>
        <v>123.9924</v>
      </c>
      <c r="AD156" s="153" t="s">
        <v>38</v>
      </c>
      <c r="AE156" s="177">
        <f>SUM($AB$136:AB156)/SUM($W$136:W156)-SUM($AA$136:AA156)/SUM($Z$136:Z156)</f>
        <v>-0.00172055735670029</v>
      </c>
    </row>
    <row r="157" ht="14" hidden="1" customHeight="1" outlineLevel="1" spans="1:31">
      <c r="A157" s="116">
        <v>43699</v>
      </c>
      <c r="C157" s="123">
        <v>16</v>
      </c>
      <c r="E157" s="136">
        <v>0.2177</v>
      </c>
      <c r="F157" s="136">
        <v>0.4143</v>
      </c>
      <c r="G157" s="165">
        <f t="shared" si="17"/>
        <v>53.5542</v>
      </c>
      <c r="H157" s="136">
        <v>0.3564</v>
      </c>
      <c r="J157" s="144">
        <v>0.1486</v>
      </c>
      <c r="K157" s="144">
        <v>0.1768</v>
      </c>
      <c r="L157" s="144">
        <v>0.9998</v>
      </c>
      <c r="M157" s="144">
        <v>0.9904</v>
      </c>
      <c r="O157" s="57">
        <v>0.7719</v>
      </c>
      <c r="P157" s="57">
        <v>0.5097</v>
      </c>
      <c r="Q157" s="57">
        <v>0.5389</v>
      </c>
      <c r="R157" s="57">
        <f t="shared" si="18"/>
        <v>-0.0292</v>
      </c>
      <c r="S157" s="57">
        <v>0.3438</v>
      </c>
      <c r="U157" s="63">
        <v>0.0865</v>
      </c>
      <c r="V157" s="63">
        <v>0.8611</v>
      </c>
      <c r="W157" s="64">
        <v>155</v>
      </c>
      <c r="X157" s="64">
        <v>246</v>
      </c>
      <c r="Z157" s="110">
        <f t="shared" si="19"/>
        <v>1636.90751445087</v>
      </c>
      <c r="AA157" s="72">
        <f t="shared" si="20"/>
        <v>882.129459537572</v>
      </c>
      <c r="AB157" s="72">
        <f t="shared" si="21"/>
        <v>79.0035</v>
      </c>
      <c r="AD157" s="153" t="s">
        <v>39</v>
      </c>
      <c r="AE157" s="75">
        <f>SUM($AB$136:AB157)/SUM($W$136:W157)-SUM($AA$136:AA157)/SUM($Z$136:Z157)</f>
        <v>-0.00356006920577295</v>
      </c>
    </row>
    <row r="158" ht="14" hidden="1" customHeight="1" outlineLevel="1" spans="1:31">
      <c r="A158" s="116">
        <v>43700</v>
      </c>
      <c r="C158" s="123"/>
      <c r="E158" s="167">
        <v>0.2358</v>
      </c>
      <c r="F158" s="136">
        <v>0.3999</v>
      </c>
      <c r="G158" s="165">
        <f t="shared" si="17"/>
        <v>54.4698</v>
      </c>
      <c r="H158" s="167">
        <v>0.3913</v>
      </c>
      <c r="J158" s="144">
        <v>0.1313</v>
      </c>
      <c r="K158" s="144">
        <v>0.2543</v>
      </c>
      <c r="L158" s="144">
        <v>0.9997</v>
      </c>
      <c r="M158" s="144">
        <v>0.9929</v>
      </c>
      <c r="O158" s="57">
        <v>0.8182</v>
      </c>
      <c r="P158" s="57">
        <v>0.5563</v>
      </c>
      <c r="Q158" s="57">
        <v>0.534</v>
      </c>
      <c r="R158" s="184">
        <f t="shared" si="18"/>
        <v>0.0223</v>
      </c>
      <c r="S158" s="57">
        <v>0.3196</v>
      </c>
      <c r="U158" s="63">
        <v>0.0825</v>
      </c>
      <c r="V158" s="63">
        <v>0.8098</v>
      </c>
      <c r="W158" s="64">
        <v>142</v>
      </c>
      <c r="X158" s="64">
        <v>231</v>
      </c>
      <c r="Z158" s="110">
        <f t="shared" si="19"/>
        <v>1579.21212121212</v>
      </c>
      <c r="AA158" s="72">
        <f t="shared" si="20"/>
        <v>843.299272727273</v>
      </c>
      <c r="AB158" s="72">
        <f t="shared" si="21"/>
        <v>78.9946</v>
      </c>
      <c r="AD158" s="153" t="s">
        <v>39</v>
      </c>
      <c r="AE158" s="75">
        <f>SUM($AB$136:AB158)/SUM($W$136:W158)-SUM($AA$136:AA158)/SUM($Z$136:Z158)</f>
        <v>-0.00382365931700163</v>
      </c>
    </row>
    <row r="159" ht="14" hidden="1" customHeight="1" outlineLevel="1" spans="1:31">
      <c r="A159" s="116">
        <v>43701</v>
      </c>
      <c r="C159" s="123">
        <v>21</v>
      </c>
      <c r="E159" s="136">
        <v>0.2404</v>
      </c>
      <c r="F159" s="136">
        <v>0.3817</v>
      </c>
      <c r="G159" s="165">
        <f t="shared" si="17"/>
        <v>43.272</v>
      </c>
      <c r="H159" s="136">
        <v>0.1923</v>
      </c>
      <c r="J159" s="144">
        <v>0.1636</v>
      </c>
      <c r="K159" s="144">
        <v>0.2419</v>
      </c>
      <c r="L159" s="144">
        <v>0.9997</v>
      </c>
      <c r="M159" s="144">
        <v>0.9929</v>
      </c>
      <c r="O159" s="57">
        <v>0.6364</v>
      </c>
      <c r="P159" s="57">
        <v>0.3578</v>
      </c>
      <c r="Q159" s="57">
        <v>0.4969</v>
      </c>
      <c r="R159" s="185">
        <f t="shared" si="18"/>
        <v>-0.1391</v>
      </c>
      <c r="S159" s="57">
        <v>0.2553</v>
      </c>
      <c r="U159" s="63">
        <v>0.0858</v>
      </c>
      <c r="V159" s="63">
        <v>0.8655</v>
      </c>
      <c r="W159" s="64">
        <v>109</v>
      </c>
      <c r="X159" s="64">
        <v>180</v>
      </c>
      <c r="Z159" s="110">
        <f t="shared" si="19"/>
        <v>1161.39627039627</v>
      </c>
      <c r="AA159" s="72">
        <f t="shared" si="20"/>
        <v>577.097806759907</v>
      </c>
      <c r="AB159" s="72">
        <f t="shared" si="21"/>
        <v>39.0002</v>
      </c>
      <c r="AD159" s="153" t="s">
        <v>42</v>
      </c>
      <c r="AE159" s="75">
        <f>SUM($AB$136:AB159)/SUM($W$136:W159)-SUM($AA$136:AA159)/SUM($Z$136:Z159)</f>
        <v>-0.00617069039456847</v>
      </c>
    </row>
    <row r="160" ht="14" hidden="1" customHeight="1" outlineLevel="1" spans="1:31">
      <c r="A160" s="116">
        <v>43702</v>
      </c>
      <c r="C160" s="123">
        <v>17</v>
      </c>
      <c r="E160" s="136">
        <v>0.2198</v>
      </c>
      <c r="F160" s="136">
        <v>0.3794</v>
      </c>
      <c r="G160" s="165">
        <f t="shared" si="17"/>
        <v>39.564</v>
      </c>
      <c r="H160" s="136">
        <v>0.2321</v>
      </c>
      <c r="J160" s="144">
        <v>0.1338</v>
      </c>
      <c r="K160" s="144">
        <v>0.2395</v>
      </c>
      <c r="L160" s="144">
        <v>0.9997</v>
      </c>
      <c r="M160" s="144">
        <v>0.993</v>
      </c>
      <c r="O160" s="57">
        <v>0.8611</v>
      </c>
      <c r="P160" s="57">
        <v>0.4945</v>
      </c>
      <c r="Q160" s="57">
        <v>0.5187</v>
      </c>
      <c r="R160" s="57">
        <f t="shared" si="18"/>
        <v>-0.0242000000000001</v>
      </c>
      <c r="S160" s="57">
        <v>0.2624</v>
      </c>
      <c r="U160" s="63">
        <v>0.0856</v>
      </c>
      <c r="V160" s="63">
        <v>0.8536</v>
      </c>
      <c r="W160" s="64">
        <v>91</v>
      </c>
      <c r="X160" s="64">
        <v>180</v>
      </c>
      <c r="Z160" s="110">
        <f t="shared" si="19"/>
        <v>972.084112149533</v>
      </c>
      <c r="AA160" s="72">
        <f t="shared" si="20"/>
        <v>504.220028971963</v>
      </c>
      <c r="AB160" s="72">
        <f t="shared" si="21"/>
        <v>44.9995</v>
      </c>
      <c r="AD160" s="153" t="s">
        <v>40</v>
      </c>
      <c r="AE160" s="154">
        <f>SUM($AB$136:AB160)/SUM($W$136:W160)-SUM($AA$136:AA160)/SUM($Z$136:Z160)</f>
        <v>-0.00667916768906662</v>
      </c>
    </row>
    <row r="161" ht="14" hidden="1" customHeight="1" outlineLevel="1" spans="1:31">
      <c r="A161" s="116">
        <v>43703</v>
      </c>
      <c r="C161" s="123">
        <v>19</v>
      </c>
      <c r="E161" s="136">
        <v>0.2059</v>
      </c>
      <c r="F161" s="136">
        <v>0.4142</v>
      </c>
      <c r="G161" s="165">
        <f t="shared" si="17"/>
        <v>34.7971</v>
      </c>
      <c r="H161" s="136">
        <v>0.3731</v>
      </c>
      <c r="J161" s="144">
        <v>0.1742</v>
      </c>
      <c r="K161" s="144">
        <v>0.1441</v>
      </c>
      <c r="L161" s="144">
        <v>0.9997</v>
      </c>
      <c r="M161" s="144">
        <v>0.9902</v>
      </c>
      <c r="O161" s="57">
        <v>0.8529</v>
      </c>
      <c r="P161" s="57">
        <v>0.53</v>
      </c>
      <c r="Q161" s="57">
        <v>0.5193</v>
      </c>
      <c r="R161" s="184">
        <f t="shared" si="18"/>
        <v>0.0107</v>
      </c>
      <c r="S161" s="57">
        <v>0.3262</v>
      </c>
      <c r="U161" s="63">
        <v>0.0784</v>
      </c>
      <c r="V161" s="63">
        <v>0.7585</v>
      </c>
      <c r="W161" s="64">
        <v>100</v>
      </c>
      <c r="X161" s="64">
        <v>169</v>
      </c>
      <c r="Z161" s="110">
        <f t="shared" si="19"/>
        <v>1175.51020408163</v>
      </c>
      <c r="AA161" s="72">
        <f t="shared" si="20"/>
        <v>610.442448979592</v>
      </c>
      <c r="AB161" s="72">
        <f t="shared" si="21"/>
        <v>53</v>
      </c>
      <c r="AD161" s="153" t="s">
        <v>40</v>
      </c>
      <c r="AE161" s="75">
        <f>SUM($AB$136:AB161)/SUM($W$136:W161)-SUM($AA$136:AA161)/SUM($Z$136:Z161)</f>
        <v>-0.00671571310563712</v>
      </c>
    </row>
    <row r="162" ht="14" hidden="1" customHeight="1" outlineLevel="1" spans="1:31">
      <c r="A162" s="116">
        <v>43704</v>
      </c>
      <c r="C162" s="123">
        <v>12</v>
      </c>
      <c r="E162" s="136">
        <v>0.1784</v>
      </c>
      <c r="F162" s="136">
        <v>0.3935</v>
      </c>
      <c r="G162" s="165">
        <f t="shared" si="17"/>
        <v>37.2856</v>
      </c>
      <c r="H162" s="136">
        <v>0.381</v>
      </c>
      <c r="J162" s="144">
        <v>0.1443</v>
      </c>
      <c r="K162" s="144">
        <v>0.1371</v>
      </c>
      <c r="L162" s="144">
        <v>0.9998</v>
      </c>
      <c r="M162" s="144">
        <v>0.9898</v>
      </c>
      <c r="O162" s="57">
        <v>0.6857</v>
      </c>
      <c r="P162" s="57">
        <v>0.4569</v>
      </c>
      <c r="Q162" s="57">
        <v>0.5418</v>
      </c>
      <c r="R162" s="57">
        <f t="shared" si="18"/>
        <v>-0.0849</v>
      </c>
      <c r="S162" s="57">
        <v>0.3128</v>
      </c>
      <c r="U162" s="63">
        <v>0.0849</v>
      </c>
      <c r="V162" s="63">
        <v>0.7891</v>
      </c>
      <c r="W162" s="64">
        <v>116</v>
      </c>
      <c r="X162" s="64">
        <v>209</v>
      </c>
      <c r="Z162" s="110">
        <f t="shared" si="19"/>
        <v>1250.31330977621</v>
      </c>
      <c r="AA162" s="72">
        <f t="shared" si="20"/>
        <v>677.419751236749</v>
      </c>
      <c r="AB162" s="72">
        <f t="shared" si="21"/>
        <v>53.0004</v>
      </c>
      <c r="AD162" s="153" t="s">
        <v>42</v>
      </c>
      <c r="AE162" s="75">
        <f>SUM($AB$136:AB162)/SUM($W$136:W162)-SUM($AA$136:AA162)/SUM($Z$136:Z162)</f>
        <v>-0.00875317828647332</v>
      </c>
    </row>
    <row r="163" ht="14" hidden="1" customHeight="1" outlineLevel="1" spans="1:31">
      <c r="A163" s="116">
        <v>43705</v>
      </c>
      <c r="C163" s="123">
        <v>22</v>
      </c>
      <c r="E163" s="136">
        <v>0.2443</v>
      </c>
      <c r="F163" s="136">
        <v>0.3973</v>
      </c>
      <c r="G163" s="165">
        <f t="shared" si="17"/>
        <v>42.9968</v>
      </c>
      <c r="H163" s="136">
        <v>0.3382</v>
      </c>
      <c r="J163" s="144">
        <v>0.1523</v>
      </c>
      <c r="K163" s="144">
        <v>0.1402</v>
      </c>
      <c r="L163" s="144">
        <v>0.9998</v>
      </c>
      <c r="M163" s="144">
        <v>0.9887</v>
      </c>
      <c r="O163" s="57">
        <v>0.7097</v>
      </c>
      <c r="P163" s="57">
        <v>0.4948</v>
      </c>
      <c r="Q163" s="57">
        <v>0.5043</v>
      </c>
      <c r="R163" s="57">
        <f t="shared" si="18"/>
        <v>-0.00949999999999995</v>
      </c>
      <c r="S163" s="57">
        <v>0.3022</v>
      </c>
      <c r="U163" s="63">
        <v>0.0783</v>
      </c>
      <c r="V163" s="63">
        <v>0.7721</v>
      </c>
      <c r="W163" s="64">
        <v>97</v>
      </c>
      <c r="X163" s="64">
        <v>176</v>
      </c>
      <c r="Z163" s="110">
        <f t="shared" si="19"/>
        <v>1141.82503192848</v>
      </c>
      <c r="AA163" s="72">
        <f t="shared" si="20"/>
        <v>575.822363601533</v>
      </c>
      <c r="AB163" s="72">
        <f t="shared" si="21"/>
        <v>47.9956</v>
      </c>
      <c r="AD163" s="153" t="s">
        <v>39</v>
      </c>
      <c r="AE163" s="75">
        <f>SUM($AB$136:AB163)/SUM($W$136:W163)-SUM($AA$136:AA163)/SUM($Z$136:Z163)</f>
        <v>-0.00878694278153935</v>
      </c>
    </row>
    <row r="164" ht="14" hidden="1" customHeight="1" outlineLevel="1" spans="1:31">
      <c r="A164" s="116">
        <v>43706</v>
      </c>
      <c r="C164" s="123">
        <v>19</v>
      </c>
      <c r="E164" s="136">
        <v>0.2381</v>
      </c>
      <c r="F164" s="136">
        <v>0.3681</v>
      </c>
      <c r="G164" s="165">
        <f t="shared" si="17"/>
        <v>49.2867</v>
      </c>
      <c r="H164" s="136">
        <v>0.3434</v>
      </c>
      <c r="J164" s="144">
        <v>0.1774</v>
      </c>
      <c r="K164" s="144">
        <v>0.2037</v>
      </c>
      <c r="L164" s="170" t="s">
        <v>137</v>
      </c>
      <c r="M164" s="144">
        <v>0.9929</v>
      </c>
      <c r="O164" s="57">
        <v>0.7234</v>
      </c>
      <c r="P164" s="57">
        <v>0.4789</v>
      </c>
      <c r="Q164" s="57">
        <v>0.4866</v>
      </c>
      <c r="R164" s="57">
        <f t="shared" si="18"/>
        <v>-0.00769999999999998</v>
      </c>
      <c r="S164" s="57">
        <v>0.4129</v>
      </c>
      <c r="U164" s="63">
        <v>0.0976</v>
      </c>
      <c r="V164" s="63">
        <v>0.8234</v>
      </c>
      <c r="W164" s="64">
        <v>142</v>
      </c>
      <c r="X164" s="64">
        <v>207</v>
      </c>
      <c r="Z164" s="110">
        <f t="shared" si="19"/>
        <v>1312.91803278689</v>
      </c>
      <c r="AA164" s="72">
        <f t="shared" si="20"/>
        <v>638.865914754098</v>
      </c>
      <c r="AB164" s="72">
        <f t="shared" si="21"/>
        <v>68.0038</v>
      </c>
      <c r="AD164" s="153" t="s">
        <v>40</v>
      </c>
      <c r="AE164" s="154">
        <f>SUM($AB$136:AB164)/SUM($W$136:W164)-SUM($AA$136:AA164)/SUM($Z$136:Z164)</f>
        <v>-0.0085720959377561</v>
      </c>
    </row>
    <row r="165" ht="14" hidden="1" customHeight="1" outlineLevel="1" spans="1:31">
      <c r="A165" s="116">
        <v>43707</v>
      </c>
      <c r="C165" s="123">
        <v>15</v>
      </c>
      <c r="E165" s="136">
        <v>0.2381</v>
      </c>
      <c r="F165" s="136">
        <v>0.3676</v>
      </c>
      <c r="G165" s="165">
        <f t="shared" si="17"/>
        <v>44.7628</v>
      </c>
      <c r="H165" s="136">
        <v>0.2308</v>
      </c>
      <c r="J165" s="144">
        <v>0.1462</v>
      </c>
      <c r="K165" s="144">
        <v>0.1264</v>
      </c>
      <c r="L165" s="144">
        <v>0.9998</v>
      </c>
      <c r="M165" s="144">
        <v>0.9876</v>
      </c>
      <c r="O165" s="57">
        <v>0.7714</v>
      </c>
      <c r="P165" s="57">
        <v>0.449</v>
      </c>
      <c r="Q165" s="57">
        <v>0.5098</v>
      </c>
      <c r="R165" s="185">
        <f t="shared" si="18"/>
        <v>-0.0608</v>
      </c>
      <c r="S165" s="57">
        <v>0.3388</v>
      </c>
      <c r="U165" s="63">
        <v>0.0932</v>
      </c>
      <c r="V165" s="63">
        <v>0.7532</v>
      </c>
      <c r="W165" s="64">
        <v>98</v>
      </c>
      <c r="X165" s="64">
        <v>188</v>
      </c>
      <c r="Z165" s="110">
        <f t="shared" si="19"/>
        <v>953.502145922747</v>
      </c>
      <c r="AA165" s="72">
        <f t="shared" si="20"/>
        <v>486.095393991416</v>
      </c>
      <c r="AB165" s="72">
        <f t="shared" si="21"/>
        <v>44.002</v>
      </c>
      <c r="AD165" s="153" t="s">
        <v>42</v>
      </c>
      <c r="AE165" s="75">
        <f>SUM($AB$136:AB165)/SUM($W$136:W165)-SUM($AA$136:AA165)/SUM($Z$136:Z165)</f>
        <v>-0.00939527861262796</v>
      </c>
    </row>
    <row r="166" ht="14" hidden="1" customHeight="1" outlineLevel="1" spans="1:31">
      <c r="A166" s="116">
        <v>43708</v>
      </c>
      <c r="C166" s="123">
        <v>19</v>
      </c>
      <c r="E166" s="136">
        <v>0.2661</v>
      </c>
      <c r="F166" s="136">
        <v>0.3542</v>
      </c>
      <c r="G166" s="165">
        <f t="shared" si="17"/>
        <v>58.542</v>
      </c>
      <c r="H166" s="136">
        <v>0.3579</v>
      </c>
      <c r="J166" s="144">
        <v>0.1407</v>
      </c>
      <c r="K166" s="144">
        <v>0.1867</v>
      </c>
      <c r="L166" s="144"/>
      <c r="M166" s="144"/>
      <c r="O166" s="57">
        <v>0.8889</v>
      </c>
      <c r="P166" s="57">
        <v>0.5182</v>
      </c>
      <c r="Q166" s="57">
        <v>0.5017</v>
      </c>
      <c r="R166" s="184">
        <f t="shared" si="18"/>
        <v>0.0165</v>
      </c>
      <c r="S166" s="57">
        <v>0.3071</v>
      </c>
      <c r="U166" s="63">
        <v>0.1191</v>
      </c>
      <c r="V166" s="63">
        <v>0.7162</v>
      </c>
      <c r="W166" s="64">
        <v>137</v>
      </c>
      <c r="X166" s="64">
        <v>220</v>
      </c>
      <c r="Z166" s="110">
        <f t="shared" si="19"/>
        <v>1013.29387069689</v>
      </c>
      <c r="AA166" s="72">
        <f t="shared" si="20"/>
        <v>508.369534928631</v>
      </c>
      <c r="AB166" s="72">
        <f t="shared" si="21"/>
        <v>70.9934</v>
      </c>
      <c r="AD166" s="153" t="s">
        <v>40</v>
      </c>
      <c r="AE166" s="75">
        <f>SUM($AB$136:AB166)/SUM($W$136:W166)-SUM($AA$136:AA166)/SUM($Z$136:Z166)</f>
        <v>-0.00887850018121272</v>
      </c>
    </row>
    <row r="167" ht="14" customHeight="1" collapsed="1" spans="1:31">
      <c r="A167" s="125" t="s">
        <v>72</v>
      </c>
      <c r="B167" s="126"/>
      <c r="C167" s="166">
        <f>AVERAGE(C136:C166)</f>
        <v>12.5666666666667</v>
      </c>
      <c r="E167" s="34">
        <f>AVERAGE(E136:E166)</f>
        <v>0.234364516129032</v>
      </c>
      <c r="F167" s="34">
        <f>AVERAGE(F136:F166)</f>
        <v>0.369370967741936</v>
      </c>
      <c r="G167" s="34">
        <f>SUM(G136:G166)/SUM(X136:X166)</f>
        <v>0.25115248736883</v>
      </c>
      <c r="H167" s="34">
        <f>AVERAGE(H136:H166)</f>
        <v>0.355703225806452</v>
      </c>
      <c r="I167" s="182"/>
      <c r="J167" s="183">
        <f>AVERAGE(J136:J166)</f>
        <v>0.167741935483871</v>
      </c>
      <c r="K167" s="183">
        <f>AVERAGE(K136:K166)</f>
        <v>0.205748387096774</v>
      </c>
      <c r="L167" s="183">
        <f>AVERAGE(L136:L166)</f>
        <v>0.999813793103449</v>
      </c>
      <c r="M167" s="183">
        <f>AVERAGE(M136:M166)</f>
        <v>0.991916666666667</v>
      </c>
      <c r="N167" s="183"/>
      <c r="O167" s="183">
        <f>AVERAGE(O136:O166)</f>
        <v>0.682683870967742</v>
      </c>
      <c r="P167" s="183">
        <f>AVERAGE(P136:P166)</f>
        <v>0.486</v>
      </c>
      <c r="Q167" s="183">
        <f>AVERAGE(Q136:Q166)</f>
        <v>0.49958064516129</v>
      </c>
      <c r="R167" s="183">
        <f>AVERAGE(R136:R166)</f>
        <v>-0.0135806451612903</v>
      </c>
      <c r="S167" s="183">
        <f>AVERAGE(S136:S166)</f>
        <v>0.320890322580645</v>
      </c>
      <c r="T167" s="183"/>
      <c r="U167" s="183">
        <f>AVERAGE(U136:U166)</f>
        <v>0.136367741935484</v>
      </c>
      <c r="V167" s="183">
        <f>AVERAGE(V136:V166)</f>
        <v>0.805251612903226</v>
      </c>
      <c r="W167" s="186">
        <f>AVERAGE(W136:W166)</f>
        <v>222.935483870968</v>
      </c>
      <c r="X167" s="186">
        <f>AVERAGE(X136:X166)</f>
        <v>332</v>
      </c>
      <c r="Z167" s="34" t="s">
        <v>54</v>
      </c>
      <c r="AA167" s="34">
        <f>SUM(AA136:AA166)/SUM(Z136:Z166)</f>
        <v>0.502445610584917</v>
      </c>
      <c r="AB167" s="68" t="s">
        <v>55</v>
      </c>
      <c r="AC167" s="34">
        <f>SUM(AB136:AB166)/SUM(W136:W166)</f>
        <v>0.493567110403704</v>
      </c>
      <c r="AD167" s="155" t="s">
        <v>16</v>
      </c>
      <c r="AE167" s="68">
        <f>AC167-AA167</f>
        <v>-0.00887850018121272</v>
      </c>
    </row>
    <row r="168" s="101" customFormat="1" ht="14" hidden="1" customHeight="1" spans="1:32">
      <c r="A168" s="161" t="s">
        <v>73</v>
      </c>
      <c r="B168" s="130" t="s">
        <v>63</v>
      </c>
      <c r="C168" s="162">
        <f>MIN(C136:C166)</f>
        <v>3</v>
      </c>
      <c r="E168" s="169">
        <f>VARP(E136:E166)</f>
        <v>0.00162799390218522</v>
      </c>
      <c r="F168" s="169">
        <f>VARP(F136:F166)</f>
        <v>0.000823397544224766</v>
      </c>
      <c r="G168" s="179"/>
      <c r="H168" s="169"/>
      <c r="I168" s="169"/>
      <c r="J168" s="169">
        <f>VARP(J136:J166)</f>
        <v>0.000690252757544225</v>
      </c>
      <c r="K168" s="169">
        <f>VARP(K136:K166)</f>
        <v>0.00147773604578564</v>
      </c>
      <c r="L168" s="169">
        <f>VARP(L136:L166)</f>
        <v>3.94768133174705e-9</v>
      </c>
      <c r="M168" s="169">
        <f>VARP(M136:M166)</f>
        <v>3.75920555555556e-5</v>
      </c>
      <c r="N168" s="169"/>
      <c r="O168" s="169">
        <f>VARP(O136:O166)</f>
        <v>0.0141010639334027</v>
      </c>
      <c r="P168" s="169">
        <f>VARP(P136:P166)</f>
        <v>0.00317692903225806</v>
      </c>
      <c r="Q168" s="169">
        <f>VARP(Q136:Q166)</f>
        <v>0.00181223317377732</v>
      </c>
      <c r="R168" s="169">
        <f>VARP(R136:R166)</f>
        <v>0.00177264607700312</v>
      </c>
      <c r="S168" s="169">
        <f>VARP(S136:S166)</f>
        <v>0.00467009764828304</v>
      </c>
      <c r="T168" s="169"/>
      <c r="U168" s="169">
        <f>VARP(U136:U166)</f>
        <v>0.00724011315296566</v>
      </c>
      <c r="V168" s="169">
        <f>VARP(V136:V166)</f>
        <v>0.00830748120707596</v>
      </c>
      <c r="W168" s="171"/>
      <c r="X168" s="171"/>
      <c r="Y168" s="173"/>
      <c r="Z168" s="156">
        <f>AVERAGE(Z136:Z166)</f>
        <v>1343.4632623741</v>
      </c>
      <c r="AA168" s="156">
        <f>AVERAGE(AA136:AA166)</f>
        <v>675.017219161957</v>
      </c>
      <c r="AB168" s="157">
        <f>AVERAGE(AB136:AB166)</f>
        <v>110.033622580645</v>
      </c>
      <c r="AC168" s="174"/>
      <c r="AD168" s="175"/>
      <c r="AE168" s="176">
        <f>VARP(AE136:AE166)</f>
        <v>2.31867356629961e-5</v>
      </c>
      <c r="AF168" s="190"/>
    </row>
    <row r="169" ht="14" hidden="1" customHeight="1" outlineLevel="1" spans="1:31">
      <c r="A169" s="116">
        <v>43709</v>
      </c>
      <c r="B169" s="180"/>
      <c r="C169" s="134">
        <v>14</v>
      </c>
      <c r="E169" s="136">
        <v>0.2741</v>
      </c>
      <c r="F169" s="137">
        <v>0.3509</v>
      </c>
      <c r="G169" s="165">
        <f t="shared" ref="G169:G198" si="22">X169*E169</f>
        <v>70.7178</v>
      </c>
      <c r="H169" s="136">
        <v>0.3964</v>
      </c>
      <c r="J169" s="144">
        <v>0.1646</v>
      </c>
      <c r="K169" s="144">
        <v>0.137</v>
      </c>
      <c r="L169" s="144"/>
      <c r="M169" s="144"/>
      <c r="O169" s="57">
        <v>0.8475</v>
      </c>
      <c r="P169" s="57">
        <v>0.5569</v>
      </c>
      <c r="Q169" s="57">
        <v>0.5164</v>
      </c>
      <c r="R169" s="184">
        <f t="shared" ref="R169:R198" si="23">P169-Q169</f>
        <v>0.0405</v>
      </c>
      <c r="S169" s="57">
        <v>0.3512</v>
      </c>
      <c r="U169" s="63">
        <v>0.125</v>
      </c>
      <c r="V169" s="63">
        <v>0.4946</v>
      </c>
      <c r="W169" s="64">
        <v>167</v>
      </c>
      <c r="X169" s="64">
        <v>258</v>
      </c>
      <c r="Z169" s="110">
        <f t="shared" ref="Z169:Z176" si="24">W169/U169-W169</f>
        <v>1169</v>
      </c>
      <c r="AA169" s="72">
        <f t="shared" ref="AA169:AA176" si="25">(W169/U169-W169)*Q169</f>
        <v>603.6716</v>
      </c>
      <c r="AB169" s="72">
        <f t="shared" ref="AB169:AB176" si="26">W169*P169</f>
        <v>93.0023</v>
      </c>
      <c r="AD169" s="153" t="s">
        <v>23</v>
      </c>
      <c r="AE169" s="177">
        <f>AB169/W169-AA169/Z169</f>
        <v>0.0405</v>
      </c>
    </row>
    <row r="170" ht="14" hidden="1" customHeight="1" outlineLevel="1" spans="1:31">
      <c r="A170" s="116">
        <v>43710</v>
      </c>
      <c r="B170" s="180"/>
      <c r="C170" s="134">
        <v>14</v>
      </c>
      <c r="E170" s="136">
        <v>0.19</v>
      </c>
      <c r="F170" s="137">
        <v>0.4198</v>
      </c>
      <c r="G170" s="165">
        <f t="shared" si="22"/>
        <v>37.81</v>
      </c>
      <c r="H170" s="136">
        <v>0.3182</v>
      </c>
      <c r="J170" s="144">
        <v>0.1676</v>
      </c>
      <c r="K170" s="144">
        <v>0.2092</v>
      </c>
      <c r="L170" s="144"/>
      <c r="M170" s="144"/>
      <c r="O170" s="57">
        <v>0.7333</v>
      </c>
      <c r="P170" s="57">
        <v>0.4922</v>
      </c>
      <c r="Q170" s="57">
        <v>0.5276</v>
      </c>
      <c r="R170" s="185">
        <f t="shared" si="23"/>
        <v>-0.0353999999999999</v>
      </c>
      <c r="S170" s="57">
        <v>0.2632</v>
      </c>
      <c r="U170" s="63">
        <v>0.0934</v>
      </c>
      <c r="V170" s="63">
        <v>0.7436</v>
      </c>
      <c r="W170" s="64">
        <v>128</v>
      </c>
      <c r="X170" s="64">
        <v>199</v>
      </c>
      <c r="Z170" s="110">
        <f t="shared" si="24"/>
        <v>1242.44967880086</v>
      </c>
      <c r="AA170" s="72">
        <f t="shared" si="25"/>
        <v>655.516450535332</v>
      </c>
      <c r="AB170" s="72">
        <f t="shared" si="26"/>
        <v>63.0016</v>
      </c>
      <c r="AD170" s="153" t="s">
        <v>24</v>
      </c>
      <c r="AE170" s="177">
        <f>SUM($AB$169:AB170)/SUM($W$169:W170)-SUM($AA$169:AA170)/SUM($Z$169:Z170)</f>
        <v>0.0066562108098811</v>
      </c>
    </row>
    <row r="171" ht="14" hidden="1" customHeight="1" outlineLevel="1" spans="1:31">
      <c r="A171" s="116">
        <v>43711</v>
      </c>
      <c r="B171" s="180"/>
      <c r="C171" s="134">
        <v>19</v>
      </c>
      <c r="E171" s="136">
        <v>0.2051</v>
      </c>
      <c r="F171" s="137">
        <v>0.3652</v>
      </c>
      <c r="G171" s="165">
        <f t="shared" si="22"/>
        <v>31.5854</v>
      </c>
      <c r="H171" s="136">
        <v>0.3429</v>
      </c>
      <c r="J171" s="144">
        <v>0.1554</v>
      </c>
      <c r="K171" s="144">
        <v>0.1412</v>
      </c>
      <c r="L171" s="144"/>
      <c r="M171" s="144"/>
      <c r="O171" s="57">
        <v>0.7368</v>
      </c>
      <c r="P171" s="57">
        <v>0.4907</v>
      </c>
      <c r="Q171" s="57">
        <v>0.5294</v>
      </c>
      <c r="R171" s="185">
        <f t="shared" si="23"/>
        <v>-0.0387</v>
      </c>
      <c r="S171" s="57">
        <v>0.4399</v>
      </c>
      <c r="U171" s="63">
        <v>0.0772</v>
      </c>
      <c r="V171" s="63">
        <v>0.6469</v>
      </c>
      <c r="W171" s="64">
        <v>108</v>
      </c>
      <c r="X171" s="64">
        <v>154</v>
      </c>
      <c r="Z171" s="110">
        <f t="shared" si="24"/>
        <v>1290.96373056995</v>
      </c>
      <c r="AA171" s="72">
        <f t="shared" si="25"/>
        <v>683.436198963731</v>
      </c>
      <c r="AB171" s="72">
        <f t="shared" si="26"/>
        <v>52.9956</v>
      </c>
      <c r="AD171" s="153" t="s">
        <v>25</v>
      </c>
      <c r="AE171" s="154">
        <f>SUM($AB$169:AB171)/SUM($W$169:W171)-SUM($AA$169:AA171)/SUM($Z$169:Z171)</f>
        <v>-0.00608215791385991</v>
      </c>
    </row>
    <row r="172" ht="14" hidden="1" customHeight="1" outlineLevel="1" spans="1:31">
      <c r="A172" s="116">
        <v>43712</v>
      </c>
      <c r="B172" s="180"/>
      <c r="C172" s="134">
        <v>19</v>
      </c>
      <c r="E172" s="136">
        <v>0.1576</v>
      </c>
      <c r="F172" s="137">
        <v>0.3704</v>
      </c>
      <c r="G172" s="165">
        <f t="shared" si="22"/>
        <v>23.7976</v>
      </c>
      <c r="H172" s="136">
        <v>0.3896</v>
      </c>
      <c r="J172" s="144">
        <v>0.1633</v>
      </c>
      <c r="K172" s="144">
        <v>0.1795</v>
      </c>
      <c r="L172" s="144"/>
      <c r="M172" s="144"/>
      <c r="O172" s="57">
        <v>0.7353</v>
      </c>
      <c r="P172" s="57">
        <v>0.5229</v>
      </c>
      <c r="Q172" s="57">
        <v>0.5008</v>
      </c>
      <c r="R172" s="184">
        <f t="shared" si="23"/>
        <v>0.0221</v>
      </c>
      <c r="S172" s="57">
        <v>0.2786</v>
      </c>
      <c r="U172" s="63">
        <v>0.0827</v>
      </c>
      <c r="V172" s="63">
        <v>0.568</v>
      </c>
      <c r="W172" s="64">
        <v>109</v>
      </c>
      <c r="X172" s="64">
        <v>151</v>
      </c>
      <c r="Z172" s="110">
        <f t="shared" si="24"/>
        <v>1209.0169286578</v>
      </c>
      <c r="AA172" s="72">
        <f t="shared" si="25"/>
        <v>605.475677871826</v>
      </c>
      <c r="AB172" s="72">
        <f t="shared" si="26"/>
        <v>56.9961</v>
      </c>
      <c r="AD172" s="153" t="s">
        <v>26</v>
      </c>
      <c r="AE172" s="177">
        <f>SUM($AB$169:AB172)/SUM($W$169:W172)-SUM($AA$169:AA172)/SUM($Z$169:Z172)</f>
        <v>0.000712502792001635</v>
      </c>
    </row>
    <row r="173" ht="14" hidden="1" customHeight="1" outlineLevel="1" spans="1:31">
      <c r="A173" s="116">
        <v>43713</v>
      </c>
      <c r="B173" s="180"/>
      <c r="C173" s="134">
        <v>19</v>
      </c>
      <c r="E173" s="136">
        <v>0.2262</v>
      </c>
      <c r="F173" s="137">
        <v>0.5096</v>
      </c>
      <c r="G173" s="165">
        <f t="shared" si="22"/>
        <v>39.8112</v>
      </c>
      <c r="H173" s="136">
        <v>0.2892</v>
      </c>
      <c r="J173" s="144">
        <v>0.216</v>
      </c>
      <c r="K173" s="144">
        <v>0.1343</v>
      </c>
      <c r="L173" s="144"/>
      <c r="M173" s="144"/>
      <c r="O173" s="57">
        <v>0.7647</v>
      </c>
      <c r="P173" s="57">
        <v>0.4261</v>
      </c>
      <c r="Q173" s="57">
        <v>0.4494</v>
      </c>
      <c r="R173" s="185">
        <f t="shared" si="23"/>
        <v>-0.0233</v>
      </c>
      <c r="S173" s="57">
        <v>0.1657</v>
      </c>
      <c r="U173" s="63">
        <v>0.0955</v>
      </c>
      <c r="V173" s="63">
        <v>0.8014</v>
      </c>
      <c r="W173" s="64">
        <v>115</v>
      </c>
      <c r="X173" s="64">
        <v>176</v>
      </c>
      <c r="Z173" s="110">
        <f t="shared" si="24"/>
        <v>1089.18848167539</v>
      </c>
      <c r="AA173" s="72">
        <f t="shared" si="25"/>
        <v>489.481303664922</v>
      </c>
      <c r="AB173" s="72">
        <f t="shared" si="26"/>
        <v>49.0015</v>
      </c>
      <c r="AD173" s="153" t="s">
        <v>27</v>
      </c>
      <c r="AE173" s="154">
        <f>SUM($AB$169:AB173)/SUM($W$169:W173)-SUM($AA$169:AA173)/SUM($Z$169:Z173)</f>
        <v>-0.00382361028353417</v>
      </c>
    </row>
    <row r="174" ht="14" hidden="1" customHeight="1" outlineLevel="1" spans="1:31">
      <c r="A174" s="116">
        <v>43714</v>
      </c>
      <c r="B174" s="180"/>
      <c r="C174" s="134">
        <v>13</v>
      </c>
      <c r="E174" s="136">
        <v>0.2424</v>
      </c>
      <c r="F174" s="137">
        <v>0.4693</v>
      </c>
      <c r="G174" s="165">
        <f t="shared" si="22"/>
        <v>48.9648</v>
      </c>
      <c r="H174" s="136">
        <v>0.2766</v>
      </c>
      <c r="J174" s="144">
        <v>0.1123</v>
      </c>
      <c r="K174" s="144">
        <v>0.1273</v>
      </c>
      <c r="L174" s="144"/>
      <c r="M174" s="144"/>
      <c r="O174" s="57">
        <v>0.6471</v>
      </c>
      <c r="P174" s="57">
        <v>0.3889</v>
      </c>
      <c r="Q174" s="57">
        <v>0.4299</v>
      </c>
      <c r="R174" s="185">
        <f t="shared" si="23"/>
        <v>-0.041</v>
      </c>
      <c r="S174" s="57">
        <v>0.1683</v>
      </c>
      <c r="U174" s="187">
        <v>0.1169</v>
      </c>
      <c r="V174" s="63">
        <v>0.8156</v>
      </c>
      <c r="W174" s="64">
        <v>126</v>
      </c>
      <c r="X174" s="64">
        <v>202</v>
      </c>
      <c r="Z174" s="110">
        <f t="shared" si="24"/>
        <v>951.844311377246</v>
      </c>
      <c r="AA174" s="72">
        <f t="shared" si="25"/>
        <v>409.197869461078</v>
      </c>
      <c r="AB174" s="72">
        <f t="shared" si="26"/>
        <v>49.0014</v>
      </c>
      <c r="AD174" s="153" t="s">
        <v>28</v>
      </c>
      <c r="AE174" s="154">
        <f>SUM($AB$169:AB174)/SUM($W$169:W174)-SUM($AA$169:AA174)/SUM($Z$169:Z174)</f>
        <v>-0.01236599424451</v>
      </c>
    </row>
    <row r="175" ht="14" hidden="1" customHeight="1" outlineLevel="1" spans="1:31">
      <c r="A175" s="116">
        <v>43715</v>
      </c>
      <c r="B175" s="181"/>
      <c r="C175" s="134">
        <v>17</v>
      </c>
      <c r="E175" s="136">
        <v>0.2581</v>
      </c>
      <c r="F175" s="137">
        <v>0.4859</v>
      </c>
      <c r="G175" s="165">
        <f t="shared" si="22"/>
        <v>49.039</v>
      </c>
      <c r="H175" s="136">
        <v>0.1789</v>
      </c>
      <c r="J175" s="144">
        <v>0.2191</v>
      </c>
      <c r="K175" s="144">
        <v>0.1619</v>
      </c>
      <c r="L175" s="144"/>
      <c r="M175" s="144"/>
      <c r="O175" s="57">
        <v>0.6563</v>
      </c>
      <c r="P175" s="57">
        <v>0.304</v>
      </c>
      <c r="Q175" s="57">
        <v>0.3731</v>
      </c>
      <c r="R175" s="185">
        <f t="shared" si="23"/>
        <v>-0.0691</v>
      </c>
      <c r="S175" s="57">
        <v>0.2726</v>
      </c>
      <c r="U175" s="63">
        <v>0.1075</v>
      </c>
      <c r="V175" s="63">
        <v>0.7752</v>
      </c>
      <c r="W175" s="64">
        <v>125</v>
      </c>
      <c r="X175" s="64">
        <v>190</v>
      </c>
      <c r="Z175" s="110">
        <f t="shared" si="24"/>
        <v>1037.79069767442</v>
      </c>
      <c r="AA175" s="72">
        <f t="shared" si="25"/>
        <v>387.199709302326</v>
      </c>
      <c r="AB175" s="72">
        <f t="shared" si="26"/>
        <v>38</v>
      </c>
      <c r="AD175" s="153" t="s">
        <v>29</v>
      </c>
      <c r="AE175" s="154">
        <f>SUM($AB$169:AB175)/SUM($W$169:W175)-SUM($AA$169:AA175)/SUM($Z$169:Z175)</f>
        <v>-0.0219748552251018</v>
      </c>
    </row>
    <row r="176" ht="14" hidden="1" customHeight="1" outlineLevel="1" spans="1:31">
      <c r="A176" s="116">
        <v>43716</v>
      </c>
      <c r="B176" s="181"/>
      <c r="C176" s="123">
        <v>21</v>
      </c>
      <c r="E176" s="136">
        <v>0.2824</v>
      </c>
      <c r="F176" s="137">
        <v>0.3908</v>
      </c>
      <c r="G176" s="165">
        <f t="shared" si="22"/>
        <v>36.9944</v>
      </c>
      <c r="H176" s="136">
        <v>0.1081</v>
      </c>
      <c r="J176" s="144">
        <v>0.2033</v>
      </c>
      <c r="K176" s="144">
        <v>0.3039</v>
      </c>
      <c r="L176" s="144"/>
      <c r="M176" s="144"/>
      <c r="O176" s="57">
        <v>0.9231</v>
      </c>
      <c r="P176" s="57">
        <v>0.2326</v>
      </c>
      <c r="Q176" s="57">
        <v>0.2801</v>
      </c>
      <c r="R176" s="185">
        <f t="shared" si="23"/>
        <v>-0.0475</v>
      </c>
      <c r="S176" s="57">
        <v>0.0136</v>
      </c>
      <c r="U176" s="63">
        <v>0.0656</v>
      </c>
      <c r="V176" s="63">
        <v>0.9445</v>
      </c>
      <c r="W176" s="64">
        <v>86</v>
      </c>
      <c r="X176" s="64">
        <v>131</v>
      </c>
      <c r="Z176" s="110">
        <f t="shared" si="24"/>
        <v>1224.9756097561</v>
      </c>
      <c r="AA176" s="72">
        <f t="shared" si="25"/>
        <v>343.115668292683</v>
      </c>
      <c r="AB176" s="72">
        <f t="shared" si="26"/>
        <v>20.0036</v>
      </c>
      <c r="AD176" s="153" t="s">
        <v>30</v>
      </c>
      <c r="AE176" s="154">
        <f>SUM($AB$169:AB176)/SUM($W$169:W176)-SUM($AA$169:AA176)/SUM($Z$169:Z176)</f>
        <v>-0.0155201434069552</v>
      </c>
    </row>
    <row r="177" ht="14" hidden="1" customHeight="1" outlineLevel="1" spans="1:31">
      <c r="A177" s="116">
        <v>43717</v>
      </c>
      <c r="B177" s="181" t="s">
        <v>138</v>
      </c>
      <c r="C177" s="123">
        <v>3</v>
      </c>
      <c r="E177" s="136">
        <v>0.2174</v>
      </c>
      <c r="F177" s="137">
        <v>0.2534</v>
      </c>
      <c r="G177" s="165">
        <f t="shared" si="22"/>
        <v>183.2682</v>
      </c>
      <c r="H177" s="136">
        <v>0.4161</v>
      </c>
      <c r="J177" s="144">
        <v>0.1635</v>
      </c>
      <c r="K177" s="144">
        <v>0.2239</v>
      </c>
      <c r="L177" s="144"/>
      <c r="M177" s="144"/>
      <c r="O177" s="57">
        <v>0.8555</v>
      </c>
      <c r="P177" s="57">
        <v>0.5821</v>
      </c>
      <c r="Q177" s="57">
        <v>0.5754</v>
      </c>
      <c r="R177" s="184">
        <f t="shared" si="23"/>
        <v>0.00669999999999993</v>
      </c>
      <c r="S177" s="57">
        <v>0.5135</v>
      </c>
      <c r="U177" s="63">
        <v>0.2267</v>
      </c>
      <c r="V177" s="63">
        <v>0.6527</v>
      </c>
      <c r="W177" s="64">
        <v>481</v>
      </c>
      <c r="X177" s="188">
        <v>843</v>
      </c>
      <c r="Z177" s="110">
        <f>W177/U178-W177</f>
        <v>1895.48221343874</v>
      </c>
      <c r="AA177" s="72">
        <f>(W177/U178-W177)*Q178</f>
        <v>1084.97401897233</v>
      </c>
      <c r="AB177" s="72">
        <f>W177*P178</f>
        <v>284.752</v>
      </c>
      <c r="AD177" s="153" t="s">
        <v>31</v>
      </c>
      <c r="AE177" s="177">
        <f>SUM($AB$169:AB177)/SUM($W$169:W177)-SUM($AA$169:AA177)/SUM($Z$169:Z177)</f>
        <v>0.0154999919932257</v>
      </c>
    </row>
    <row r="178" ht="14" hidden="1" customHeight="1" outlineLevel="1" spans="1:31">
      <c r="A178" s="116">
        <v>43718</v>
      </c>
      <c r="B178" s="181" t="s">
        <v>75</v>
      </c>
      <c r="C178" s="123">
        <v>2</v>
      </c>
      <c r="E178" s="136">
        <v>0.2074</v>
      </c>
      <c r="F178" s="137">
        <v>0.2524</v>
      </c>
      <c r="G178" s="165">
        <f t="shared" si="22"/>
        <v>108.6776</v>
      </c>
      <c r="H178" s="136">
        <v>0.4478</v>
      </c>
      <c r="J178" s="144">
        <v>0.1762</v>
      </c>
      <c r="K178" s="144">
        <v>0.2116</v>
      </c>
      <c r="L178" s="144"/>
      <c r="M178" s="144"/>
      <c r="O178" s="57">
        <v>0.8214</v>
      </c>
      <c r="P178" s="57">
        <v>0.592</v>
      </c>
      <c r="Q178" s="57">
        <v>0.5724</v>
      </c>
      <c r="R178" s="184">
        <f t="shared" si="23"/>
        <v>0.0196</v>
      </c>
      <c r="S178" s="57">
        <v>0.4982</v>
      </c>
      <c r="U178" s="63">
        <v>0.2024</v>
      </c>
      <c r="V178" s="63">
        <v>0.5272</v>
      </c>
      <c r="W178" s="64">
        <v>299</v>
      </c>
      <c r="X178" s="64">
        <v>524</v>
      </c>
      <c r="Z178" s="110">
        <f t="shared" ref="Z178:Z198" si="27">W178/U178-W178</f>
        <v>1178.27272727273</v>
      </c>
      <c r="AA178" s="72">
        <f t="shared" ref="AA178:AA198" si="28">(W178/U178-W178)*Q178</f>
        <v>674.443309090909</v>
      </c>
      <c r="AB178" s="72">
        <f t="shared" ref="AB178:AB198" si="29">W178*P178</f>
        <v>177.008</v>
      </c>
      <c r="AD178" s="153" t="s">
        <v>32</v>
      </c>
      <c r="AE178" s="177">
        <f>SUM($AB$169:AB178)/SUM($W$169:W178)-SUM($AA$169:AA178)/SUM($Z$169:Z178)</f>
        <v>0.0236684545544391</v>
      </c>
    </row>
    <row r="179" ht="14" hidden="1" customHeight="1" outlineLevel="1" spans="1:31">
      <c r="A179" s="116">
        <v>43719</v>
      </c>
      <c r="B179" s="181" t="s">
        <v>76</v>
      </c>
      <c r="C179" s="123">
        <v>10</v>
      </c>
      <c r="E179" s="136">
        <v>0.2479</v>
      </c>
      <c r="F179" s="137">
        <v>0.3997</v>
      </c>
      <c r="G179" s="165">
        <f t="shared" si="22"/>
        <v>92.7146</v>
      </c>
      <c r="H179" s="136">
        <v>0.2797</v>
      </c>
      <c r="J179" s="144">
        <v>0.1357</v>
      </c>
      <c r="K179" s="144">
        <v>0.1694</v>
      </c>
      <c r="L179" s="144"/>
      <c r="M179" s="144"/>
      <c r="O179" s="57">
        <v>0.6711</v>
      </c>
      <c r="P179" s="57">
        <v>0.4368</v>
      </c>
      <c r="Q179" s="57">
        <v>0.5025</v>
      </c>
      <c r="R179" s="185">
        <f t="shared" si="23"/>
        <v>-0.0656999999999999</v>
      </c>
      <c r="S179" s="57">
        <v>0.2753</v>
      </c>
      <c r="U179" s="63">
        <v>0.1847</v>
      </c>
      <c r="V179" s="63">
        <v>0.7722</v>
      </c>
      <c r="W179" s="64">
        <v>190</v>
      </c>
      <c r="X179" s="64">
        <v>374</v>
      </c>
      <c r="Z179" s="110">
        <f t="shared" si="27"/>
        <v>838.695181375203</v>
      </c>
      <c r="AA179" s="72">
        <f t="shared" si="28"/>
        <v>421.444328641039</v>
      </c>
      <c r="AB179" s="72">
        <f t="shared" si="29"/>
        <v>82.992</v>
      </c>
      <c r="AD179" s="153" t="s">
        <v>33</v>
      </c>
      <c r="AE179" s="177">
        <f>SUM($AB$169:AB179)/SUM($W$169:W179)-SUM($AA$169:AA179)/SUM($Z$169:Z179)</f>
        <v>0.0155560253497752</v>
      </c>
    </row>
    <row r="180" ht="14" hidden="1" customHeight="1" outlineLevel="1" spans="1:31">
      <c r="A180" s="116">
        <v>43720</v>
      </c>
      <c r="B180" s="181" t="s">
        <v>76</v>
      </c>
      <c r="C180" s="123">
        <v>6</v>
      </c>
      <c r="E180" s="136">
        <v>0.2843</v>
      </c>
      <c r="F180" s="137">
        <v>0.4865</v>
      </c>
      <c r="G180" s="165">
        <f t="shared" si="22"/>
        <v>88.4173</v>
      </c>
      <c r="H180" s="136">
        <v>0.4031</v>
      </c>
      <c r="J180" s="144">
        <v>0.1536</v>
      </c>
      <c r="K180" s="144">
        <v>0.198</v>
      </c>
      <c r="L180" s="144"/>
      <c r="M180" s="144"/>
      <c r="O180" s="57">
        <v>0.6923</v>
      </c>
      <c r="P180" s="57">
        <v>0.474</v>
      </c>
      <c r="Q180" s="57">
        <v>0.4736</v>
      </c>
      <c r="R180" s="184">
        <f t="shared" si="23"/>
        <v>0.000399999999999956</v>
      </c>
      <c r="S180" s="57">
        <v>0.2669</v>
      </c>
      <c r="U180" s="63">
        <v>0.1688</v>
      </c>
      <c r="V180" s="63">
        <v>0.8491</v>
      </c>
      <c r="W180" s="64">
        <v>173</v>
      </c>
      <c r="X180" s="64">
        <v>311</v>
      </c>
      <c r="Z180" s="110">
        <f t="shared" si="27"/>
        <v>851.881516587678</v>
      </c>
      <c r="AA180" s="72">
        <f t="shared" si="28"/>
        <v>403.451086255924</v>
      </c>
      <c r="AB180" s="72">
        <f t="shared" si="29"/>
        <v>82.002</v>
      </c>
      <c r="AD180" s="153" t="s">
        <v>34</v>
      </c>
      <c r="AE180" s="177">
        <f>SUM($AB$169:AB180)/SUM($W$169:W180)-SUM($AA$169:AA180)/SUM($Z$169:Z180)</f>
        <v>0.0140847344458173</v>
      </c>
    </row>
    <row r="181" ht="14" hidden="1" customHeight="1" outlineLevel="1" spans="1:31">
      <c r="A181" s="116">
        <v>43721</v>
      </c>
      <c r="B181" s="181" t="s">
        <v>76</v>
      </c>
      <c r="C181" s="123">
        <v>6</v>
      </c>
      <c r="E181" s="136">
        <v>0.2687</v>
      </c>
      <c r="F181" s="137">
        <v>0.4936</v>
      </c>
      <c r="G181" s="165">
        <f t="shared" si="22"/>
        <v>80.3413</v>
      </c>
      <c r="H181" s="136">
        <v>0.2857</v>
      </c>
      <c r="J181" s="144">
        <v>0.1596</v>
      </c>
      <c r="K181" s="144">
        <v>0.2079</v>
      </c>
      <c r="L181" s="144"/>
      <c r="M181" s="144"/>
      <c r="O181" s="57">
        <v>0.8333</v>
      </c>
      <c r="P181" s="57">
        <v>0.4943</v>
      </c>
      <c r="Q181" s="57">
        <v>0.4848</v>
      </c>
      <c r="R181" s="184">
        <f t="shared" si="23"/>
        <v>0.00950000000000001</v>
      </c>
      <c r="S181" s="57">
        <v>0.3063</v>
      </c>
      <c r="U181" s="63">
        <v>0.1809</v>
      </c>
      <c r="V181" s="63">
        <v>0.8337</v>
      </c>
      <c r="W181" s="64">
        <v>174</v>
      </c>
      <c r="X181" s="64">
        <v>299</v>
      </c>
      <c r="Z181" s="110">
        <f t="shared" si="27"/>
        <v>787.857379767828</v>
      </c>
      <c r="AA181" s="72">
        <f t="shared" si="28"/>
        <v>381.953257711443</v>
      </c>
      <c r="AB181" s="72">
        <f t="shared" si="29"/>
        <v>86.0082</v>
      </c>
      <c r="AD181" s="153" t="s">
        <v>35</v>
      </c>
      <c r="AE181" s="177">
        <f>SUM($AB$169:AB181)/SUM($W$169:W181)-SUM($AA$169:AA181)/SUM($Z$169:Z181)</f>
        <v>0.0137610554001985</v>
      </c>
    </row>
    <row r="182" ht="14" hidden="1" customHeight="1" outlineLevel="1" spans="1:31">
      <c r="A182" s="116">
        <v>43722</v>
      </c>
      <c r="B182" s="181" t="s">
        <v>76</v>
      </c>
      <c r="C182" s="123">
        <v>11</v>
      </c>
      <c r="E182" s="136">
        <v>0.2978</v>
      </c>
      <c r="F182" s="137">
        <v>0.44</v>
      </c>
      <c r="G182" s="165">
        <f t="shared" si="22"/>
        <v>107.8036</v>
      </c>
      <c r="H182" s="136">
        <v>0.4196</v>
      </c>
      <c r="J182" s="144">
        <v>0.142</v>
      </c>
      <c r="K182" s="144">
        <v>0.134</v>
      </c>
      <c r="L182" s="144"/>
      <c r="M182" s="144"/>
      <c r="O182" s="57">
        <v>0.8313</v>
      </c>
      <c r="P182" s="57">
        <v>0.5676</v>
      </c>
      <c r="Q182" s="57">
        <v>0.5423</v>
      </c>
      <c r="R182" s="184">
        <f t="shared" si="23"/>
        <v>0.0253</v>
      </c>
      <c r="S182" s="57">
        <v>0.3969</v>
      </c>
      <c r="U182" s="63">
        <v>0.1692</v>
      </c>
      <c r="V182" s="63">
        <v>0.7169</v>
      </c>
      <c r="W182" s="64">
        <v>222</v>
      </c>
      <c r="X182" s="64">
        <v>362</v>
      </c>
      <c r="Z182" s="110">
        <f t="shared" si="27"/>
        <v>1090.05673758865</v>
      </c>
      <c r="AA182" s="72">
        <f t="shared" si="28"/>
        <v>591.137768794326</v>
      </c>
      <c r="AB182" s="72">
        <f t="shared" si="29"/>
        <v>126.0072</v>
      </c>
      <c r="AD182" s="153" t="s">
        <v>36</v>
      </c>
      <c r="AE182" s="177">
        <f>SUM($AB$169:AB182)/SUM($W$169:W182)-SUM($AA$169:AA182)/SUM($Z$169:Z182)</f>
        <v>0.0159532266556192</v>
      </c>
    </row>
    <row r="183" ht="14" hidden="1" customHeight="1" outlineLevel="1" spans="1:31">
      <c r="A183" s="116">
        <v>43723</v>
      </c>
      <c r="B183" s="181"/>
      <c r="C183" s="123">
        <v>7</v>
      </c>
      <c r="E183" s="136">
        <v>0.2287</v>
      </c>
      <c r="F183" s="137">
        <v>0.4875</v>
      </c>
      <c r="G183" s="165">
        <f t="shared" si="22"/>
        <v>75.0136</v>
      </c>
      <c r="H183" s="136">
        <v>0.3169</v>
      </c>
      <c r="J183" s="144">
        <v>0.2</v>
      </c>
      <c r="K183" s="144">
        <v>0.1666</v>
      </c>
      <c r="L183" s="144"/>
      <c r="M183" s="144"/>
      <c r="O183" s="57">
        <v>0.8519</v>
      </c>
      <c r="P183" s="57">
        <v>0.5115</v>
      </c>
      <c r="Q183" s="57">
        <v>0.5135</v>
      </c>
      <c r="R183" s="185">
        <f t="shared" si="23"/>
        <v>-0.002</v>
      </c>
      <c r="S183" s="57">
        <v>0.2849</v>
      </c>
      <c r="U183" s="63">
        <v>0.1762</v>
      </c>
      <c r="V183" s="63">
        <v>0.8406</v>
      </c>
      <c r="W183" s="64">
        <v>217</v>
      </c>
      <c r="X183" s="64">
        <v>328</v>
      </c>
      <c r="Z183" s="110">
        <f t="shared" si="27"/>
        <v>1014.55505107832</v>
      </c>
      <c r="AA183" s="72">
        <f t="shared" si="28"/>
        <v>520.974018728717</v>
      </c>
      <c r="AB183" s="72">
        <f t="shared" si="29"/>
        <v>110.9955</v>
      </c>
      <c r="AD183" s="153" t="s">
        <v>37</v>
      </c>
      <c r="AE183" s="177">
        <f>SUM($AB$169:AB183)/SUM($W$169:W183)-SUM($AA$169:AA183)/SUM($Z$169:Z183)</f>
        <v>0.0150268220541427</v>
      </c>
    </row>
    <row r="184" ht="14" hidden="1" customHeight="1" outlineLevel="1" spans="1:31">
      <c r="A184" s="116">
        <v>43724</v>
      </c>
      <c r="B184" s="181"/>
      <c r="C184" s="123">
        <v>9</v>
      </c>
      <c r="E184" s="136">
        <v>0.2108</v>
      </c>
      <c r="F184" s="137">
        <v>0.4438</v>
      </c>
      <c r="G184" s="165">
        <f t="shared" si="22"/>
        <v>78.6284</v>
      </c>
      <c r="H184" s="136">
        <v>0.36</v>
      </c>
      <c r="J184" s="144">
        <v>0.1821</v>
      </c>
      <c r="K184" s="144">
        <v>0.2115</v>
      </c>
      <c r="L184" s="144"/>
      <c r="M184" s="144"/>
      <c r="O184" s="57">
        <v>0.8308</v>
      </c>
      <c r="P184" s="57">
        <v>0.5042</v>
      </c>
      <c r="Q184" s="57">
        <v>0.4977</v>
      </c>
      <c r="R184" s="184">
        <f t="shared" si="23"/>
        <v>0.00650000000000001</v>
      </c>
      <c r="S184" s="57">
        <v>0.2784</v>
      </c>
      <c r="U184" s="63">
        <v>0.1814</v>
      </c>
      <c r="V184" s="63">
        <v>0.8736</v>
      </c>
      <c r="W184" s="62">
        <v>238</v>
      </c>
      <c r="X184" s="64">
        <v>373</v>
      </c>
      <c r="Z184" s="110">
        <f t="shared" si="27"/>
        <v>1074.01764057332</v>
      </c>
      <c r="AA184" s="72">
        <f t="shared" si="28"/>
        <v>534.538579713341</v>
      </c>
      <c r="AB184" s="72">
        <f t="shared" si="29"/>
        <v>119.9996</v>
      </c>
      <c r="AD184" s="153" t="s">
        <v>38</v>
      </c>
      <c r="AE184" s="177">
        <f>SUM($AB$169:AB184)/SUM($W$169:W184)-SUM($AA$169:AA184)/SUM($Z$169:Z184)</f>
        <v>0.0145139177637182</v>
      </c>
    </row>
    <row r="185" ht="14" hidden="1" customHeight="1" outlineLevel="1" spans="1:31">
      <c r="A185" s="116">
        <v>43725</v>
      </c>
      <c r="B185" s="181"/>
      <c r="C185" s="123">
        <v>9</v>
      </c>
      <c r="E185" s="136">
        <v>0.2676</v>
      </c>
      <c r="F185" s="137">
        <v>0.3875</v>
      </c>
      <c r="G185" s="165">
        <f t="shared" si="22"/>
        <v>92.322</v>
      </c>
      <c r="H185" s="136">
        <v>0.3269</v>
      </c>
      <c r="J185" s="144">
        <v>0.1927</v>
      </c>
      <c r="K185" s="144">
        <v>0.1454</v>
      </c>
      <c r="L185" s="144"/>
      <c r="M185" s="144"/>
      <c r="O185" s="57">
        <v>0.746</v>
      </c>
      <c r="P185" s="57">
        <v>0.4533</v>
      </c>
      <c r="Q185" s="57">
        <v>0.4961</v>
      </c>
      <c r="R185" s="185">
        <f t="shared" si="23"/>
        <v>-0.0428</v>
      </c>
      <c r="S185" s="57">
        <v>0.3275</v>
      </c>
      <c r="U185" s="63">
        <v>0.1714</v>
      </c>
      <c r="V185" s="63">
        <v>0.6058</v>
      </c>
      <c r="W185" s="64">
        <v>214</v>
      </c>
      <c r="X185" s="64">
        <v>345</v>
      </c>
      <c r="Z185" s="110">
        <f t="shared" si="27"/>
        <v>1034.5414235706</v>
      </c>
      <c r="AA185" s="72">
        <f t="shared" si="28"/>
        <v>513.236000233372</v>
      </c>
      <c r="AB185" s="72">
        <f t="shared" si="29"/>
        <v>97.0062</v>
      </c>
      <c r="AD185" s="153" t="s">
        <v>39</v>
      </c>
      <c r="AE185" s="177">
        <f>SUM($AB$169:AB185)/SUM($W$169:W185)-SUM($AA$169:AA185)/SUM($Z$169:Z185)</f>
        <v>0.0107288380108967</v>
      </c>
    </row>
    <row r="186" ht="14" hidden="1" customHeight="1" outlineLevel="1" spans="1:31">
      <c r="A186" s="116">
        <v>43726</v>
      </c>
      <c r="B186" s="181"/>
      <c r="C186" s="123">
        <v>17</v>
      </c>
      <c r="E186" s="136">
        <v>0.2491</v>
      </c>
      <c r="F186" s="137">
        <v>0.4338</v>
      </c>
      <c r="G186" s="165">
        <f t="shared" si="22"/>
        <v>73.4845</v>
      </c>
      <c r="H186" s="136">
        <v>0.2448</v>
      </c>
      <c r="J186" s="144">
        <v>0.2177</v>
      </c>
      <c r="K186" s="144">
        <v>0.2149</v>
      </c>
      <c r="L186" s="144"/>
      <c r="M186" s="144"/>
      <c r="O186" s="57">
        <v>0.8837</v>
      </c>
      <c r="P186" s="57">
        <v>0.3911</v>
      </c>
      <c r="Q186" s="57">
        <v>0.4298</v>
      </c>
      <c r="R186" s="185">
        <f t="shared" si="23"/>
        <v>-0.0387</v>
      </c>
      <c r="S186" s="57">
        <v>0.2339</v>
      </c>
      <c r="U186" s="63">
        <v>0.152</v>
      </c>
      <c r="V186" s="63">
        <v>0.8134</v>
      </c>
      <c r="W186" s="64">
        <v>179</v>
      </c>
      <c r="X186" s="64">
        <v>295</v>
      </c>
      <c r="Z186" s="110">
        <f t="shared" si="27"/>
        <v>998.631578947369</v>
      </c>
      <c r="AA186" s="72">
        <f t="shared" si="28"/>
        <v>429.211852631579</v>
      </c>
      <c r="AB186" s="72">
        <f t="shared" si="29"/>
        <v>70.0069</v>
      </c>
      <c r="AD186" s="153" t="s">
        <v>40</v>
      </c>
      <c r="AE186" s="177">
        <f>SUM($AB$169:AB186)/SUM($W$169:W186)-SUM($AA$169:AA186)/SUM($Z$169:Z186)</f>
        <v>0.00788131474756221</v>
      </c>
    </row>
    <row r="187" ht="14" hidden="1" customHeight="1" outlineLevel="1" spans="1:31">
      <c r="A187" s="116">
        <v>43727</v>
      </c>
      <c r="B187" s="181" t="s">
        <v>139</v>
      </c>
      <c r="C187" s="123">
        <v>2</v>
      </c>
      <c r="E187" s="136">
        <v>0.2183</v>
      </c>
      <c r="F187" s="137">
        <v>0.3302</v>
      </c>
      <c r="G187" s="165">
        <f t="shared" si="22"/>
        <v>132.7264</v>
      </c>
      <c r="H187" s="136">
        <v>0.4422</v>
      </c>
      <c r="J187" s="144">
        <v>0.221</v>
      </c>
      <c r="K187" s="144">
        <v>0.2663</v>
      </c>
      <c r="L187" s="144"/>
      <c r="M187" s="144"/>
      <c r="O187" s="57">
        <v>0.9076</v>
      </c>
      <c r="P187" s="57">
        <v>0.6006</v>
      </c>
      <c r="Q187" s="57">
        <v>0.5591</v>
      </c>
      <c r="R187" s="184">
        <f t="shared" si="23"/>
        <v>0.0415</v>
      </c>
      <c r="S187" s="57">
        <v>0.4369</v>
      </c>
      <c r="U187" s="63">
        <v>0.2439</v>
      </c>
      <c r="V187" s="63">
        <v>0.6955</v>
      </c>
      <c r="W187" s="64">
        <v>358</v>
      </c>
      <c r="X187" s="64">
        <v>608</v>
      </c>
      <c r="Z187" s="110">
        <f t="shared" si="27"/>
        <v>1109.81467814678</v>
      </c>
      <c r="AA187" s="72">
        <f t="shared" si="28"/>
        <v>620.497386551866</v>
      </c>
      <c r="AB187" s="72">
        <f t="shared" si="29"/>
        <v>215.0148</v>
      </c>
      <c r="AD187" s="153" t="s">
        <v>41</v>
      </c>
      <c r="AE187" s="177">
        <f>SUM($AB$169:AB187)/SUM($W$169:W187)-SUM($AA$169:AA187)/SUM($Z$169:Z187)</f>
        <v>0.0142855496403659</v>
      </c>
    </row>
    <row r="188" ht="14" hidden="1" customHeight="1" outlineLevel="1" spans="1:31">
      <c r="A188" s="116">
        <v>43728</v>
      </c>
      <c r="B188" s="181" t="s">
        <v>139</v>
      </c>
      <c r="C188" s="123">
        <v>8</v>
      </c>
      <c r="E188" s="136">
        <v>0.2514</v>
      </c>
      <c r="F188" s="137">
        <v>0.3835</v>
      </c>
      <c r="G188" s="165">
        <f t="shared" si="22"/>
        <v>92.0124</v>
      </c>
      <c r="H188" s="136">
        <v>0.4236</v>
      </c>
      <c r="J188" s="144">
        <v>0.2047</v>
      </c>
      <c r="K188" s="144">
        <v>0.1841</v>
      </c>
      <c r="L188" s="144"/>
      <c r="M188" s="144"/>
      <c r="O188" s="57">
        <v>0.8219</v>
      </c>
      <c r="P188" s="57">
        <v>0.5777</v>
      </c>
      <c r="Q188" s="57">
        <v>0.5441</v>
      </c>
      <c r="R188" s="184">
        <f t="shared" si="23"/>
        <v>0.0336</v>
      </c>
      <c r="S188" s="57">
        <v>0.3463</v>
      </c>
      <c r="U188" s="63">
        <v>0.1704</v>
      </c>
      <c r="V188" s="63">
        <v>0.746</v>
      </c>
      <c r="W188" s="64">
        <v>206</v>
      </c>
      <c r="X188" s="64">
        <v>366</v>
      </c>
      <c r="Z188" s="110">
        <f t="shared" si="27"/>
        <v>1002.92018779343</v>
      </c>
      <c r="AA188" s="72">
        <f t="shared" si="28"/>
        <v>545.688874178404</v>
      </c>
      <c r="AB188" s="72">
        <f t="shared" si="29"/>
        <v>119.0062</v>
      </c>
      <c r="AD188" s="153" t="s">
        <v>42</v>
      </c>
      <c r="AE188" s="177">
        <f>SUM($AB$169:AB188)/SUM($W$169:W188)-SUM($AA$169:AA188)/SUM($Z$169:Z188)</f>
        <v>0.0156858569670898</v>
      </c>
    </row>
    <row r="189" ht="14" hidden="1" customHeight="1" outlineLevel="1" spans="1:31">
      <c r="A189" s="116">
        <v>43729</v>
      </c>
      <c r="B189" s="181" t="s">
        <v>139</v>
      </c>
      <c r="C189" s="123">
        <v>1</v>
      </c>
      <c r="E189" s="136">
        <v>0.2397</v>
      </c>
      <c r="F189" s="137">
        <v>0.358</v>
      </c>
      <c r="G189" s="165">
        <f t="shared" si="22"/>
        <v>113.8575</v>
      </c>
      <c r="H189" s="136">
        <v>0.4545</v>
      </c>
      <c r="J189" s="144">
        <v>0.1845</v>
      </c>
      <c r="K189" s="144">
        <v>0.1879</v>
      </c>
      <c r="L189" s="144"/>
      <c r="M189" s="144"/>
      <c r="O189" s="57">
        <v>0.8989</v>
      </c>
      <c r="P189" s="57">
        <v>0.5915</v>
      </c>
      <c r="Q189" s="57">
        <v>0.5709</v>
      </c>
      <c r="R189" s="184">
        <f t="shared" si="23"/>
        <v>0.0206000000000001</v>
      </c>
      <c r="S189" s="57">
        <v>0.418</v>
      </c>
      <c r="U189" s="63">
        <v>0.2137</v>
      </c>
      <c r="V189" s="63">
        <v>0.5853</v>
      </c>
      <c r="W189" s="64">
        <v>284</v>
      </c>
      <c r="X189" s="64">
        <v>475</v>
      </c>
      <c r="Z189" s="110">
        <f t="shared" si="27"/>
        <v>1044.96583996256</v>
      </c>
      <c r="AA189" s="72">
        <f t="shared" si="28"/>
        <v>596.570998034628</v>
      </c>
      <c r="AB189" s="72">
        <f t="shared" si="29"/>
        <v>167.986</v>
      </c>
      <c r="AD189" s="153" t="s">
        <v>43</v>
      </c>
      <c r="AE189" s="177">
        <f>SUM($AB$169:AB189)/SUM($W$169:W189)-SUM($AA$169:AA189)/SUM($Z$169:Z189)</f>
        <v>0.0177612589624993</v>
      </c>
    </row>
    <row r="190" ht="14" hidden="1" customHeight="1" outlineLevel="1" spans="1:31">
      <c r="A190" s="116">
        <v>43730</v>
      </c>
      <c r="B190" s="181"/>
      <c r="C190" s="123">
        <v>1</v>
      </c>
      <c r="E190" s="136">
        <v>0.1915</v>
      </c>
      <c r="F190" s="137">
        <v>0.3606</v>
      </c>
      <c r="G190" s="165">
        <f t="shared" si="22"/>
        <v>72.004</v>
      </c>
      <c r="H190" s="136">
        <v>0.3507</v>
      </c>
      <c r="J190" s="144">
        <v>0.1695</v>
      </c>
      <c r="K190" s="144">
        <v>0.1799</v>
      </c>
      <c r="L190" s="144"/>
      <c r="M190" s="144"/>
      <c r="O190" s="57">
        <v>0.8333</v>
      </c>
      <c r="P190" s="57">
        <v>0.4881</v>
      </c>
      <c r="Q190" s="57">
        <v>0.523</v>
      </c>
      <c r="R190" s="185">
        <f t="shared" si="23"/>
        <v>-0.0349</v>
      </c>
      <c r="S190" s="57">
        <v>0.3494</v>
      </c>
      <c r="U190" s="63">
        <v>0.1929</v>
      </c>
      <c r="V190" s="63">
        <v>0.5925</v>
      </c>
      <c r="W190" s="64">
        <v>252</v>
      </c>
      <c r="X190" s="64">
        <v>376</v>
      </c>
      <c r="Z190" s="110">
        <f t="shared" si="27"/>
        <v>1054.37636080871</v>
      </c>
      <c r="AA190" s="72">
        <f t="shared" si="28"/>
        <v>551.438836702955</v>
      </c>
      <c r="AB190" s="72">
        <f t="shared" si="29"/>
        <v>123.0012</v>
      </c>
      <c r="AD190" s="153" t="s">
        <v>44</v>
      </c>
      <c r="AE190" s="177">
        <f>SUM($AB$169:AB190)/SUM($W$169:W190)-SUM($AA$169:AA190)/SUM($Z$169:Z190)</f>
        <v>0.0151207429943013</v>
      </c>
    </row>
    <row r="191" ht="14" hidden="1" customHeight="1" outlineLevel="1" spans="1:31">
      <c r="A191" s="116">
        <v>43731</v>
      </c>
      <c r="B191" s="181"/>
      <c r="C191" s="123">
        <v>1</v>
      </c>
      <c r="E191" s="136">
        <v>0.2538</v>
      </c>
      <c r="F191" s="137">
        <v>0.3492</v>
      </c>
      <c r="G191" s="165">
        <f t="shared" si="22"/>
        <v>132.9912</v>
      </c>
      <c r="H191" s="136">
        <v>0.3633</v>
      </c>
      <c r="J191" s="144">
        <v>0.1557</v>
      </c>
      <c r="K191" s="144">
        <v>0.1813</v>
      </c>
      <c r="L191" s="144"/>
      <c r="M191" s="144"/>
      <c r="O191" s="57">
        <v>0.9252</v>
      </c>
      <c r="P191" s="57">
        <v>0.5568</v>
      </c>
      <c r="Q191" s="57">
        <v>0.503</v>
      </c>
      <c r="R191" s="184">
        <f t="shared" si="23"/>
        <v>0.0538</v>
      </c>
      <c r="S191" s="57">
        <v>0.3965</v>
      </c>
      <c r="U191" s="63">
        <v>0.2671</v>
      </c>
      <c r="V191" s="63">
        <v>0.5564</v>
      </c>
      <c r="W191" s="64">
        <v>352</v>
      </c>
      <c r="X191" s="64">
        <v>524</v>
      </c>
      <c r="Z191" s="110">
        <f t="shared" si="27"/>
        <v>965.858479970049</v>
      </c>
      <c r="AA191" s="72">
        <f t="shared" si="28"/>
        <v>485.826815424934</v>
      </c>
      <c r="AB191" s="72">
        <f t="shared" si="29"/>
        <v>195.9936</v>
      </c>
      <c r="AD191" s="153" t="s">
        <v>45</v>
      </c>
      <c r="AE191" s="177">
        <f>SUM($AB$169:AB191)/SUM($W$169:W191)-SUM($AA$169:AA191)/SUM($Z$169:Z191)</f>
        <v>0.0181308050169659</v>
      </c>
    </row>
    <row r="192" ht="14" hidden="1" customHeight="1" outlineLevel="1" spans="1:31">
      <c r="A192" s="116">
        <v>43732</v>
      </c>
      <c r="B192" s="181"/>
      <c r="C192" s="123">
        <v>2</v>
      </c>
      <c r="E192" s="136">
        <v>0.2534</v>
      </c>
      <c r="F192" s="137">
        <v>0.3298</v>
      </c>
      <c r="G192" s="165">
        <f t="shared" si="22"/>
        <v>110.9892</v>
      </c>
      <c r="H192" s="136">
        <v>0.3333</v>
      </c>
      <c r="J192" s="144">
        <v>0.1394</v>
      </c>
      <c r="K192" s="144">
        <v>0.1738</v>
      </c>
      <c r="L192" s="144"/>
      <c r="M192" s="144"/>
      <c r="O192" s="57">
        <v>0.8511</v>
      </c>
      <c r="P192" s="57">
        <v>0.5</v>
      </c>
      <c r="Q192" s="57">
        <v>0.4882</v>
      </c>
      <c r="R192" s="184">
        <f t="shared" si="23"/>
        <v>0.0118</v>
      </c>
      <c r="S192" s="57">
        <v>0.418</v>
      </c>
      <c r="U192" s="63">
        <v>0.2228</v>
      </c>
      <c r="V192" s="63">
        <v>0.5437</v>
      </c>
      <c r="W192" s="64">
        <v>296</v>
      </c>
      <c r="X192" s="64">
        <v>438</v>
      </c>
      <c r="Z192" s="110">
        <f t="shared" si="27"/>
        <v>1032.54578096948</v>
      </c>
      <c r="AA192" s="72">
        <f t="shared" si="28"/>
        <v>504.0888502693</v>
      </c>
      <c r="AB192" s="72">
        <f t="shared" si="29"/>
        <v>148</v>
      </c>
      <c r="AD192" s="153" t="s">
        <v>46</v>
      </c>
      <c r="AE192" s="177">
        <f>SUM($AB$169:AB192)/SUM($W$169:W192)-SUM($AA$169:AA192)/SUM($Z$169:Z192)</f>
        <v>0.0175776508587324</v>
      </c>
    </row>
    <row r="193" ht="14" hidden="1" customHeight="1" outlineLevel="1" spans="1:31">
      <c r="A193" s="116">
        <v>43733</v>
      </c>
      <c r="B193" s="181"/>
      <c r="C193" s="123">
        <v>2</v>
      </c>
      <c r="E193" s="136">
        <v>0.188</v>
      </c>
      <c r="F193" s="137">
        <v>0.3013</v>
      </c>
      <c r="G193" s="165">
        <f t="shared" si="22"/>
        <v>87.984</v>
      </c>
      <c r="H193" s="136">
        <v>0.4428</v>
      </c>
      <c r="J193" s="144">
        <v>0.1881</v>
      </c>
      <c r="K193" s="144">
        <v>0.197</v>
      </c>
      <c r="L193" s="144"/>
      <c r="M193" s="144"/>
      <c r="O193" s="57">
        <v>0.8727</v>
      </c>
      <c r="P193" s="57">
        <v>0.606</v>
      </c>
      <c r="Q193" s="57">
        <v>0.5677</v>
      </c>
      <c r="R193" s="184">
        <f t="shared" si="23"/>
        <v>0.0383</v>
      </c>
      <c r="S193" s="57">
        <v>0.5534</v>
      </c>
      <c r="U193" s="63">
        <v>0.2038</v>
      </c>
      <c r="V193" s="63">
        <v>0.4976</v>
      </c>
      <c r="W193" s="64">
        <v>302</v>
      </c>
      <c r="X193" s="64">
        <v>468</v>
      </c>
      <c r="Z193" s="110">
        <f t="shared" si="27"/>
        <v>1179.84494602552</v>
      </c>
      <c r="AA193" s="72">
        <f t="shared" si="28"/>
        <v>669.797975858685</v>
      </c>
      <c r="AB193" s="72">
        <f t="shared" si="29"/>
        <v>183.012</v>
      </c>
      <c r="AD193" s="153" t="s">
        <v>47</v>
      </c>
      <c r="AE193" s="177">
        <f>SUM($AB$169:AB193)/SUM($W$169:W193)-SUM($AA$169:AA193)/SUM($Z$169:Z193)</f>
        <v>0.019631930263864</v>
      </c>
    </row>
    <row r="194" ht="14" hidden="1" customHeight="1" outlineLevel="1" spans="1:31">
      <c r="A194" s="116">
        <v>43734</v>
      </c>
      <c r="B194" s="181"/>
      <c r="C194" s="123">
        <v>5</v>
      </c>
      <c r="E194" s="191">
        <v>0.1391</v>
      </c>
      <c r="F194" s="137">
        <v>0.3669</v>
      </c>
      <c r="G194" s="165">
        <f t="shared" si="22"/>
        <v>52.9971</v>
      </c>
      <c r="H194" s="136">
        <v>0.3775</v>
      </c>
      <c r="J194" s="144">
        <v>0.1472</v>
      </c>
      <c r="K194" s="144">
        <v>0.1807</v>
      </c>
      <c r="L194" s="144"/>
      <c r="M194" s="144"/>
      <c r="O194" s="57">
        <v>0.881</v>
      </c>
      <c r="P194" s="57">
        <v>0.5671</v>
      </c>
      <c r="Q194" s="57">
        <v>0.5032</v>
      </c>
      <c r="R194" s="184">
        <f t="shared" si="23"/>
        <v>0.0639000000000001</v>
      </c>
      <c r="S194" s="57">
        <v>0.3254</v>
      </c>
      <c r="U194" s="63">
        <v>0.2039</v>
      </c>
      <c r="V194" s="63">
        <v>0.7047</v>
      </c>
      <c r="W194" s="64">
        <v>111</v>
      </c>
      <c r="X194" s="64">
        <v>381</v>
      </c>
      <c r="Z194" s="110">
        <f t="shared" si="27"/>
        <v>433.384502206964</v>
      </c>
      <c r="AA194" s="72">
        <f t="shared" si="28"/>
        <v>218.079081510544</v>
      </c>
      <c r="AB194" s="72">
        <f t="shared" si="29"/>
        <v>62.9481</v>
      </c>
      <c r="AD194" s="153" t="s">
        <v>48</v>
      </c>
      <c r="AE194" s="177">
        <f>SUM($AB$169:AB194)/SUM($W$169:W194)-SUM($AA$169:AA194)/SUM($Z$169:Z194)</f>
        <v>0.0205343657586687</v>
      </c>
    </row>
    <row r="195" ht="14" hidden="1" customHeight="1" outlineLevel="1" spans="1:31">
      <c r="A195" s="116">
        <v>43735</v>
      </c>
      <c r="B195" s="181" t="s">
        <v>70</v>
      </c>
      <c r="C195" s="123">
        <v>1</v>
      </c>
      <c r="E195" s="136">
        <v>0.2463</v>
      </c>
      <c r="F195" s="137">
        <v>0.3933</v>
      </c>
      <c r="G195" s="165">
        <f t="shared" si="22"/>
        <v>116.0073</v>
      </c>
      <c r="H195" s="136">
        <v>0.4322</v>
      </c>
      <c r="J195" s="144">
        <v>0.1387</v>
      </c>
      <c r="K195" s="144">
        <v>0.223</v>
      </c>
      <c r="L195" s="144"/>
      <c r="M195" s="144"/>
      <c r="O195" s="57">
        <v>0.8587</v>
      </c>
      <c r="P195" s="57">
        <v>0.5679</v>
      </c>
      <c r="Q195" s="57">
        <v>0.4498</v>
      </c>
      <c r="R195" s="184">
        <f t="shared" si="23"/>
        <v>0.1181</v>
      </c>
      <c r="S195" s="57">
        <v>0.4315</v>
      </c>
      <c r="U195" s="63">
        <v>0.2615</v>
      </c>
      <c r="V195" s="63">
        <v>0.6992</v>
      </c>
      <c r="W195" s="64">
        <v>280</v>
      </c>
      <c r="X195" s="64">
        <v>471</v>
      </c>
      <c r="Z195" s="110">
        <f t="shared" si="27"/>
        <v>790.74569789675</v>
      </c>
      <c r="AA195" s="72">
        <f t="shared" si="28"/>
        <v>355.677414913958</v>
      </c>
      <c r="AB195" s="72">
        <f t="shared" si="29"/>
        <v>159.012</v>
      </c>
      <c r="AD195" s="153" t="s">
        <v>49</v>
      </c>
      <c r="AE195" s="177">
        <f>SUM($AB$169:AB195)/SUM($W$169:W195)-SUM($AA$169:AA195)/SUM($Z$169:Z195)</f>
        <v>0.0241952995185061</v>
      </c>
    </row>
    <row r="196" ht="14" hidden="1" customHeight="1" outlineLevel="1" spans="1:31">
      <c r="A196" s="116">
        <v>43736</v>
      </c>
      <c r="B196" s="181" t="s">
        <v>70</v>
      </c>
      <c r="C196" s="123">
        <v>1</v>
      </c>
      <c r="E196" s="136">
        <v>0.2408</v>
      </c>
      <c r="F196" s="137">
        <v>0.3828</v>
      </c>
      <c r="G196" s="165">
        <f t="shared" si="22"/>
        <v>117.992</v>
      </c>
      <c r="H196" s="136">
        <v>0.302</v>
      </c>
      <c r="J196" s="170" t="s">
        <v>140</v>
      </c>
      <c r="K196" s="144">
        <v>0.1342</v>
      </c>
      <c r="L196" s="144"/>
      <c r="M196" s="144"/>
      <c r="O196" s="57">
        <v>0.8219</v>
      </c>
      <c r="P196" s="57">
        <v>0.4263</v>
      </c>
      <c r="Q196" s="57">
        <v>0.3715</v>
      </c>
      <c r="R196" s="184">
        <f t="shared" si="23"/>
        <v>0.0548</v>
      </c>
      <c r="S196" s="57">
        <v>0.3097</v>
      </c>
      <c r="U196" s="63">
        <v>0.2765</v>
      </c>
      <c r="V196" s="63">
        <v>0.6577</v>
      </c>
      <c r="W196" s="64">
        <v>312</v>
      </c>
      <c r="X196" s="64">
        <v>490</v>
      </c>
      <c r="Z196" s="110">
        <f t="shared" si="27"/>
        <v>816.390596745027</v>
      </c>
      <c r="AA196" s="72">
        <f t="shared" si="28"/>
        <v>303.289106690778</v>
      </c>
      <c r="AB196" s="72">
        <f t="shared" si="29"/>
        <v>133.0056</v>
      </c>
      <c r="AD196" s="153" t="s">
        <v>50</v>
      </c>
      <c r="AE196" s="177">
        <f>SUM($AB$169:AB196)/SUM($W$169:W196)-SUM($AA$169:AA196)/SUM($Z$169:Z196)</f>
        <v>0.0227721448541825</v>
      </c>
    </row>
    <row r="197" ht="14" hidden="1" customHeight="1" outlineLevel="1" spans="1:31">
      <c r="A197" s="116">
        <v>43737</v>
      </c>
      <c r="B197" s="181" t="s">
        <v>141</v>
      </c>
      <c r="C197" s="123">
        <v>1</v>
      </c>
      <c r="E197" s="136">
        <v>0.267</v>
      </c>
      <c r="F197" s="137">
        <v>0.1929</v>
      </c>
      <c r="G197" s="165">
        <f t="shared" si="22"/>
        <v>141.51</v>
      </c>
      <c r="H197" s="136">
        <v>0.3319</v>
      </c>
      <c r="J197" s="144">
        <v>0.1455</v>
      </c>
      <c r="K197" s="144">
        <v>0.205</v>
      </c>
      <c r="L197" s="144"/>
      <c r="M197" s="144"/>
      <c r="O197" s="57">
        <v>0.87</v>
      </c>
      <c r="P197" s="57">
        <v>0.5153</v>
      </c>
      <c r="Q197" s="57">
        <v>0.5065</v>
      </c>
      <c r="R197" s="184">
        <f t="shared" si="23"/>
        <v>0.00880000000000003</v>
      </c>
      <c r="S197" s="57">
        <v>0.3538</v>
      </c>
      <c r="U197" s="63">
        <v>0.2611</v>
      </c>
      <c r="V197" s="63">
        <v>0.689</v>
      </c>
      <c r="W197" s="64">
        <v>326</v>
      </c>
      <c r="X197" s="64">
        <v>530</v>
      </c>
      <c r="Z197" s="110">
        <f t="shared" si="27"/>
        <v>922.563768671007</v>
      </c>
      <c r="AA197" s="72">
        <f t="shared" si="28"/>
        <v>467.278548831865</v>
      </c>
      <c r="AB197" s="72">
        <f t="shared" si="29"/>
        <v>167.9878</v>
      </c>
      <c r="AD197" s="153" t="s">
        <v>51</v>
      </c>
      <c r="AE197" s="177">
        <f>SUM($AB$169:AB197)/SUM($W$169:W197)-SUM($AA$169:AA197)/SUM($Z$169:Z197)</f>
        <v>0.0222794961560109</v>
      </c>
    </row>
    <row r="198" ht="14" hidden="1" customHeight="1" outlineLevel="1" spans="1:31">
      <c r="A198" s="116">
        <v>43738</v>
      </c>
      <c r="B198" s="181" t="s">
        <v>141</v>
      </c>
      <c r="C198" s="123">
        <v>2</v>
      </c>
      <c r="E198" s="136">
        <v>0.2292</v>
      </c>
      <c r="F198" s="137">
        <v>0.3171</v>
      </c>
      <c r="G198" s="165">
        <f t="shared" si="22"/>
        <v>101.994</v>
      </c>
      <c r="H198" s="136">
        <v>0.3636</v>
      </c>
      <c r="J198" s="144">
        <v>0.1943</v>
      </c>
      <c r="K198" s="144">
        <v>0.1717</v>
      </c>
      <c r="L198" s="144"/>
      <c r="M198" s="144"/>
      <c r="O198" s="57">
        <v>0.8488</v>
      </c>
      <c r="P198" s="57">
        <v>0.5181</v>
      </c>
      <c r="Q198" s="57">
        <v>0.4732</v>
      </c>
      <c r="R198" s="184">
        <f t="shared" si="23"/>
        <v>0.0449</v>
      </c>
      <c r="S198" s="57">
        <v>0.3641</v>
      </c>
      <c r="U198" s="63">
        <v>0.2586</v>
      </c>
      <c r="V198" s="63">
        <v>0.608</v>
      </c>
      <c r="W198" s="64">
        <v>276</v>
      </c>
      <c r="X198" s="64">
        <v>445</v>
      </c>
      <c r="Z198" s="110">
        <f t="shared" si="27"/>
        <v>791.285382830627</v>
      </c>
      <c r="AA198" s="72">
        <f t="shared" si="28"/>
        <v>374.436243155452</v>
      </c>
      <c r="AB198" s="72">
        <f t="shared" si="29"/>
        <v>142.9956</v>
      </c>
      <c r="AD198" s="153" t="s">
        <v>52</v>
      </c>
      <c r="AE198" s="177">
        <f>SUM($AB$169:AB198)/SUM($W$169:W198)-SUM($AA$169:AA198)/SUM($Z$169:Z198)</f>
        <v>0.0228488088083371</v>
      </c>
    </row>
    <row r="199" ht="14" customHeight="1" collapsed="1" spans="1:31">
      <c r="A199" s="125" t="s">
        <v>82</v>
      </c>
      <c r="B199" s="192" t="s">
        <v>75</v>
      </c>
      <c r="C199" s="166">
        <f>AVERAGE(C169:C198)</f>
        <v>8.1</v>
      </c>
      <c r="E199" s="34">
        <f>AVERAGE(E169:E198)</f>
        <v>0.23447</v>
      </c>
      <c r="F199" s="128">
        <f>AVERAGE(F169:F198)</f>
        <v>0.383523333333333</v>
      </c>
      <c r="G199" s="34">
        <f>SUM(G169:G198)/SUM(X169:X198)</f>
        <v>0.233828483809868</v>
      </c>
      <c r="H199" s="34">
        <f>AVERAGE(H169:H198)</f>
        <v>0.34727</v>
      </c>
      <c r="I199" s="142"/>
      <c r="J199" s="34">
        <f>AVERAGE(J169:J198)</f>
        <v>0.172872413793103</v>
      </c>
      <c r="K199" s="34">
        <f>AVERAGE(K169:K198)</f>
        <v>0.185413333333333</v>
      </c>
      <c r="L199" s="34" t="e">
        <f>AVERAGE(L169:L198)</f>
        <v>#DIV/0!</v>
      </c>
      <c r="M199" s="34" t="e">
        <f>AVERAGE(M169:M198)</f>
        <v>#DIV/0!</v>
      </c>
      <c r="N199" s="155"/>
      <c r="O199" s="34">
        <f>AVERAGE(O169:O198)</f>
        <v>0.815083333333333</v>
      </c>
      <c r="P199" s="34">
        <f>AVERAGE(P169:P198)</f>
        <v>0.497886666666667</v>
      </c>
      <c r="Q199" s="34">
        <f>AVERAGE(Q169:Q198)</f>
        <v>0.491833333333333</v>
      </c>
      <c r="R199" s="172">
        <f>AVERAGE(R169:R198)</f>
        <v>0.00605333333333333</v>
      </c>
      <c r="S199" s="34">
        <f>AVERAGE(S169:S198)</f>
        <v>0.334596666666667</v>
      </c>
      <c r="T199" s="155"/>
      <c r="U199" s="68">
        <f>AVERAGE(U169:U198)</f>
        <v>0.178456666666667</v>
      </c>
      <c r="V199" s="68">
        <f>AVERAGE(V169:V198)</f>
        <v>0.69502</v>
      </c>
      <c r="W199" s="69">
        <f>AVERAGE(W169:W198)</f>
        <v>223.533333333333</v>
      </c>
      <c r="X199" s="69">
        <f>AVERAGE(X169:X198)</f>
        <v>369.566666666667</v>
      </c>
      <c r="Z199" s="34" t="s">
        <v>54</v>
      </c>
      <c r="AA199" s="34">
        <f>SUM(AA169:AA198)/SUM(Z169:Z198)</f>
        <v>0.495603711322889</v>
      </c>
      <c r="AB199" s="68" t="s">
        <v>55</v>
      </c>
      <c r="AC199" s="178">
        <f>SUM(AB169:AB198)/SUM(W169:W198)</f>
        <v>0.518452520131226</v>
      </c>
      <c r="AD199" s="155" t="s">
        <v>16</v>
      </c>
      <c r="AE199" s="172">
        <f>AC199-AA199</f>
        <v>0.0228488088083371</v>
      </c>
    </row>
    <row r="200" s="101" customFormat="1" ht="14" hidden="1" customHeight="1" spans="1:31">
      <c r="A200" s="193" t="s">
        <v>83</v>
      </c>
      <c r="B200" s="194" t="s">
        <v>63</v>
      </c>
      <c r="C200" s="195">
        <f>MIN(C169:C199)</f>
        <v>1</v>
      </c>
      <c r="E200" s="163">
        <f>VARP(E169:E198)</f>
        <v>0.0013252181</v>
      </c>
      <c r="F200" s="163">
        <f>VARP(F169:F198)</f>
        <v>0.00566426378888889</v>
      </c>
      <c r="G200" s="163"/>
      <c r="H200" s="163"/>
      <c r="I200" s="169"/>
      <c r="J200" s="163">
        <f>VARP(J169:J198)</f>
        <v>0.000808561997621879</v>
      </c>
      <c r="K200" s="163">
        <f>VARP(K169:K198)</f>
        <v>0.00154044648888889</v>
      </c>
      <c r="L200" s="169" t="e">
        <f>VARP(L169:L198)</f>
        <v>#DIV/0!</v>
      </c>
      <c r="M200" s="169" t="e">
        <f>VARP(M169:M198)</f>
        <v>#DIV/0!</v>
      </c>
      <c r="N200" s="169"/>
      <c r="O200" s="163">
        <f>VARP(O169:O198)</f>
        <v>0.00600600138888889</v>
      </c>
      <c r="P200" s="163">
        <f>VARP(P169:P198)</f>
        <v>0.00748017982222222</v>
      </c>
      <c r="Q200" s="163">
        <f>VARP(Q169:Q198)</f>
        <v>0.00420460355555556</v>
      </c>
      <c r="R200" s="163">
        <f>VARP(R169:R198)</f>
        <v>0.00180028182222222</v>
      </c>
      <c r="S200" s="163">
        <f>VARP(S169:S198)</f>
        <v>0.0119269203222222</v>
      </c>
      <c r="T200" s="169"/>
      <c r="U200" s="163">
        <f>VARP(U169:U198)</f>
        <v>0.00361729112222222</v>
      </c>
      <c r="V200" s="163">
        <f>VARP(V169:V198)</f>
        <v>0.0141757649333333</v>
      </c>
      <c r="W200" s="163"/>
      <c r="X200" s="163"/>
      <c r="Y200" s="173"/>
      <c r="Z200" s="156">
        <f>AVERAGE(Z169:Z199)</f>
        <v>1037.4639036913</v>
      </c>
      <c r="AA200" s="156">
        <f>AVERAGE(AA169:AA199)</f>
        <v>497.600788216115</v>
      </c>
      <c r="AB200" s="157">
        <f>AVERAGE(AB169:AB199)</f>
        <v>115.89142</v>
      </c>
      <c r="AC200" s="174"/>
      <c r="AD200" s="175"/>
      <c r="AE200" s="176">
        <f>VARP(AE169:AE199)</f>
        <v>0.000165410216265883</v>
      </c>
    </row>
    <row r="201" ht="14" customHeight="1" outlineLevel="1" spans="1:31">
      <c r="A201" s="116">
        <v>43739</v>
      </c>
      <c r="C201" s="123">
        <v>1</v>
      </c>
      <c r="E201" s="136">
        <v>0.1974</v>
      </c>
      <c r="F201" s="136">
        <v>0.3417</v>
      </c>
      <c r="G201" s="165">
        <f t="shared" ref="G201:G231" si="30">X201*E201</f>
        <v>76.986</v>
      </c>
      <c r="H201" s="136">
        <v>0.3443</v>
      </c>
      <c r="J201" s="144">
        <v>0.1484</v>
      </c>
      <c r="K201" s="144">
        <v>0.2026</v>
      </c>
      <c r="L201" s="144"/>
      <c r="M201" s="144"/>
      <c r="O201" s="57">
        <v>0.8442</v>
      </c>
      <c r="P201" s="57">
        <v>0.498</v>
      </c>
      <c r="Q201" s="57">
        <v>0.4765</v>
      </c>
      <c r="R201" s="184">
        <f t="shared" ref="R201:R231" si="31">P201-Q201</f>
        <v>0.0215</v>
      </c>
      <c r="S201" s="57">
        <v>0.3903</v>
      </c>
      <c r="U201" s="63">
        <v>0.2516</v>
      </c>
      <c r="V201" s="63">
        <v>0.6116</v>
      </c>
      <c r="W201" s="64">
        <v>253</v>
      </c>
      <c r="X201" s="64">
        <v>390</v>
      </c>
      <c r="Z201" s="110">
        <f t="shared" ref="Z201:Z231" si="32">W201/U201-W201</f>
        <v>752.564387917329</v>
      </c>
      <c r="AA201" s="72">
        <f t="shared" ref="AA201:AA231" si="33">(W201/U201-W201)*Q201</f>
        <v>358.596930842607</v>
      </c>
      <c r="AB201" s="72">
        <f t="shared" ref="AB201:AB231" si="34">W201*P201</f>
        <v>125.994</v>
      </c>
      <c r="AD201" s="153" t="s">
        <v>23</v>
      </c>
      <c r="AE201" s="177">
        <f>AB201/W201-AA201/Z201</f>
        <v>0.0215</v>
      </c>
    </row>
    <row r="202" ht="14" customHeight="1" outlineLevel="1" spans="1:31">
      <c r="A202" s="116">
        <v>43740</v>
      </c>
      <c r="C202" s="123">
        <v>1</v>
      </c>
      <c r="E202" s="136">
        <v>0.2116</v>
      </c>
      <c r="F202" s="136">
        <v>0.3223</v>
      </c>
      <c r="G202" s="165">
        <f t="shared" si="30"/>
        <v>95.0084</v>
      </c>
      <c r="H202" s="136">
        <v>0.3445</v>
      </c>
      <c r="J202" s="144">
        <v>0.1438</v>
      </c>
      <c r="K202" s="144">
        <v>0.1942</v>
      </c>
      <c r="L202" s="144"/>
      <c r="M202" s="144"/>
      <c r="O202" s="57">
        <v>0.8118</v>
      </c>
      <c r="P202" s="57">
        <v>0.486</v>
      </c>
      <c r="Q202" s="57">
        <v>0.5005</v>
      </c>
      <c r="R202" s="185">
        <f t="shared" si="31"/>
        <v>-0.0145</v>
      </c>
      <c r="S202" s="57">
        <v>0.3688</v>
      </c>
      <c r="U202" s="63">
        <v>0.2515</v>
      </c>
      <c r="V202" s="63">
        <v>0.5575</v>
      </c>
      <c r="W202" s="64">
        <v>286</v>
      </c>
      <c r="X202" s="64">
        <v>449</v>
      </c>
      <c r="Z202" s="110">
        <f t="shared" si="32"/>
        <v>851.176938369781</v>
      </c>
      <c r="AA202" s="72">
        <f t="shared" si="33"/>
        <v>426.014057654075</v>
      </c>
      <c r="AB202" s="72">
        <f t="shared" si="34"/>
        <v>138.996</v>
      </c>
      <c r="AD202" s="153" t="s">
        <v>24</v>
      </c>
      <c r="AE202" s="177">
        <f>SUM($AB$201:AB202)/SUM($W$201:W202)-SUM($AA$201:AA202)/SUM($Z$201:Z202)</f>
        <v>0.00239478431267204</v>
      </c>
    </row>
    <row r="203" ht="14" customHeight="1" outlineLevel="1" spans="1:31">
      <c r="A203" s="116">
        <v>43741</v>
      </c>
      <c r="C203" s="123">
        <v>2</v>
      </c>
      <c r="E203" s="136">
        <v>0.2562</v>
      </c>
      <c r="F203" s="136">
        <v>0.3582</v>
      </c>
      <c r="G203" s="165">
        <f t="shared" si="30"/>
        <v>102.9924</v>
      </c>
      <c r="H203" s="136">
        <v>0.3472</v>
      </c>
      <c r="J203" s="144">
        <v>0.1671</v>
      </c>
      <c r="K203" s="144">
        <v>0.2085</v>
      </c>
      <c r="L203" s="144"/>
      <c r="M203" s="144"/>
      <c r="O203" s="57">
        <v>0.7875</v>
      </c>
      <c r="P203" s="57">
        <v>0.4831</v>
      </c>
      <c r="Q203" s="57">
        <v>0.4751</v>
      </c>
      <c r="R203" s="184">
        <f t="shared" si="31"/>
        <v>0.00799999999999995</v>
      </c>
      <c r="S203" s="57">
        <v>0.3783</v>
      </c>
      <c r="U203" s="63">
        <v>0.2669</v>
      </c>
      <c r="V203" s="63">
        <v>0.5722</v>
      </c>
      <c r="W203" s="64">
        <v>267</v>
      </c>
      <c r="X203" s="64">
        <v>402</v>
      </c>
      <c r="Z203" s="110">
        <f t="shared" si="32"/>
        <v>733.374672161858</v>
      </c>
      <c r="AA203" s="72">
        <f t="shared" si="33"/>
        <v>348.426306744099</v>
      </c>
      <c r="AB203" s="72">
        <f t="shared" si="34"/>
        <v>128.9877</v>
      </c>
      <c r="AD203" s="153" t="s">
        <v>25</v>
      </c>
      <c r="AE203" s="177">
        <f>SUM($AB$201:AB203)/SUM($W$201:W203)-SUM($AA$201:AA203)/SUM($Z$201:Z203)</f>
        <v>0.00400459929277158</v>
      </c>
    </row>
    <row r="204" ht="14" customHeight="1" outlineLevel="1" spans="1:31">
      <c r="A204" s="116">
        <v>43742</v>
      </c>
      <c r="C204" s="123">
        <v>1</v>
      </c>
      <c r="E204" s="136">
        <v>0.2217</v>
      </c>
      <c r="F204" s="136">
        <v>0.3627</v>
      </c>
      <c r="G204" s="165">
        <f t="shared" si="30"/>
        <v>97.9914</v>
      </c>
      <c r="H204" s="136">
        <v>0.3035</v>
      </c>
      <c r="J204" s="144">
        <v>0.1463</v>
      </c>
      <c r="K204" s="144">
        <v>0.188</v>
      </c>
      <c r="L204" s="144"/>
      <c r="M204" s="144"/>
      <c r="O204" s="57">
        <v>0.8851</v>
      </c>
      <c r="P204" s="57">
        <v>0.4839</v>
      </c>
      <c r="Q204" s="57">
        <v>0.493</v>
      </c>
      <c r="R204" s="185">
        <f t="shared" si="31"/>
        <v>-0.0091</v>
      </c>
      <c r="S204" s="57">
        <v>0.3584</v>
      </c>
      <c r="U204" s="63">
        <v>0.2464</v>
      </c>
      <c r="V204" s="63">
        <v>0.5991</v>
      </c>
      <c r="W204" s="64">
        <v>279</v>
      </c>
      <c r="X204" s="64">
        <v>442</v>
      </c>
      <c r="Z204" s="110">
        <f t="shared" si="32"/>
        <v>853.305194805195</v>
      </c>
      <c r="AA204" s="72">
        <f t="shared" si="33"/>
        <v>420.679461038961</v>
      </c>
      <c r="AB204" s="72">
        <f t="shared" si="34"/>
        <v>135.0081</v>
      </c>
      <c r="AD204" s="153" t="s">
        <v>26</v>
      </c>
      <c r="AE204" s="177">
        <f>SUM($AB$201:AB204)/SUM($W$201:W204)-SUM($AA$201:AA204)/SUM($Z$201:Z204)</f>
        <v>0.000550272370582305</v>
      </c>
    </row>
    <row r="205" ht="14" customHeight="1" outlineLevel="1" spans="1:31">
      <c r="A205" s="116">
        <v>43743</v>
      </c>
      <c r="C205" s="123">
        <v>1</v>
      </c>
      <c r="E205" s="136">
        <v>0.2543</v>
      </c>
      <c r="F205" s="136">
        <v>0.3352</v>
      </c>
      <c r="G205" s="165">
        <f t="shared" si="30"/>
        <v>117.9952</v>
      </c>
      <c r="H205" s="136">
        <v>0.354</v>
      </c>
      <c r="J205" s="144">
        <v>0.1598</v>
      </c>
      <c r="K205" s="144">
        <v>0.1841</v>
      </c>
      <c r="L205" s="144"/>
      <c r="M205" s="144"/>
      <c r="O205" s="57">
        <v>0.8851</v>
      </c>
      <c r="P205" s="57">
        <v>0.5082</v>
      </c>
      <c r="Q205" s="57">
        <v>0.4837</v>
      </c>
      <c r="R205" s="184">
        <f t="shared" si="31"/>
        <v>0.0245</v>
      </c>
      <c r="S205" s="57">
        <v>0.3023</v>
      </c>
      <c r="U205" s="63">
        <v>0.2573</v>
      </c>
      <c r="V205" s="63">
        <v>0.5608</v>
      </c>
      <c r="W205" s="64">
        <v>305</v>
      </c>
      <c r="X205" s="64">
        <v>464</v>
      </c>
      <c r="Z205" s="110">
        <f t="shared" si="32"/>
        <v>880.386708122814</v>
      </c>
      <c r="AA205" s="72">
        <f t="shared" si="33"/>
        <v>425.843050719005</v>
      </c>
      <c r="AB205" s="72">
        <f t="shared" si="34"/>
        <v>155.001</v>
      </c>
      <c r="AD205" s="153" t="s">
        <v>27</v>
      </c>
      <c r="AE205" s="177">
        <f>SUM($AB$201:AB205)/SUM($W$201:W205)-SUM($AA$201:AA205)/SUM($Z$201:Z205)</f>
        <v>0.00579503127431591</v>
      </c>
    </row>
    <row r="206" ht="14" customHeight="1" outlineLevel="1" spans="1:31">
      <c r="A206" s="116">
        <v>43744</v>
      </c>
      <c r="C206" s="123">
        <v>1</v>
      </c>
      <c r="E206" s="136">
        <v>0.2403</v>
      </c>
      <c r="F206" s="136">
        <v>0.3459</v>
      </c>
      <c r="G206" s="165">
        <f t="shared" si="30"/>
        <v>111.0186</v>
      </c>
      <c r="H206" s="136">
        <v>0.3991</v>
      </c>
      <c r="J206" s="144">
        <v>0.1448</v>
      </c>
      <c r="K206" s="144">
        <v>0.2086</v>
      </c>
      <c r="L206" s="144"/>
      <c r="M206" s="144"/>
      <c r="O206" s="57">
        <v>0.7857</v>
      </c>
      <c r="P206" s="57">
        <v>0.5277</v>
      </c>
      <c r="Q206" s="57">
        <v>0.4807</v>
      </c>
      <c r="R206" s="184">
        <f t="shared" si="31"/>
        <v>0.0469999999999999</v>
      </c>
      <c r="S206" s="57">
        <v>0.229</v>
      </c>
      <c r="U206" s="63">
        <v>0.2516</v>
      </c>
      <c r="V206" s="63">
        <v>0.6246</v>
      </c>
      <c r="W206" s="64">
        <v>307</v>
      </c>
      <c r="X206" s="64">
        <v>462</v>
      </c>
      <c r="Z206" s="110">
        <f t="shared" si="32"/>
        <v>913.190779014308</v>
      </c>
      <c r="AA206" s="72">
        <f t="shared" si="33"/>
        <v>438.970807472178</v>
      </c>
      <c r="AB206" s="72">
        <f t="shared" si="34"/>
        <v>162.0039</v>
      </c>
      <c r="AD206" s="153" t="s">
        <v>28</v>
      </c>
      <c r="AE206" s="177">
        <f>SUM($AB$201:AB206)/SUM($W$201:W206)-SUM($AA$201:AA206)/SUM($Z$201:Z206)</f>
        <v>0.0132622517412594</v>
      </c>
    </row>
    <row r="207" ht="14" customHeight="1" outlineLevel="1" spans="1:31">
      <c r="A207" s="116">
        <v>43745</v>
      </c>
      <c r="C207" s="123">
        <v>1</v>
      </c>
      <c r="E207" s="136">
        <v>0.2377</v>
      </c>
      <c r="F207" s="136">
        <v>0.3627</v>
      </c>
      <c r="G207" s="165">
        <f t="shared" si="30"/>
        <v>144.997</v>
      </c>
      <c r="H207" s="136">
        <v>0.419</v>
      </c>
      <c r="J207" s="144">
        <v>0.1889</v>
      </c>
      <c r="K207" s="144">
        <v>0.1912</v>
      </c>
      <c r="L207" s="144"/>
      <c r="M207" s="144"/>
      <c r="O207" s="57">
        <v>0.7785</v>
      </c>
      <c r="P207" s="57">
        <v>0.5897</v>
      </c>
      <c r="Q207" s="57">
        <v>0.5432</v>
      </c>
      <c r="R207" s="184">
        <f t="shared" si="31"/>
        <v>0.0465</v>
      </c>
      <c r="S207" s="57">
        <v>0.3369</v>
      </c>
      <c r="U207" s="63">
        <v>0.2548</v>
      </c>
      <c r="V207" s="63">
        <v>0.6113</v>
      </c>
      <c r="W207" s="64">
        <v>407</v>
      </c>
      <c r="X207" s="64">
        <v>610</v>
      </c>
      <c r="Z207" s="110">
        <f t="shared" si="32"/>
        <v>1190.33124018838</v>
      </c>
      <c r="AA207" s="72">
        <f t="shared" si="33"/>
        <v>646.58792967033</v>
      </c>
      <c r="AB207" s="72">
        <f t="shared" si="34"/>
        <v>240.0079</v>
      </c>
      <c r="AD207" s="153" t="s">
        <v>29</v>
      </c>
      <c r="AE207" s="177">
        <f>SUM($AB$201:AB207)/SUM($W$201:W207)-SUM($AA$201:AA207)/SUM($Z$201:Z207)</f>
        <v>0.0197296877093517</v>
      </c>
    </row>
    <row r="208" ht="14" customHeight="1" outlineLevel="1" spans="1:31">
      <c r="A208" s="116">
        <v>43746</v>
      </c>
      <c r="C208" s="123">
        <v>2</v>
      </c>
      <c r="E208" s="136">
        <v>0.252</v>
      </c>
      <c r="F208" s="136">
        <v>0.3481</v>
      </c>
      <c r="G208" s="165">
        <f t="shared" si="30"/>
        <v>122.976</v>
      </c>
      <c r="H208" s="136">
        <v>0.4</v>
      </c>
      <c r="J208" s="144">
        <v>0.1631</v>
      </c>
      <c r="K208" s="144">
        <v>0.2609</v>
      </c>
      <c r="L208" s="144"/>
      <c r="M208" s="144"/>
      <c r="O208" s="57">
        <v>0.7558</v>
      </c>
      <c r="P208" s="57">
        <v>0.5121</v>
      </c>
      <c r="Q208" s="57">
        <v>0.5046</v>
      </c>
      <c r="R208" s="184">
        <f t="shared" si="31"/>
        <v>0.00749999999999995</v>
      </c>
      <c r="S208" s="57">
        <v>0.4459</v>
      </c>
      <c r="U208" s="63">
        <v>0.2478</v>
      </c>
      <c r="V208" s="63">
        <v>0.6276</v>
      </c>
      <c r="W208" s="64">
        <v>330</v>
      </c>
      <c r="X208" s="64">
        <v>488</v>
      </c>
      <c r="Z208" s="110">
        <f t="shared" si="32"/>
        <v>1001.7191283293</v>
      </c>
      <c r="AA208" s="72">
        <f t="shared" si="33"/>
        <v>505.467472154964</v>
      </c>
      <c r="AB208" s="72">
        <f t="shared" si="34"/>
        <v>168.993</v>
      </c>
      <c r="AD208" s="153" t="s">
        <v>30</v>
      </c>
      <c r="AE208" s="177">
        <f>SUM($AB$201:AB208)/SUM($W$201:W208)-SUM($AA$201:AA208)/SUM($Z$201:Z208)</f>
        <v>0.0180388087391049</v>
      </c>
    </row>
    <row r="209" ht="14" customHeight="1" outlineLevel="1" spans="1:31">
      <c r="A209" s="116">
        <v>43747</v>
      </c>
      <c r="C209" s="123">
        <v>2</v>
      </c>
      <c r="E209" s="167">
        <v>0.2696</v>
      </c>
      <c r="F209" s="136">
        <v>0.2996</v>
      </c>
      <c r="G209" s="165">
        <f t="shared" si="30"/>
        <v>124.016</v>
      </c>
      <c r="H209" s="167">
        <v>0.3555</v>
      </c>
      <c r="J209" s="144">
        <v>0.1682</v>
      </c>
      <c r="K209" s="144">
        <v>0.2021</v>
      </c>
      <c r="L209" s="144"/>
      <c r="M209" s="144"/>
      <c r="O209" s="57">
        <v>0.8734</v>
      </c>
      <c r="P209" s="57">
        <v>0.507</v>
      </c>
      <c r="Q209" s="57">
        <v>0.5</v>
      </c>
      <c r="R209" s="184">
        <f t="shared" si="31"/>
        <v>0.00700000000000001</v>
      </c>
      <c r="S209" s="57">
        <v>0.3428</v>
      </c>
      <c r="U209" s="63">
        <v>0.2446</v>
      </c>
      <c r="V209" s="63">
        <v>0.5632</v>
      </c>
      <c r="W209" s="64">
        <v>284</v>
      </c>
      <c r="X209" s="64">
        <v>460</v>
      </c>
      <c r="Z209" s="110">
        <f t="shared" si="32"/>
        <v>877.07931316435</v>
      </c>
      <c r="AA209" s="72">
        <f t="shared" si="33"/>
        <v>438.539656582175</v>
      </c>
      <c r="AB209" s="72">
        <f t="shared" si="34"/>
        <v>143.988</v>
      </c>
      <c r="AD209" s="153" t="s">
        <v>31</v>
      </c>
      <c r="AE209" s="177">
        <f>SUM($AB$201:AB209)/SUM($W$201:W209)-SUM($AA$201:AA209)/SUM($Z$201:Z209)</f>
        <v>0.0168746307223291</v>
      </c>
    </row>
    <row r="210" ht="14" customHeight="1" outlineLevel="1" spans="1:31">
      <c r="A210" s="116">
        <v>43748</v>
      </c>
      <c r="C210" s="123">
        <v>2</v>
      </c>
      <c r="E210" s="136">
        <v>0.2562</v>
      </c>
      <c r="F210" s="136">
        <v>0.3028</v>
      </c>
      <c r="G210" s="165">
        <f t="shared" si="30"/>
        <v>143.9844</v>
      </c>
      <c r="H210" s="136">
        <v>0.2893</v>
      </c>
      <c r="J210" s="144">
        <v>0.15</v>
      </c>
      <c r="K210" s="144">
        <v>0.1418</v>
      </c>
      <c r="L210" s="144"/>
      <c r="M210" s="144"/>
      <c r="O210" s="57">
        <v>0.8943</v>
      </c>
      <c r="P210" s="57">
        <v>0.5112</v>
      </c>
      <c r="Q210" s="57">
        <v>0.4549</v>
      </c>
      <c r="R210" s="184">
        <f t="shared" si="31"/>
        <v>0.0563</v>
      </c>
      <c r="S210" s="57">
        <v>0.4711</v>
      </c>
      <c r="U210" s="63">
        <v>0.317</v>
      </c>
      <c r="V210" s="63">
        <v>0.493</v>
      </c>
      <c r="W210" s="64">
        <v>356</v>
      </c>
      <c r="X210" s="64">
        <v>562</v>
      </c>
      <c r="Z210" s="110">
        <f t="shared" si="32"/>
        <v>767.028391167192</v>
      </c>
      <c r="AA210" s="72">
        <f t="shared" si="33"/>
        <v>348.921215141956</v>
      </c>
      <c r="AB210" s="72">
        <f t="shared" si="34"/>
        <v>181.9872</v>
      </c>
      <c r="AD210" s="153" t="s">
        <v>32</v>
      </c>
      <c r="AE210" s="177">
        <f>SUM($AB$201:AB210)/SUM($W$201:W210)-SUM($AA$201:AA210)/SUM($Z$201:Z210)</f>
        <v>0.0202019545611699</v>
      </c>
    </row>
    <row r="211" ht="14" customHeight="1" outlineLevel="1" spans="1:31">
      <c r="A211" s="116">
        <v>43749</v>
      </c>
      <c r="C211" s="123">
        <v>1</v>
      </c>
      <c r="E211" s="136">
        <v>0.2472</v>
      </c>
      <c r="F211" s="136">
        <v>0.3494</v>
      </c>
      <c r="G211" s="165">
        <f t="shared" si="30"/>
        <v>109.0152</v>
      </c>
      <c r="H211" s="136">
        <v>0.3446</v>
      </c>
      <c r="J211" s="144">
        <v>0.137</v>
      </c>
      <c r="K211" s="144">
        <v>0.1375</v>
      </c>
      <c r="L211" s="144"/>
      <c r="M211" s="144"/>
      <c r="O211" s="57">
        <v>0.7692</v>
      </c>
      <c r="P211" s="57">
        <v>0.5219</v>
      </c>
      <c r="Q211" s="57">
        <v>0.479</v>
      </c>
      <c r="R211" s="184">
        <f t="shared" si="31"/>
        <v>0.0429</v>
      </c>
      <c r="S211" s="57">
        <v>0.2866</v>
      </c>
      <c r="U211" s="63">
        <v>0.2744</v>
      </c>
      <c r="V211" s="63">
        <v>0.7137</v>
      </c>
      <c r="W211" s="64">
        <v>274</v>
      </c>
      <c r="X211" s="64">
        <v>441</v>
      </c>
      <c r="Z211" s="110">
        <f t="shared" si="32"/>
        <v>724.542274052478</v>
      </c>
      <c r="AA211" s="72">
        <f t="shared" si="33"/>
        <v>347.055749271137</v>
      </c>
      <c r="AB211" s="72">
        <f t="shared" si="34"/>
        <v>143.0006</v>
      </c>
      <c r="AD211" s="153" t="s">
        <v>33</v>
      </c>
      <c r="AE211" s="177">
        <f>SUM($AB$201:AB211)/SUM($W$201:W211)-SUM($AA$201:AA211)/SUM($Z$201:Z211)</f>
        <v>0.0219700204730269</v>
      </c>
    </row>
    <row r="212" ht="14" customHeight="1" outlineLevel="1" spans="1:31">
      <c r="A212" s="116">
        <v>43750</v>
      </c>
      <c r="C212" s="123">
        <v>2</v>
      </c>
      <c r="E212" s="136">
        <v>0.2344</v>
      </c>
      <c r="F212" s="136">
        <v>0.3203</v>
      </c>
      <c r="G212" s="165">
        <f t="shared" si="30"/>
        <v>93.9944</v>
      </c>
      <c r="H212" s="136">
        <v>0.3333</v>
      </c>
      <c r="J212" s="144">
        <v>0.1561</v>
      </c>
      <c r="K212" s="144">
        <v>0.1489</v>
      </c>
      <c r="L212" s="144"/>
      <c r="M212" s="144"/>
      <c r="O212" s="57">
        <v>0.9043</v>
      </c>
      <c r="P212" s="57">
        <v>0.5568</v>
      </c>
      <c r="Q212" s="57">
        <v>0.4718</v>
      </c>
      <c r="R212" s="184">
        <f t="shared" si="31"/>
        <v>0.085</v>
      </c>
      <c r="S212" s="57">
        <v>0.2831</v>
      </c>
      <c r="U212" s="63">
        <v>0.2513</v>
      </c>
      <c r="V212" s="63">
        <v>0.7137</v>
      </c>
      <c r="W212" s="64">
        <v>264</v>
      </c>
      <c r="X212" s="64">
        <v>401</v>
      </c>
      <c r="Z212" s="110">
        <f t="shared" si="32"/>
        <v>786.537206526064</v>
      </c>
      <c r="AA212" s="72">
        <f t="shared" si="33"/>
        <v>371.088254038997</v>
      </c>
      <c r="AB212" s="72">
        <f t="shared" si="34"/>
        <v>146.9952</v>
      </c>
      <c r="AD212" s="153" t="s">
        <v>34</v>
      </c>
      <c r="AE212" s="177">
        <f>SUM($AB$201:AB212)/SUM($W$201:W212)-SUM($AA$201:AA212)/SUM($Z$201:Z212)</f>
        <v>0.0266412202773133</v>
      </c>
    </row>
    <row r="213" ht="14" customHeight="1" outlineLevel="1" spans="1:31">
      <c r="A213" s="116">
        <v>43751</v>
      </c>
      <c r="C213" s="123">
        <v>3</v>
      </c>
      <c r="E213" s="136">
        <v>0.2469</v>
      </c>
      <c r="F213" s="136">
        <v>0.3127</v>
      </c>
      <c r="G213" s="165">
        <f t="shared" si="30"/>
        <v>99.9945</v>
      </c>
      <c r="H213" s="136">
        <v>0.2698</v>
      </c>
      <c r="J213" s="144">
        <v>0.1545</v>
      </c>
      <c r="K213" s="144">
        <v>0.152</v>
      </c>
      <c r="L213" s="144"/>
      <c r="M213" s="144"/>
      <c r="O213" s="57">
        <v>0.8452</v>
      </c>
      <c r="P213" s="57">
        <v>0.4403</v>
      </c>
      <c r="Q213" s="57">
        <v>0.3736</v>
      </c>
      <c r="R213" s="184">
        <f t="shared" si="31"/>
        <v>0.0667</v>
      </c>
      <c r="S213" s="57">
        <v>0.2278</v>
      </c>
      <c r="U213" s="63">
        <v>0.2471</v>
      </c>
      <c r="V213" s="63">
        <v>0.7187</v>
      </c>
      <c r="W213" s="64">
        <v>268</v>
      </c>
      <c r="X213" s="64">
        <v>405</v>
      </c>
      <c r="Z213" s="110">
        <f t="shared" si="32"/>
        <v>816.581141238365</v>
      </c>
      <c r="AA213" s="72">
        <f t="shared" si="33"/>
        <v>305.074714366653</v>
      </c>
      <c r="AB213" s="72">
        <f t="shared" si="34"/>
        <v>118.0004</v>
      </c>
      <c r="AD213" s="153" t="s">
        <v>35</v>
      </c>
      <c r="AE213" s="177">
        <f>SUM($AB$201:AB213)/SUM($W$201:W213)-SUM($AA$201:AA213)/SUM($Z$201:Z213)</f>
        <v>0.0299001190729658</v>
      </c>
    </row>
    <row r="214" ht="14" customHeight="1" outlineLevel="1" spans="1:31">
      <c r="A214" s="116">
        <v>43752</v>
      </c>
      <c r="C214" s="123">
        <v>3</v>
      </c>
      <c r="E214" s="167">
        <v>0.2375</v>
      </c>
      <c r="F214" s="136">
        <v>0.2863</v>
      </c>
      <c r="G214" s="165">
        <f t="shared" si="30"/>
        <v>147.0125</v>
      </c>
      <c r="H214" s="167">
        <v>0.4205</v>
      </c>
      <c r="J214" s="144">
        <v>0.1806</v>
      </c>
      <c r="K214" s="144">
        <v>0.1592</v>
      </c>
      <c r="L214" s="144"/>
      <c r="M214" s="144"/>
      <c r="O214" s="57">
        <v>0.8874</v>
      </c>
      <c r="P214" s="57">
        <v>0.5986</v>
      </c>
      <c r="Q214" s="57">
        <v>0.5248</v>
      </c>
      <c r="R214" s="184">
        <f t="shared" si="31"/>
        <v>0.0738</v>
      </c>
      <c r="S214" s="57">
        <v>0.4216</v>
      </c>
      <c r="U214" s="63">
        <v>0.2713</v>
      </c>
      <c r="V214" s="63">
        <v>0.6281</v>
      </c>
      <c r="W214" s="64">
        <v>421</v>
      </c>
      <c r="X214" s="64">
        <v>619</v>
      </c>
      <c r="Z214" s="110">
        <f t="shared" si="32"/>
        <v>1130.78768890527</v>
      </c>
      <c r="AA214" s="72">
        <f t="shared" si="33"/>
        <v>593.437379137486</v>
      </c>
      <c r="AB214" s="72">
        <f t="shared" si="34"/>
        <v>252.0106</v>
      </c>
      <c r="AD214" s="153" t="s">
        <v>36</v>
      </c>
      <c r="AE214" s="177">
        <f>SUM($AB$201:AB214)/SUM($W$201:W214)-SUM($AA$201:AA214)/SUM($Z$201:Z214)</f>
        <v>0.0344408748126667</v>
      </c>
    </row>
    <row r="215" ht="14" customHeight="1" outlineLevel="1" spans="1:31">
      <c r="A215" s="116">
        <v>43753</v>
      </c>
      <c r="C215" s="123">
        <v>4</v>
      </c>
      <c r="E215" s="136">
        <v>0.2565</v>
      </c>
      <c r="F215" s="136">
        <v>0.3258</v>
      </c>
      <c r="G215" s="165">
        <f t="shared" si="30"/>
        <v>137.997</v>
      </c>
      <c r="H215" s="136">
        <v>0.3765</v>
      </c>
      <c r="J215" s="144">
        <v>0.1797</v>
      </c>
      <c r="K215" s="144">
        <v>0.1623</v>
      </c>
      <c r="L215" s="144"/>
      <c r="M215" s="144"/>
      <c r="O215" s="57">
        <v>0.8333</v>
      </c>
      <c r="P215" s="57">
        <v>0.5226</v>
      </c>
      <c r="Q215" s="57">
        <v>0.5243</v>
      </c>
      <c r="R215" s="185">
        <f t="shared" si="31"/>
        <v>-0.00170000000000003</v>
      </c>
      <c r="S215" s="57">
        <v>0.2843</v>
      </c>
      <c r="U215" s="63">
        <v>0.2516</v>
      </c>
      <c r="V215" s="63">
        <v>0.857</v>
      </c>
      <c r="W215" s="64">
        <v>354</v>
      </c>
      <c r="X215" s="64">
        <v>538</v>
      </c>
      <c r="Z215" s="110">
        <f t="shared" si="32"/>
        <v>1052.99523052464</v>
      </c>
      <c r="AA215" s="72">
        <f t="shared" si="33"/>
        <v>552.08539936407</v>
      </c>
      <c r="AB215" s="72">
        <f t="shared" si="34"/>
        <v>185.0004</v>
      </c>
      <c r="AD215" s="153" t="s">
        <v>37</v>
      </c>
      <c r="AE215" s="177">
        <f>SUM($AB$201:AB215)/SUM($W$201:W215)-SUM($AA$201:AA215)/SUM($Z$201:Z215)</f>
        <v>0.0315816951114538</v>
      </c>
    </row>
    <row r="216" ht="14" customHeight="1" outlineLevel="1" spans="1:31">
      <c r="A216" s="116">
        <v>43754</v>
      </c>
      <c r="C216" s="123">
        <v>3</v>
      </c>
      <c r="E216" s="136">
        <v>0.2452</v>
      </c>
      <c r="F216" s="136">
        <v>0.3273</v>
      </c>
      <c r="G216" s="165">
        <f t="shared" si="30"/>
        <v>140.99</v>
      </c>
      <c r="H216" s="136">
        <v>0.3456</v>
      </c>
      <c r="J216" s="144">
        <v>0.1537</v>
      </c>
      <c r="K216" s="144">
        <v>0.1598</v>
      </c>
      <c r="L216" s="144"/>
      <c r="M216" s="144"/>
      <c r="O216" s="57">
        <v>0.8583</v>
      </c>
      <c r="P216" s="57">
        <v>0.5064</v>
      </c>
      <c r="Q216" s="57">
        <v>0.4904</v>
      </c>
      <c r="R216" s="184">
        <f t="shared" si="31"/>
        <v>0.016</v>
      </c>
      <c r="S216" s="57">
        <v>0.2867</v>
      </c>
      <c r="U216" s="63">
        <v>0.2749</v>
      </c>
      <c r="V216" s="63">
        <v>0.7337</v>
      </c>
      <c r="W216" s="64">
        <v>391</v>
      </c>
      <c r="X216" s="64">
        <v>575</v>
      </c>
      <c r="Z216" s="110">
        <f t="shared" si="32"/>
        <v>1031.33539468898</v>
      </c>
      <c r="AA216" s="72">
        <f t="shared" si="33"/>
        <v>505.766877555475</v>
      </c>
      <c r="AB216" s="72">
        <f t="shared" si="34"/>
        <v>198.0024</v>
      </c>
      <c r="AD216" s="153" t="s">
        <v>38</v>
      </c>
      <c r="AE216" s="177">
        <f>SUM($AB$201:AB216)/SUM($W$201:W216)-SUM($AA$201:AA216)/SUM($Z$201:Z216)</f>
        <v>0.0303790146411873</v>
      </c>
    </row>
    <row r="217" ht="14" customHeight="1" outlineLevel="1" spans="1:31">
      <c r="A217" s="116">
        <v>43755</v>
      </c>
      <c r="C217" s="123">
        <v>4</v>
      </c>
      <c r="E217" s="136">
        <v>0.2371</v>
      </c>
      <c r="F217" s="136">
        <v>0.3704</v>
      </c>
      <c r="G217" s="165">
        <f t="shared" si="30"/>
        <v>124.0033</v>
      </c>
      <c r="H217" s="136">
        <v>0.3891</v>
      </c>
      <c r="J217" s="144">
        <v>0.1263</v>
      </c>
      <c r="K217" s="144">
        <v>0.207</v>
      </c>
      <c r="L217" s="144"/>
      <c r="M217" s="144"/>
      <c r="O217" s="57">
        <v>0.8182</v>
      </c>
      <c r="P217" s="57">
        <v>0.5196</v>
      </c>
      <c r="Q217" s="57">
        <v>0.5027</v>
      </c>
      <c r="R217" s="184">
        <f t="shared" si="31"/>
        <v>0.0168999999999999</v>
      </c>
      <c r="S217" s="204">
        <v>0.341</v>
      </c>
      <c r="U217" s="63">
        <v>0.2788</v>
      </c>
      <c r="V217" s="63">
        <v>0.8509</v>
      </c>
      <c r="W217" s="64">
        <v>331</v>
      </c>
      <c r="X217" s="64">
        <v>523</v>
      </c>
      <c r="Z217" s="110">
        <f t="shared" si="32"/>
        <v>856.230989956958</v>
      </c>
      <c r="AA217" s="72">
        <f t="shared" si="33"/>
        <v>430.427318651363</v>
      </c>
      <c r="AB217" s="72">
        <f t="shared" si="34"/>
        <v>171.9876</v>
      </c>
      <c r="AD217" s="153" t="s">
        <v>39</v>
      </c>
      <c r="AE217" s="177">
        <f>SUM($AB$201:AB217)/SUM($W$201:W217)-SUM($AA$201:AA217)/SUM($Z$201:Z217)</f>
        <v>0.0296185060818923</v>
      </c>
    </row>
    <row r="218" ht="14" customHeight="1" outlineLevel="1" spans="1:31">
      <c r="A218" s="116">
        <v>43756</v>
      </c>
      <c r="C218" s="123">
        <v>3</v>
      </c>
      <c r="E218" s="136">
        <v>0.231</v>
      </c>
      <c r="F218" s="136">
        <v>0.3166</v>
      </c>
      <c r="G218" s="165">
        <f t="shared" si="30"/>
        <v>97.02</v>
      </c>
      <c r="H218" s="136">
        <v>0.3333</v>
      </c>
      <c r="J218" s="144">
        <v>0.135</v>
      </c>
      <c r="K218" s="144">
        <v>0.2335</v>
      </c>
      <c r="L218" s="144"/>
      <c r="M218" s="144"/>
      <c r="O218" s="57">
        <v>0.75</v>
      </c>
      <c r="P218" s="57">
        <v>0.4715</v>
      </c>
      <c r="Q218" s="57">
        <v>0.4883</v>
      </c>
      <c r="R218" s="185">
        <f t="shared" si="31"/>
        <v>-0.0168</v>
      </c>
      <c r="S218" s="57">
        <v>0.2598</v>
      </c>
      <c r="U218" s="63">
        <v>0.2682</v>
      </c>
      <c r="V218" s="63">
        <v>0.7316</v>
      </c>
      <c r="W218" s="64">
        <v>263</v>
      </c>
      <c r="X218" s="64">
        <v>420</v>
      </c>
      <c r="Y218" s="189"/>
      <c r="Z218" s="110">
        <f t="shared" si="32"/>
        <v>717.611483967189</v>
      </c>
      <c r="AA218" s="72">
        <f t="shared" si="33"/>
        <v>350.409687621178</v>
      </c>
      <c r="AB218" s="72">
        <f t="shared" si="34"/>
        <v>124.0045</v>
      </c>
      <c r="AD218" s="153" t="s">
        <v>40</v>
      </c>
      <c r="AE218" s="177">
        <f>SUM($AB$201:AB218)/SUM($W$201:W218)-SUM($AA$201:AA218)/SUM($Z$201:Z218)</f>
        <v>0.0274506421029594</v>
      </c>
    </row>
    <row r="219" ht="14" customHeight="1" outlineLevel="1" spans="1:31">
      <c r="A219" s="116">
        <v>43757</v>
      </c>
      <c r="C219" s="123">
        <v>4</v>
      </c>
      <c r="E219" s="136">
        <v>0.2417</v>
      </c>
      <c r="F219" s="136">
        <v>0.36</v>
      </c>
      <c r="G219" s="165">
        <f t="shared" si="30"/>
        <v>94.9881</v>
      </c>
      <c r="H219" s="136">
        <v>0.2953</v>
      </c>
      <c r="J219" s="144">
        <v>0.1339</v>
      </c>
      <c r="K219" s="144">
        <v>0.2968</v>
      </c>
      <c r="L219" s="144"/>
      <c r="M219" s="144"/>
      <c r="O219" s="57">
        <v>0.7952</v>
      </c>
      <c r="P219" s="57">
        <v>0.4487</v>
      </c>
      <c r="Q219" s="57">
        <v>0.4346</v>
      </c>
      <c r="R219" s="184">
        <f t="shared" si="31"/>
        <v>0.0141</v>
      </c>
      <c r="S219" s="57">
        <v>0.1267</v>
      </c>
      <c r="U219" s="63">
        <v>0.2597</v>
      </c>
      <c r="V219" s="63">
        <v>0.9573</v>
      </c>
      <c r="W219" s="64">
        <v>263</v>
      </c>
      <c r="X219" s="64">
        <v>393</v>
      </c>
      <c r="Z219" s="110">
        <f t="shared" si="32"/>
        <v>749.706969580285</v>
      </c>
      <c r="AA219" s="72">
        <f t="shared" si="33"/>
        <v>325.822648979592</v>
      </c>
      <c r="AB219" s="72">
        <f t="shared" si="34"/>
        <v>118.0081</v>
      </c>
      <c r="AD219" s="153" t="s">
        <v>41</v>
      </c>
      <c r="AE219" s="177">
        <f>SUM($AB$201:AB219)/SUM($W$201:W219)-SUM($AA$201:AA219)/SUM($Z$201:Z219)</f>
        <v>0.026876721492136</v>
      </c>
    </row>
    <row r="220" ht="14" customHeight="1" outlineLevel="1" spans="1:31">
      <c r="A220" s="116">
        <v>43758</v>
      </c>
      <c r="C220" s="123">
        <v>2</v>
      </c>
      <c r="E220" s="136">
        <v>0.2272</v>
      </c>
      <c r="F220" s="136">
        <v>0.3205</v>
      </c>
      <c r="G220" s="165">
        <f t="shared" si="30"/>
        <v>102.0128</v>
      </c>
      <c r="H220" s="136">
        <v>0.2965</v>
      </c>
      <c r="J220" s="144">
        <v>0.1445</v>
      </c>
      <c r="K220" s="144">
        <v>0.276</v>
      </c>
      <c r="L220" s="170"/>
      <c r="M220" s="144"/>
      <c r="O220" s="57">
        <v>0.8105</v>
      </c>
      <c r="P220" s="57">
        <v>0.449</v>
      </c>
      <c r="Q220" s="57">
        <v>0.4419</v>
      </c>
      <c r="R220" s="184">
        <f t="shared" si="31"/>
        <v>0.0071</v>
      </c>
      <c r="S220" s="57">
        <v>0.2535</v>
      </c>
      <c r="U220" s="63">
        <v>0.2585</v>
      </c>
      <c r="V220" s="63">
        <v>0.7336</v>
      </c>
      <c r="W220" s="64">
        <v>314</v>
      </c>
      <c r="X220" s="64">
        <v>449</v>
      </c>
      <c r="Z220" s="110">
        <f t="shared" si="32"/>
        <v>900.700193423598</v>
      </c>
      <c r="AA220" s="72">
        <f t="shared" si="33"/>
        <v>398.019415473888</v>
      </c>
      <c r="AB220" s="72">
        <f t="shared" si="34"/>
        <v>140.986</v>
      </c>
      <c r="AD220" s="153" t="s">
        <v>42</v>
      </c>
      <c r="AE220" s="177">
        <f>SUM($AB$201:AB220)/SUM($W$201:W220)-SUM($AA$201:AA220)/SUM($Z$201:Z220)</f>
        <v>0.0259102862025122</v>
      </c>
    </row>
    <row r="221" ht="14" customHeight="1" outlineLevel="1" spans="1:31">
      <c r="A221" s="116">
        <v>43759</v>
      </c>
      <c r="B221" s="104" t="s">
        <v>87</v>
      </c>
      <c r="C221" s="105">
        <v>25</v>
      </c>
      <c r="E221" s="136">
        <v>0.2281</v>
      </c>
      <c r="F221" s="136">
        <v>0.3226</v>
      </c>
      <c r="G221" s="165">
        <f t="shared" si="30"/>
        <v>52.0068</v>
      </c>
      <c r="H221" s="136">
        <v>0.3125</v>
      </c>
      <c r="J221" s="144">
        <v>0.1604</v>
      </c>
      <c r="K221" s="144">
        <v>0.2217</v>
      </c>
      <c r="L221" s="144"/>
      <c r="M221" s="144"/>
      <c r="O221" s="57">
        <v>0.7273</v>
      </c>
      <c r="P221" s="57">
        <v>0.4198</v>
      </c>
      <c r="Q221" s="57">
        <v>0.431</v>
      </c>
      <c r="R221" s="185">
        <f t="shared" si="31"/>
        <v>-0.0112</v>
      </c>
      <c r="S221" s="204">
        <v>0.0944</v>
      </c>
      <c r="U221" s="63">
        <v>0.1185</v>
      </c>
      <c r="V221" s="63">
        <v>0.9627</v>
      </c>
      <c r="W221" s="64">
        <v>162</v>
      </c>
      <c r="X221" s="64">
        <v>228</v>
      </c>
      <c r="Z221" s="110">
        <f t="shared" si="32"/>
        <v>1205.08860759494</v>
      </c>
      <c r="AA221" s="72">
        <f t="shared" si="33"/>
        <v>519.393189873418</v>
      </c>
      <c r="AB221" s="72">
        <f t="shared" si="34"/>
        <v>68.0076</v>
      </c>
      <c r="AD221" s="153" t="s">
        <v>43</v>
      </c>
      <c r="AE221" s="177">
        <f>SUM($AB$201:AB221)/SUM($W$201:W221)-SUM($AA$201:AA221)/SUM($Z$201:Z221)</f>
        <v>0.0270757180573746</v>
      </c>
    </row>
    <row r="222" ht="14" customHeight="1" outlineLevel="1" spans="1:31">
      <c r="A222" s="116">
        <v>43760</v>
      </c>
      <c r="C222" s="123">
        <v>25</v>
      </c>
      <c r="E222" s="136">
        <v>0.1449</v>
      </c>
      <c r="F222" s="136">
        <v>0.3408</v>
      </c>
      <c r="G222" s="165">
        <f t="shared" si="30"/>
        <v>19.9962</v>
      </c>
      <c r="H222" s="136">
        <v>0.2105</v>
      </c>
      <c r="J222" s="144">
        <v>0.1395</v>
      </c>
      <c r="K222" s="144">
        <v>0.1743</v>
      </c>
      <c r="L222" s="144"/>
      <c r="M222" s="144"/>
      <c r="O222" s="57">
        <v>0.8105</v>
      </c>
      <c r="P222" s="57">
        <v>0.4222</v>
      </c>
      <c r="Q222" s="57">
        <v>0.4345</v>
      </c>
      <c r="R222" s="185">
        <f t="shared" si="31"/>
        <v>-0.0123</v>
      </c>
      <c r="S222" s="57">
        <v>0.2333</v>
      </c>
      <c r="U222" s="63">
        <v>0.0761</v>
      </c>
      <c r="V222" s="63">
        <v>0.8231</v>
      </c>
      <c r="W222" s="64">
        <v>90</v>
      </c>
      <c r="X222" s="64">
        <v>138</v>
      </c>
      <c r="Z222" s="110">
        <f t="shared" si="32"/>
        <v>1092.6544021025</v>
      </c>
      <c r="AA222" s="72">
        <f t="shared" si="33"/>
        <v>474.758337713535</v>
      </c>
      <c r="AB222" s="72">
        <f t="shared" si="34"/>
        <v>37.998</v>
      </c>
      <c r="AD222" s="153" t="s">
        <v>44</v>
      </c>
      <c r="AE222" s="177">
        <f>SUM($AB$201:AB222)/SUM($W$201:W222)-SUM($AA$201:AA222)/SUM($Z$201:Z222)</f>
        <v>0.0284744042366712</v>
      </c>
    </row>
    <row r="223" ht="14" customHeight="1" outlineLevel="1" spans="1:31">
      <c r="A223" s="116">
        <v>43761</v>
      </c>
      <c r="C223" s="123">
        <v>24</v>
      </c>
      <c r="E223" s="167">
        <v>0.1692</v>
      </c>
      <c r="F223" s="136">
        <v>0.3398</v>
      </c>
      <c r="G223" s="165">
        <f t="shared" si="30"/>
        <v>21.996</v>
      </c>
      <c r="H223" s="167">
        <v>0.2881</v>
      </c>
      <c r="J223" s="144">
        <v>0.2049</v>
      </c>
      <c r="K223" s="144">
        <v>0.1202</v>
      </c>
      <c r="L223" s="144"/>
      <c r="M223" s="144"/>
      <c r="O223" s="57">
        <v>0.6</v>
      </c>
      <c r="P223" s="57">
        <v>0.3544</v>
      </c>
      <c r="Q223" s="57">
        <v>0.4342</v>
      </c>
      <c r="R223" s="185">
        <f t="shared" si="31"/>
        <v>-0.0798</v>
      </c>
      <c r="S223" s="57">
        <v>0.0725</v>
      </c>
      <c r="U223" s="63">
        <v>0.0772</v>
      </c>
      <c r="V223" s="63">
        <v>0.9547</v>
      </c>
      <c r="W223" s="64">
        <v>79</v>
      </c>
      <c r="X223" s="64">
        <v>130</v>
      </c>
      <c r="Z223" s="110">
        <f t="shared" si="32"/>
        <v>944.316062176166</v>
      </c>
      <c r="AA223" s="72">
        <f t="shared" si="33"/>
        <v>410.022034196891</v>
      </c>
      <c r="AB223" s="72">
        <f t="shared" si="34"/>
        <v>27.9976</v>
      </c>
      <c r="AD223" s="153" t="s">
        <v>45</v>
      </c>
      <c r="AE223" s="177">
        <f>SUM($AB$201:AB223)/SUM($W$201:W223)-SUM($AA$201:AA223)/SUM($Z$201:Z223)</f>
        <v>0.0286695397455544</v>
      </c>
    </row>
    <row r="224" ht="14" customHeight="1" outlineLevel="1" spans="1:31">
      <c r="A224" s="116">
        <v>43762</v>
      </c>
      <c r="C224" s="123">
        <v>25</v>
      </c>
      <c r="E224" s="136">
        <v>0.1522</v>
      </c>
      <c r="F224" s="136">
        <v>0.3574</v>
      </c>
      <c r="G224" s="165">
        <f t="shared" si="30"/>
        <v>21.0036</v>
      </c>
      <c r="H224" s="136">
        <v>0.3623</v>
      </c>
      <c r="J224" s="170" t="s">
        <v>142</v>
      </c>
      <c r="K224" s="144">
        <v>0.157</v>
      </c>
      <c r="L224" s="144"/>
      <c r="M224" s="144"/>
      <c r="O224" s="57">
        <v>0.6667</v>
      </c>
      <c r="P224" s="57">
        <v>0.42</v>
      </c>
      <c r="Q224" s="57">
        <v>0.4257</v>
      </c>
      <c r="R224" s="185">
        <f t="shared" si="31"/>
        <v>-0.00570000000000004</v>
      </c>
      <c r="S224" s="57">
        <v>0.0842</v>
      </c>
      <c r="U224" s="63">
        <v>0.0838</v>
      </c>
      <c r="V224" s="63">
        <v>0.9302</v>
      </c>
      <c r="W224" s="64">
        <v>100</v>
      </c>
      <c r="X224" s="64">
        <v>138</v>
      </c>
      <c r="Z224" s="110">
        <f t="shared" si="32"/>
        <v>1093.31742243437</v>
      </c>
      <c r="AA224" s="72">
        <f t="shared" si="33"/>
        <v>465.42522673031</v>
      </c>
      <c r="AB224" s="72">
        <f t="shared" si="34"/>
        <v>42</v>
      </c>
      <c r="AD224" s="153" t="s">
        <v>46</v>
      </c>
      <c r="AE224" s="177">
        <f>SUM($AB$201:AB224)/SUM($W$201:W224)-SUM($AA$201:AA224)/SUM($Z$201:Z224)</f>
        <v>0.029949107305118</v>
      </c>
    </row>
    <row r="225" ht="14" customHeight="1" outlineLevel="1" spans="1:31">
      <c r="A225" s="116">
        <v>43763</v>
      </c>
      <c r="C225" s="123">
        <v>25</v>
      </c>
      <c r="E225" s="136">
        <v>0.1721</v>
      </c>
      <c r="F225" s="136">
        <v>0.3423</v>
      </c>
      <c r="G225" s="165">
        <f t="shared" si="30"/>
        <v>20.9962</v>
      </c>
      <c r="H225" s="136">
        <v>0.2453</v>
      </c>
      <c r="J225" s="144">
        <v>0.1478</v>
      </c>
      <c r="K225" s="144">
        <v>0.1513</v>
      </c>
      <c r="L225" s="144"/>
      <c r="M225" s="144"/>
      <c r="O225" s="57">
        <v>0.56</v>
      </c>
      <c r="P225" s="57">
        <v>0.3636</v>
      </c>
      <c r="Q225" s="57">
        <v>0.4204</v>
      </c>
      <c r="R225" s="185">
        <f t="shared" si="31"/>
        <v>-0.0568</v>
      </c>
      <c r="S225" s="57">
        <v>0.089</v>
      </c>
      <c r="U225" s="63">
        <v>0.0778</v>
      </c>
      <c r="V225" s="63">
        <v>0.8746</v>
      </c>
      <c r="W225" s="64">
        <v>77</v>
      </c>
      <c r="X225" s="64">
        <v>122</v>
      </c>
      <c r="Z225" s="110">
        <f t="shared" si="32"/>
        <v>912.717223650386</v>
      </c>
      <c r="AA225" s="72">
        <f t="shared" si="33"/>
        <v>383.706320822622</v>
      </c>
      <c r="AB225" s="72">
        <f t="shared" si="34"/>
        <v>27.9972</v>
      </c>
      <c r="AD225" s="153" t="s">
        <v>47</v>
      </c>
      <c r="AE225" s="177">
        <f>SUM($AB$201:AB225)/SUM($W$201:W225)-SUM($AA$201:AA225)/SUM($Z$201:Z225)</f>
        <v>0.0305047222411525</v>
      </c>
    </row>
    <row r="226" ht="14" customHeight="1" outlineLevel="1" spans="1:31">
      <c r="A226" s="116">
        <v>43764</v>
      </c>
      <c r="C226" s="123">
        <v>24</v>
      </c>
      <c r="E226" s="136">
        <v>0.2018</v>
      </c>
      <c r="F226" s="136">
        <v>0.3611</v>
      </c>
      <c r="G226" s="165">
        <f t="shared" si="30"/>
        <v>23.0052</v>
      </c>
      <c r="H226" s="136">
        <v>0.1837</v>
      </c>
      <c r="J226" s="144">
        <v>0.1698</v>
      </c>
      <c r="K226" s="144">
        <v>0.1579</v>
      </c>
      <c r="L226" s="144"/>
      <c r="M226" s="144"/>
      <c r="O226" s="57">
        <v>0.5769</v>
      </c>
      <c r="P226" s="57">
        <v>0.3067</v>
      </c>
      <c r="Q226" s="57">
        <v>0.4135</v>
      </c>
      <c r="R226" s="185">
        <f t="shared" si="31"/>
        <v>-0.1068</v>
      </c>
      <c r="S226" s="57">
        <v>0.1096</v>
      </c>
      <c r="U226" s="63">
        <v>0.0724</v>
      </c>
      <c r="V226" s="63">
        <v>0.9391</v>
      </c>
      <c r="W226" s="64">
        <v>75</v>
      </c>
      <c r="X226" s="64">
        <v>114</v>
      </c>
      <c r="Z226" s="110">
        <f t="shared" si="32"/>
        <v>960.911602209945</v>
      </c>
      <c r="AA226" s="72">
        <f t="shared" si="33"/>
        <v>397.336947513812</v>
      </c>
      <c r="AB226" s="72">
        <f t="shared" si="34"/>
        <v>23.0025</v>
      </c>
      <c r="AD226" s="153" t="s">
        <v>48</v>
      </c>
      <c r="AE226" s="177">
        <f>SUM($AB$201:AB226)/SUM($W$201:W226)-SUM($AA$201:AA226)/SUM($Z$201:Z226)</f>
        <v>0.0307231881272753</v>
      </c>
    </row>
    <row r="227" ht="14" customHeight="1" outlineLevel="1" spans="1:31">
      <c r="A227" s="116">
        <v>43765</v>
      </c>
      <c r="C227" s="123">
        <v>24</v>
      </c>
      <c r="E227" s="136">
        <v>0.1971</v>
      </c>
      <c r="F227" s="136">
        <v>0.3611</v>
      </c>
      <c r="G227" s="165">
        <f t="shared" si="30"/>
        <v>27.0027</v>
      </c>
      <c r="H227" s="136">
        <v>0.1892</v>
      </c>
      <c r="J227" s="144">
        <v>0.1667</v>
      </c>
      <c r="K227" s="144">
        <v>0.2181</v>
      </c>
      <c r="L227" s="144"/>
      <c r="M227" s="144"/>
      <c r="O227" s="57">
        <v>0.5152</v>
      </c>
      <c r="P227" s="57">
        <v>0.2885</v>
      </c>
      <c r="Q227" s="57">
        <v>0.4383</v>
      </c>
      <c r="R227" s="185">
        <f t="shared" si="31"/>
        <v>-0.1498</v>
      </c>
      <c r="S227" s="57">
        <v>0.1016</v>
      </c>
      <c r="U227" s="63">
        <v>0.082</v>
      </c>
      <c r="V227" s="63">
        <v>0.9695</v>
      </c>
      <c r="W227" s="64">
        <v>104</v>
      </c>
      <c r="X227" s="64">
        <v>137</v>
      </c>
      <c r="Z227" s="110">
        <f t="shared" si="32"/>
        <v>1164.29268292683</v>
      </c>
      <c r="AA227" s="72">
        <f t="shared" si="33"/>
        <v>510.309482926829</v>
      </c>
      <c r="AB227" s="72">
        <f t="shared" si="34"/>
        <v>30.004</v>
      </c>
      <c r="AD227" s="153" t="s">
        <v>49</v>
      </c>
      <c r="AE227" s="177">
        <f>SUM($AB$201:AB227)/SUM($W$201:W227)-SUM($AA$201:AA227)/SUM($Z$201:Z227)</f>
        <v>0.0290098419304068</v>
      </c>
    </row>
    <row r="228" ht="14" customHeight="1" outlineLevel="1" spans="1:31">
      <c r="A228" s="116">
        <v>43766</v>
      </c>
      <c r="C228" s="123">
        <v>24</v>
      </c>
      <c r="E228" s="136">
        <v>0.1511</v>
      </c>
      <c r="F228" s="136">
        <v>0.3699</v>
      </c>
      <c r="G228" s="165">
        <f t="shared" si="30"/>
        <v>21.0029</v>
      </c>
      <c r="H228" s="136">
        <v>0.2807</v>
      </c>
      <c r="J228" s="144">
        <v>0.1333</v>
      </c>
      <c r="K228" s="144">
        <v>0.1855</v>
      </c>
      <c r="L228" s="144"/>
      <c r="M228" s="144"/>
      <c r="O228" s="57">
        <v>0.7419</v>
      </c>
      <c r="P228" s="57">
        <v>0.4432</v>
      </c>
      <c r="Q228" s="57">
        <v>0.4148</v>
      </c>
      <c r="R228" s="184">
        <f t="shared" si="31"/>
        <v>0.0284</v>
      </c>
      <c r="S228" s="57">
        <v>0.1988</v>
      </c>
      <c r="U228" s="63">
        <v>0.0794</v>
      </c>
      <c r="V228" s="63">
        <v>0.8959</v>
      </c>
      <c r="W228" s="64">
        <v>88</v>
      </c>
      <c r="X228" s="64">
        <v>139</v>
      </c>
      <c r="Z228" s="110">
        <f t="shared" si="32"/>
        <v>1020.31234256927</v>
      </c>
      <c r="AA228" s="72">
        <f t="shared" si="33"/>
        <v>423.225559697733</v>
      </c>
      <c r="AB228" s="72">
        <f t="shared" si="34"/>
        <v>39.0016</v>
      </c>
      <c r="AD228" s="153" t="s">
        <v>50</v>
      </c>
      <c r="AE228" s="177">
        <f>SUM($AB$201:AB228)/SUM($W$201:W228)-SUM($AA$201:AA228)/SUM($Z$201:Z228)</f>
        <v>0.0304396932901736</v>
      </c>
    </row>
    <row r="229" ht="14" customHeight="1" outlineLevel="1" spans="1:31">
      <c r="A229" s="116">
        <v>43767</v>
      </c>
      <c r="C229" s="123">
        <v>20</v>
      </c>
      <c r="E229" s="136">
        <v>0.1789</v>
      </c>
      <c r="F229" s="136">
        <v>0.3764</v>
      </c>
      <c r="G229" s="165">
        <f t="shared" si="30"/>
        <v>22.0047</v>
      </c>
      <c r="H229" s="136">
        <v>0.2712</v>
      </c>
      <c r="J229" s="144">
        <v>0.2586</v>
      </c>
      <c r="K229" s="144">
        <v>0.1891</v>
      </c>
      <c r="L229" s="170"/>
      <c r="M229" s="144"/>
      <c r="O229" s="57">
        <v>0.7429</v>
      </c>
      <c r="P229" s="57">
        <v>0.4468</v>
      </c>
      <c r="Q229" s="57">
        <v>0.4248</v>
      </c>
      <c r="R229" s="184">
        <f t="shared" si="31"/>
        <v>0.022</v>
      </c>
      <c r="S229" s="57">
        <v>0.1045</v>
      </c>
      <c r="U229" s="63">
        <v>0.0746</v>
      </c>
      <c r="V229" s="63">
        <v>0.9649</v>
      </c>
      <c r="W229" s="64">
        <v>94</v>
      </c>
      <c r="X229" s="64">
        <v>123</v>
      </c>
      <c r="Z229" s="110">
        <f t="shared" si="32"/>
        <v>1166.05361930295</v>
      </c>
      <c r="AA229" s="72">
        <f t="shared" si="33"/>
        <v>495.339577479893</v>
      </c>
      <c r="AB229" s="72">
        <f t="shared" si="34"/>
        <v>41.9992</v>
      </c>
      <c r="AD229" s="153" t="s">
        <v>51</v>
      </c>
      <c r="AE229" s="177">
        <f>SUM($AB$201:AB229)/SUM($W$201:W229)-SUM($AA$201:AA229)/SUM($Z$201:Z229)</f>
        <v>0.0315672893834386</v>
      </c>
    </row>
    <row r="230" ht="14" customHeight="1" outlineLevel="1" spans="1:31">
      <c r="A230" s="116">
        <v>43768</v>
      </c>
      <c r="C230" s="123">
        <v>17</v>
      </c>
      <c r="E230" s="136">
        <v>0.1479</v>
      </c>
      <c r="F230" s="136">
        <v>0.3632</v>
      </c>
      <c r="G230" s="165">
        <f t="shared" si="30"/>
        <v>21.0018</v>
      </c>
      <c r="H230" s="136">
        <v>0.1857</v>
      </c>
      <c r="J230" s="144">
        <v>0.2279</v>
      </c>
      <c r="K230" s="144">
        <v>0.1902</v>
      </c>
      <c r="L230" s="144"/>
      <c r="M230" s="144"/>
      <c r="O230" s="57">
        <v>0.7222</v>
      </c>
      <c r="P230" s="57">
        <v>0.375</v>
      </c>
      <c r="Q230" s="57">
        <v>0.4114</v>
      </c>
      <c r="R230" s="185">
        <f t="shared" si="31"/>
        <v>-0.0364</v>
      </c>
      <c r="S230" s="57">
        <v>0.1095</v>
      </c>
      <c r="U230" s="63">
        <v>0.0907</v>
      </c>
      <c r="V230" s="63">
        <v>0.9648</v>
      </c>
      <c r="W230" s="64">
        <v>104</v>
      </c>
      <c r="X230" s="64">
        <v>142</v>
      </c>
      <c r="Z230" s="110">
        <f t="shared" si="32"/>
        <v>1042.63726571114</v>
      </c>
      <c r="AA230" s="72">
        <f t="shared" si="33"/>
        <v>428.940971113561</v>
      </c>
      <c r="AB230" s="72">
        <f t="shared" si="34"/>
        <v>39</v>
      </c>
      <c r="AD230" s="153" t="s">
        <v>52</v>
      </c>
      <c r="AE230" s="177">
        <f>SUM($AB$201:AB230)/SUM($W$201:W230)-SUM($AA$201:AA230)/SUM($Z$201:Z230)</f>
        <v>0.0317859437367253</v>
      </c>
    </row>
    <row r="231" ht="14" customHeight="1" outlineLevel="1" spans="1:31">
      <c r="A231" s="116">
        <v>43769</v>
      </c>
      <c r="C231" s="123">
        <v>20</v>
      </c>
      <c r="E231" s="136">
        <v>0.1716</v>
      </c>
      <c r="F231" s="136">
        <v>0.3545</v>
      </c>
      <c r="G231" s="165">
        <f t="shared" si="30"/>
        <v>22.9944</v>
      </c>
      <c r="H231" s="136">
        <v>0.2222</v>
      </c>
      <c r="J231" s="144">
        <v>0.2093</v>
      </c>
      <c r="K231" s="144">
        <v>0.1564</v>
      </c>
      <c r="L231" s="144"/>
      <c r="M231" s="144"/>
      <c r="O231" s="57">
        <v>0.6818</v>
      </c>
      <c r="P231" s="57">
        <v>0.4078</v>
      </c>
      <c r="Q231" s="57">
        <v>0.3695</v>
      </c>
      <c r="R231" s="184">
        <f t="shared" si="31"/>
        <v>0.0383</v>
      </c>
      <c r="S231" s="57">
        <v>0.1268</v>
      </c>
      <c r="U231" s="63">
        <v>0.0852</v>
      </c>
      <c r="V231" s="63">
        <v>0.9363</v>
      </c>
      <c r="W231" s="64">
        <v>103</v>
      </c>
      <c r="X231" s="64">
        <v>134</v>
      </c>
      <c r="Z231" s="110">
        <f t="shared" si="32"/>
        <v>1105.92018779343</v>
      </c>
      <c r="AA231" s="72">
        <f t="shared" si="33"/>
        <v>408.637509389671</v>
      </c>
      <c r="AB231" s="72">
        <f t="shared" si="34"/>
        <v>42.0034</v>
      </c>
      <c r="AD231" s="153" t="s">
        <v>57</v>
      </c>
      <c r="AE231" s="177">
        <f>SUM($AB$201:AB231)/SUM($W$201:W231)-SUM($AA$201:AA231)/SUM($Z$201:Z231)</f>
        <v>0.0340820513245137</v>
      </c>
    </row>
    <row r="232" ht="14" customHeight="1" spans="1:31">
      <c r="A232" s="125" t="s">
        <v>90</v>
      </c>
      <c r="B232" s="126"/>
      <c r="C232" s="166">
        <f>AVERAGE(C201:C231)</f>
        <v>9.54838709677419</v>
      </c>
      <c r="E232" s="34">
        <f>AVERAGE(E201:E231)</f>
        <v>0.216664516129032</v>
      </c>
      <c r="F232" s="34">
        <f>AVERAGE(F201:F231)</f>
        <v>0.340567741935484</v>
      </c>
      <c r="G232" s="34">
        <f>SUM(G201:G231)/SUM(X201:X231)</f>
        <v>0.231745216524733</v>
      </c>
      <c r="H232" s="34">
        <f>AVERAGE(H201:H231)</f>
        <v>0.3133</v>
      </c>
      <c r="I232" s="182"/>
      <c r="J232" s="183">
        <f>AVERAGE(J201:J231)</f>
        <v>0.16333</v>
      </c>
      <c r="K232" s="183">
        <f>AVERAGE(K201:K231)</f>
        <v>0.18828064516129</v>
      </c>
      <c r="L232" s="183" t="e">
        <f>AVERAGE(L201:L231)</f>
        <v>#DIV/0!</v>
      </c>
      <c r="M232" s="183" t="e">
        <f>AVERAGE(M201:M231)</f>
        <v>#DIV/0!</v>
      </c>
      <c r="N232" s="183"/>
      <c r="O232" s="183">
        <f>AVERAGE(O201:O231)</f>
        <v>0.77156129032258</v>
      </c>
      <c r="P232" s="183">
        <f>AVERAGE(P201:P231)</f>
        <v>0.464203225806452</v>
      </c>
      <c r="Q232" s="183">
        <f>AVERAGE(Q201:Q231)</f>
        <v>0.460054838709678</v>
      </c>
      <c r="R232" s="205">
        <f>AVERAGE(R201:R231)</f>
        <v>0.00414838709677418</v>
      </c>
      <c r="S232" s="183">
        <f>AVERAGE(S201:S231)</f>
        <v>0.249003225806452</v>
      </c>
      <c r="T232" s="183"/>
      <c r="U232" s="205">
        <f>AVERAGE(U201:U231)</f>
        <v>0.198161290322581</v>
      </c>
      <c r="V232" s="183">
        <f>AVERAGE(V201:V231)</f>
        <v>0.763709677419355</v>
      </c>
      <c r="W232" s="186">
        <f>AVERAGE(W201:W231)</f>
        <v>235.258064516129</v>
      </c>
      <c r="X232" s="186">
        <f>AVERAGE(X201:X231)</f>
        <v>356.064516129032</v>
      </c>
      <c r="Z232" s="34" t="s">
        <v>54</v>
      </c>
      <c r="AA232" s="34">
        <f>SUM(AA201:AA231)/SUM(Z201:Z231)</f>
        <v>0.459264129945197</v>
      </c>
      <c r="AB232" s="68" t="s">
        <v>55</v>
      </c>
      <c r="AC232" s="178">
        <f>SUM(AB201:AB231)/SUM(W201:W231)</f>
        <v>0.493346181269711</v>
      </c>
      <c r="AD232" s="155" t="s">
        <v>16</v>
      </c>
      <c r="AE232" s="172">
        <f>AC232-AA232</f>
        <v>0.0340820513245137</v>
      </c>
    </row>
    <row r="233" s="101" customFormat="1" ht="14" hidden="1" customHeight="1" spans="1:31">
      <c r="A233" s="193" t="s">
        <v>91</v>
      </c>
      <c r="B233" s="194" t="s">
        <v>63</v>
      </c>
      <c r="C233" s="195">
        <f>MIN(C201:C231)</f>
        <v>1</v>
      </c>
      <c r="E233" s="163">
        <f>VARP(E201:E231)</f>
        <v>0.00139152486992716</v>
      </c>
      <c r="F233" s="163">
        <f>VARP(F201:F231)</f>
        <v>0.000516037669094693</v>
      </c>
      <c r="G233" s="164"/>
      <c r="H233" s="163"/>
      <c r="I233" s="169"/>
      <c r="J233" s="163">
        <f>VARP(J201:J231)</f>
        <v>0.000861875433333333</v>
      </c>
      <c r="K233" s="163">
        <f>VARP(K201:K231)</f>
        <v>0.00159647704474506</v>
      </c>
      <c r="L233" s="169" t="e">
        <f>VARP(L201:L231)</f>
        <v>#DIV/0!</v>
      </c>
      <c r="M233" s="169" t="e">
        <f>VARP(M201:M231)</f>
        <v>#DIV/0!</v>
      </c>
      <c r="N233" s="169"/>
      <c r="O233" s="163">
        <f>VARP(O201:O231)</f>
        <v>0.0101887881789802</v>
      </c>
      <c r="P233" s="163">
        <f>VARP(P201:P231)</f>
        <v>0.00532787063475546</v>
      </c>
      <c r="Q233" s="163">
        <f>VARP(Q201:Q231)</f>
        <v>0.0018369618314256</v>
      </c>
      <c r="R233" s="163">
        <f>VARP(R201:R231)</f>
        <v>0.00246455346514048</v>
      </c>
      <c r="S233" s="163">
        <f>VARP(S201:S231)</f>
        <v>0.0140942616024974</v>
      </c>
      <c r="T233" s="169"/>
      <c r="U233" s="163">
        <f>VARP(U201:U231)</f>
        <v>0.0074660836628512</v>
      </c>
      <c r="V233" s="163">
        <f>VARP(V201:V231)</f>
        <v>0.0241336170031218</v>
      </c>
      <c r="W233" s="206"/>
      <c r="X233" s="206"/>
      <c r="Y233" s="173"/>
      <c r="Z233" s="156">
        <f>AVERAGE(Z201:Z231)</f>
        <v>945.013120792782</v>
      </c>
      <c r="AA233" s="156">
        <f>AVERAGE(AA201:AA231)</f>
        <v>434.010628707692</v>
      </c>
      <c r="AB233" s="157">
        <f>AVERAGE(AB201:AB231)</f>
        <v>116.063667741935</v>
      </c>
      <c r="AC233" s="174"/>
      <c r="AD233" s="175"/>
      <c r="AE233" s="176">
        <f>VARP(AE201:AE231)</f>
        <v>8.89203344006914e-5</v>
      </c>
    </row>
    <row r="234" ht="14" customHeight="1" outlineLevel="1" spans="1:31">
      <c r="A234" s="116">
        <v>43770</v>
      </c>
      <c r="B234" s="181" t="s">
        <v>92</v>
      </c>
      <c r="C234" s="123">
        <v>24</v>
      </c>
      <c r="E234" s="136">
        <v>0.1946</v>
      </c>
      <c r="F234" s="136">
        <v>0.3688</v>
      </c>
      <c r="G234" s="165">
        <f t="shared" ref="G234:G263" si="35">X234*E234</f>
        <v>28.9954</v>
      </c>
      <c r="H234" s="136">
        <v>0.137</v>
      </c>
      <c r="J234" s="201" t="s">
        <v>143</v>
      </c>
      <c r="K234" s="144">
        <v>0.1711</v>
      </c>
      <c r="L234" s="144"/>
      <c r="M234" s="144"/>
      <c r="O234" s="57">
        <v>0.5676</v>
      </c>
      <c r="P234" s="185">
        <v>0.283</v>
      </c>
      <c r="Q234" s="57">
        <v>0.3367</v>
      </c>
      <c r="R234" s="185">
        <f t="shared" ref="R234:R263" si="36">P234-Q234</f>
        <v>-0.0537</v>
      </c>
      <c r="S234" s="57">
        <v>0.0588</v>
      </c>
      <c r="U234" s="63">
        <v>0.0848</v>
      </c>
      <c r="V234" s="63">
        <v>0.9625</v>
      </c>
      <c r="W234" s="64">
        <v>106</v>
      </c>
      <c r="X234" s="64">
        <v>149</v>
      </c>
      <c r="Z234" s="110">
        <f t="shared" ref="Z234:Z263" si="37">W234/U234-W234</f>
        <v>1144</v>
      </c>
      <c r="AA234" s="72">
        <f t="shared" ref="AA234:AA263" si="38">(W234/U234-W234)*Q234</f>
        <v>385.1848</v>
      </c>
      <c r="AB234" s="72">
        <f t="shared" ref="AB234:AB263" si="39">W234*P234</f>
        <v>29.998</v>
      </c>
      <c r="AD234" s="153" t="s">
        <v>23</v>
      </c>
      <c r="AE234" s="177">
        <f>(AB234/W234)-(AA234/Z234)</f>
        <v>-0.0537</v>
      </c>
    </row>
    <row r="235" ht="14" customHeight="1" outlineLevel="1" spans="1:31">
      <c r="A235" s="116">
        <v>43771</v>
      </c>
      <c r="B235" s="181"/>
      <c r="C235" s="123">
        <v>35</v>
      </c>
      <c r="E235" s="136">
        <v>0.1739</v>
      </c>
      <c r="F235" s="136">
        <v>0.9845</v>
      </c>
      <c r="G235" s="165">
        <f t="shared" si="35"/>
        <v>15.9988</v>
      </c>
      <c r="H235" s="136">
        <v>0.12</v>
      </c>
      <c r="J235" s="144">
        <v>0.092</v>
      </c>
      <c r="K235" s="144">
        <v>0.1214</v>
      </c>
      <c r="L235" s="144"/>
      <c r="M235" s="144"/>
      <c r="O235" s="57">
        <v>0.5556</v>
      </c>
      <c r="P235" s="185">
        <v>0.274</v>
      </c>
      <c r="Q235" s="57">
        <v>0.3418</v>
      </c>
      <c r="R235" s="185">
        <f t="shared" si="36"/>
        <v>-0.0678</v>
      </c>
      <c r="S235" s="57">
        <v>0.0527</v>
      </c>
      <c r="U235" s="63">
        <v>0.0561</v>
      </c>
      <c r="V235" s="63">
        <v>0.9593</v>
      </c>
      <c r="W235" s="64">
        <v>73</v>
      </c>
      <c r="X235" s="64">
        <v>92</v>
      </c>
      <c r="Z235" s="110">
        <f t="shared" si="37"/>
        <v>1228.24777183601</v>
      </c>
      <c r="AA235" s="72">
        <f t="shared" si="38"/>
        <v>419.815088413547</v>
      </c>
      <c r="AB235" s="72">
        <f t="shared" si="39"/>
        <v>20.002</v>
      </c>
      <c r="AD235" s="153" t="s">
        <v>24</v>
      </c>
      <c r="AE235" s="75">
        <f>SUM(AB$234:AB235)/SUM(W$234:W235)-SUM(AA$234:AA235)/SUM(Z$234:Z235)</f>
        <v>-0.0600109515082712</v>
      </c>
    </row>
    <row r="236" ht="14" customHeight="1" outlineLevel="1" spans="1:31">
      <c r="A236" s="116">
        <v>43772</v>
      </c>
      <c r="B236" s="181"/>
      <c r="C236" s="105">
        <v>21</v>
      </c>
      <c r="E236" s="167" t="s">
        <v>144</v>
      </c>
      <c r="F236" s="136">
        <v>0.3368</v>
      </c>
      <c r="G236" s="165">
        <f t="shared" si="35"/>
        <v>24.0072</v>
      </c>
      <c r="H236" s="136">
        <v>0.2222</v>
      </c>
      <c r="J236" s="144">
        <v>0.184</v>
      </c>
      <c r="K236" s="144">
        <v>0.1201</v>
      </c>
      <c r="L236" s="144"/>
      <c r="M236" s="144"/>
      <c r="O236" s="57">
        <v>0.5946</v>
      </c>
      <c r="P236" s="185">
        <v>0.3333</v>
      </c>
      <c r="Q236" s="57">
        <v>0.3437</v>
      </c>
      <c r="R236" s="185">
        <f t="shared" si="36"/>
        <v>-0.0104</v>
      </c>
      <c r="S236" s="57">
        <v>0.0542</v>
      </c>
      <c r="U236" s="63">
        <v>0.0903</v>
      </c>
      <c r="V236" s="63">
        <v>0.9603</v>
      </c>
      <c r="W236" s="64">
        <v>135</v>
      </c>
      <c r="X236" s="64">
        <v>168</v>
      </c>
      <c r="Z236" s="110">
        <f t="shared" si="37"/>
        <v>1360.01661129568</v>
      </c>
      <c r="AA236" s="72">
        <f t="shared" si="38"/>
        <v>467.437709302326</v>
      </c>
      <c r="AB236" s="72">
        <f t="shared" si="39"/>
        <v>44.9955</v>
      </c>
      <c r="AD236" s="153" t="s">
        <v>25</v>
      </c>
      <c r="AE236" s="75">
        <f>SUM(AB$234:AB236)/SUM(W$234:W236)-SUM(AA$234:AA236)/SUM(Z$234:Z236)</f>
        <v>-0.0383956767497572</v>
      </c>
    </row>
    <row r="237" ht="14" customHeight="1" outlineLevel="1" spans="1:31">
      <c r="A237" s="116">
        <v>43773</v>
      </c>
      <c r="B237" s="181"/>
      <c r="C237" s="123">
        <v>23</v>
      </c>
      <c r="E237" s="136">
        <v>0.1566</v>
      </c>
      <c r="F237" s="136">
        <v>0.3574</v>
      </c>
      <c r="G237" s="165">
        <f t="shared" si="35"/>
        <v>25.9956</v>
      </c>
      <c r="H237" s="136">
        <v>0.2021</v>
      </c>
      <c r="J237" s="144">
        <v>0.1173</v>
      </c>
      <c r="K237" s="144">
        <v>0.1662</v>
      </c>
      <c r="L237" s="144"/>
      <c r="M237" s="144"/>
      <c r="O237" s="57">
        <v>0.4722</v>
      </c>
      <c r="P237" s="202" t="s">
        <v>145</v>
      </c>
      <c r="Q237" s="57">
        <v>0.3247</v>
      </c>
      <c r="R237" s="185">
        <f t="shared" si="36"/>
        <v>-0.0825</v>
      </c>
      <c r="S237" s="57">
        <v>0.0531</v>
      </c>
      <c r="U237" s="63">
        <v>0.0828</v>
      </c>
      <c r="V237" s="63">
        <v>0.9624</v>
      </c>
      <c r="W237" s="64">
        <v>128</v>
      </c>
      <c r="X237" s="64">
        <v>166</v>
      </c>
      <c r="Z237" s="110">
        <f t="shared" si="37"/>
        <v>1417.89371980676</v>
      </c>
      <c r="AA237" s="72">
        <f t="shared" si="38"/>
        <v>460.390090821256</v>
      </c>
      <c r="AB237" s="72">
        <f t="shared" si="39"/>
        <v>31.0016</v>
      </c>
      <c r="AD237" s="153" t="s">
        <v>26</v>
      </c>
      <c r="AE237" s="75">
        <f>SUM(AB$234:AB237)/SUM(W$234:W237)-SUM(AA$234:AA237)/SUM(Z$234:Z237)</f>
        <v>-0.0513997543951983</v>
      </c>
    </row>
    <row r="238" ht="14" customHeight="1" outlineLevel="1" spans="1:31">
      <c r="A238" s="116">
        <v>43774</v>
      </c>
      <c r="B238" s="181"/>
      <c r="C238" s="123">
        <v>26</v>
      </c>
      <c r="E238" s="136">
        <v>0.1547</v>
      </c>
      <c r="F238" s="136">
        <v>0.3412</v>
      </c>
      <c r="G238" s="165">
        <f t="shared" si="35"/>
        <v>28.0007</v>
      </c>
      <c r="H238" s="136">
        <v>0.1944</v>
      </c>
      <c r="J238" s="144">
        <v>0.1941</v>
      </c>
      <c r="K238" s="144">
        <v>0.1845</v>
      </c>
      <c r="L238" s="144"/>
      <c r="M238" s="144"/>
      <c r="O238" s="57">
        <v>0.4848</v>
      </c>
      <c r="P238" s="185">
        <v>0.2647</v>
      </c>
      <c r="Q238" s="57">
        <v>0.332</v>
      </c>
      <c r="R238" s="185">
        <f t="shared" si="36"/>
        <v>-0.0673</v>
      </c>
      <c r="S238" s="57">
        <v>0.0538</v>
      </c>
      <c r="U238" s="63">
        <v>0.106</v>
      </c>
      <c r="V238" s="63">
        <v>0.971</v>
      </c>
      <c r="W238" s="64">
        <v>136</v>
      </c>
      <c r="X238" s="64">
        <v>181</v>
      </c>
      <c r="Z238" s="110">
        <f t="shared" si="37"/>
        <v>1147.01886792453</v>
      </c>
      <c r="AA238" s="72">
        <f t="shared" si="38"/>
        <v>380.810264150943</v>
      </c>
      <c r="AB238" s="72">
        <f t="shared" si="39"/>
        <v>35.9992</v>
      </c>
      <c r="AD238" s="153" t="s">
        <v>27</v>
      </c>
      <c r="AE238" s="75">
        <f>SUM(AB$234:AB238)/SUM(W$234:W238)-SUM(AA$234:AA238)/SUM(Z$234:Z238)</f>
        <v>-0.0553780765465373</v>
      </c>
    </row>
    <row r="239" ht="14" customHeight="1" outlineLevel="1" spans="1:31">
      <c r="A239" s="116">
        <v>43775</v>
      </c>
      <c r="B239" s="181"/>
      <c r="C239" s="123">
        <v>27</v>
      </c>
      <c r="E239" s="136">
        <v>0.1765</v>
      </c>
      <c r="F239" s="136">
        <v>0.3483</v>
      </c>
      <c r="G239" s="165">
        <f t="shared" si="35"/>
        <v>24.004</v>
      </c>
      <c r="H239" s="136">
        <v>0.2078</v>
      </c>
      <c r="J239" s="144">
        <v>0.145</v>
      </c>
      <c r="K239" s="144">
        <v>0.2048</v>
      </c>
      <c r="L239" s="144"/>
      <c r="M239" s="144"/>
      <c r="O239" s="57">
        <v>0.3636</v>
      </c>
      <c r="P239" s="185">
        <v>0.2525</v>
      </c>
      <c r="Q239" s="57">
        <v>0.2868</v>
      </c>
      <c r="R239" s="185">
        <f t="shared" si="36"/>
        <v>-0.0343</v>
      </c>
      <c r="S239" s="57">
        <v>0.057</v>
      </c>
      <c r="U239" s="63">
        <v>0.073</v>
      </c>
      <c r="V239" s="63">
        <v>0.969</v>
      </c>
      <c r="W239" s="64">
        <v>99</v>
      </c>
      <c r="X239" s="64">
        <v>136</v>
      </c>
      <c r="Z239" s="110">
        <f t="shared" si="37"/>
        <v>1257.16438356164</v>
      </c>
      <c r="AA239" s="72">
        <f t="shared" si="38"/>
        <v>360.554745205479</v>
      </c>
      <c r="AB239" s="72">
        <f t="shared" si="39"/>
        <v>24.9975</v>
      </c>
      <c r="AD239" s="153" t="s">
        <v>28</v>
      </c>
      <c r="AE239" s="75">
        <f>SUM(AB$234:AB239)/SUM(W$234:W239)-SUM(AA$234:AA239)/SUM(Z$234:Z239)</f>
        <v>-0.0513098604984327</v>
      </c>
    </row>
    <row r="240" ht="14" customHeight="1" outlineLevel="1" spans="1:31">
      <c r="A240" s="116">
        <v>43776</v>
      </c>
      <c r="B240" s="181"/>
      <c r="C240" s="123">
        <v>22</v>
      </c>
      <c r="E240" s="136">
        <v>0.1443</v>
      </c>
      <c r="F240" s="136">
        <v>0.3314</v>
      </c>
      <c r="G240" s="165">
        <f t="shared" si="35"/>
        <v>27.9942</v>
      </c>
      <c r="H240" s="136">
        <v>0.2323</v>
      </c>
      <c r="J240" s="144">
        <v>0.1809</v>
      </c>
      <c r="K240" s="144">
        <v>0.1907</v>
      </c>
      <c r="L240" s="144"/>
      <c r="M240" s="144"/>
      <c r="O240" s="57">
        <v>0.44</v>
      </c>
      <c r="P240" s="185">
        <v>0.2838</v>
      </c>
      <c r="Q240" s="57">
        <v>0.2782</v>
      </c>
      <c r="R240" s="184">
        <f t="shared" si="36"/>
        <v>0.00559999999999999</v>
      </c>
      <c r="S240" s="57">
        <v>0.043</v>
      </c>
      <c r="U240" s="63">
        <v>0.0863</v>
      </c>
      <c r="V240" s="63">
        <v>0.9706</v>
      </c>
      <c r="W240" s="64">
        <v>148</v>
      </c>
      <c r="X240" s="64">
        <v>194</v>
      </c>
      <c r="Z240" s="110">
        <f t="shared" si="37"/>
        <v>1566.94785631518</v>
      </c>
      <c r="AA240" s="72">
        <f t="shared" si="38"/>
        <v>435.924893626883</v>
      </c>
      <c r="AB240" s="72">
        <f t="shared" si="39"/>
        <v>42.0024</v>
      </c>
      <c r="AD240" s="153" t="s">
        <v>29</v>
      </c>
      <c r="AE240" s="75">
        <f>SUM(AB$234:AB240)/SUM(W$234:W240)-SUM(AA$234:AA240)/SUM(Z$234:Z240)</f>
        <v>-0.0414755889493362</v>
      </c>
    </row>
    <row r="241" ht="14" customHeight="1" outlineLevel="1" spans="1:31">
      <c r="A241" s="116">
        <v>43777</v>
      </c>
      <c r="B241" s="181"/>
      <c r="C241" s="123">
        <v>24</v>
      </c>
      <c r="E241" s="136">
        <v>0.194</v>
      </c>
      <c r="F241" s="136">
        <v>0.3299</v>
      </c>
      <c r="G241" s="165">
        <f t="shared" si="35"/>
        <v>45.008</v>
      </c>
      <c r="H241" s="136">
        <v>0.2205</v>
      </c>
      <c r="J241" s="170">
        <v>0.1545</v>
      </c>
      <c r="K241" s="144">
        <v>0.1975</v>
      </c>
      <c r="L241" s="144"/>
      <c r="M241" s="144"/>
      <c r="O241" s="57">
        <v>0.4286</v>
      </c>
      <c r="P241" s="185">
        <v>0.2865</v>
      </c>
      <c r="Q241" s="57">
        <v>0.2501</v>
      </c>
      <c r="R241" s="184">
        <f t="shared" si="36"/>
        <v>0.0364</v>
      </c>
      <c r="S241" s="57">
        <v>0.0386</v>
      </c>
      <c r="U241" s="63">
        <v>0.0927</v>
      </c>
      <c r="V241" s="63">
        <v>0.9472</v>
      </c>
      <c r="W241" s="64">
        <v>178</v>
      </c>
      <c r="X241" s="64">
        <v>232</v>
      </c>
      <c r="Z241" s="110">
        <f t="shared" si="37"/>
        <v>1742.17259978425</v>
      </c>
      <c r="AA241" s="72">
        <f t="shared" si="38"/>
        <v>435.717367206041</v>
      </c>
      <c r="AB241" s="72">
        <f t="shared" si="39"/>
        <v>50.997</v>
      </c>
      <c r="AD241" s="153" t="s">
        <v>30</v>
      </c>
      <c r="AE241" s="75">
        <f>SUM(AB$234:AB241)/SUM(W$234:W241)-SUM(AA$234:AA241)/SUM(Z$234:Z241)</f>
        <v>-0.0288340237864175</v>
      </c>
    </row>
    <row r="242" ht="14" customHeight="1" outlineLevel="1" spans="1:31">
      <c r="A242" s="116">
        <v>43778</v>
      </c>
      <c r="B242" s="181"/>
      <c r="C242" s="105">
        <v>26</v>
      </c>
      <c r="E242" s="136">
        <v>0.148</v>
      </c>
      <c r="F242" s="136">
        <v>0.2863</v>
      </c>
      <c r="G242" s="165">
        <f t="shared" si="35"/>
        <v>40.996</v>
      </c>
      <c r="H242" s="136">
        <v>0.1379</v>
      </c>
      <c r="J242" s="144">
        <v>0.1434</v>
      </c>
      <c r="K242" s="144">
        <v>0.2108</v>
      </c>
      <c r="L242" s="144"/>
      <c r="M242" s="144"/>
      <c r="O242" s="57">
        <v>0.3158</v>
      </c>
      <c r="P242" s="185">
        <v>0.1826</v>
      </c>
      <c r="Q242" s="57">
        <v>0.1742</v>
      </c>
      <c r="R242" s="184">
        <f t="shared" si="36"/>
        <v>0.00840000000000002</v>
      </c>
      <c r="S242" s="57">
        <v>0.0344</v>
      </c>
      <c r="U242" s="63">
        <v>0.0866</v>
      </c>
      <c r="V242" s="63">
        <v>0.9273</v>
      </c>
      <c r="W242" s="64">
        <v>219</v>
      </c>
      <c r="X242" s="64">
        <v>277</v>
      </c>
      <c r="Z242" s="110">
        <f t="shared" si="37"/>
        <v>2309.86836027714</v>
      </c>
      <c r="AA242" s="72">
        <f t="shared" si="38"/>
        <v>402.379068360277</v>
      </c>
      <c r="AB242" s="72">
        <f t="shared" si="39"/>
        <v>39.9894</v>
      </c>
      <c r="AD242" s="153" t="s">
        <v>31</v>
      </c>
      <c r="AE242" s="75">
        <f>SUM(AB$234:AB242)/SUM(W$234:W242)-SUM(AA$234:AA242)/SUM(Z$234:Z242)</f>
        <v>-0.022678930515237</v>
      </c>
    </row>
    <row r="243" ht="14" customHeight="1" outlineLevel="1" spans="1:31">
      <c r="A243" s="116">
        <v>43779</v>
      </c>
      <c r="B243" s="181"/>
      <c r="C243" s="123">
        <v>12</v>
      </c>
      <c r="E243" s="136">
        <v>0.1835</v>
      </c>
      <c r="F243" s="136">
        <v>0.2771</v>
      </c>
      <c r="G243" s="165">
        <f t="shared" si="35"/>
        <v>91.016</v>
      </c>
      <c r="H243" s="136">
        <v>0.0759</v>
      </c>
      <c r="J243" s="144">
        <v>0.113</v>
      </c>
      <c r="K243" s="144">
        <v>0.3048</v>
      </c>
      <c r="L243" s="144"/>
      <c r="M243" s="144"/>
      <c r="O243" s="57">
        <v>0.1197</v>
      </c>
      <c r="P243" s="185">
        <v>0.0687</v>
      </c>
      <c r="Q243" s="57">
        <v>0.0477</v>
      </c>
      <c r="R243" s="184">
        <f t="shared" si="36"/>
        <v>0.021</v>
      </c>
      <c r="S243" s="57">
        <v>0.0199</v>
      </c>
      <c r="U243" s="207">
        <v>0.0625</v>
      </c>
      <c r="V243" s="63">
        <v>0.9459</v>
      </c>
      <c r="W243" s="64">
        <v>451</v>
      </c>
      <c r="X243" s="64">
        <v>496</v>
      </c>
      <c r="Z243" s="110">
        <f t="shared" si="37"/>
        <v>6765</v>
      </c>
      <c r="AA243" s="72">
        <f t="shared" si="38"/>
        <v>322.6905</v>
      </c>
      <c r="AB243" s="72">
        <f t="shared" si="39"/>
        <v>30.9837</v>
      </c>
      <c r="AD243" s="153" t="s">
        <v>32</v>
      </c>
      <c r="AE243" s="177">
        <f>SUM(AB$234:AB243)/SUM(W$234:W243)-SUM(AA$234:AA243)/SUM(Z$234:Z243)</f>
        <v>0.00560780849776257</v>
      </c>
    </row>
    <row r="244" s="102" customFormat="1" ht="14" customHeight="1" outlineLevel="1" spans="1:31">
      <c r="A244" s="196">
        <v>43780</v>
      </c>
      <c r="B244" s="197" t="s">
        <v>95</v>
      </c>
      <c r="C244" s="198">
        <v>15</v>
      </c>
      <c r="E244" s="199">
        <v>0.1838</v>
      </c>
      <c r="F244" s="199">
        <v>0.3288</v>
      </c>
      <c r="G244" s="200">
        <f t="shared" si="35"/>
        <v>93.0028</v>
      </c>
      <c r="H244" s="199">
        <v>0.5159</v>
      </c>
      <c r="J244" s="199">
        <v>0.1292</v>
      </c>
      <c r="K244" s="199">
        <v>0.1972</v>
      </c>
      <c r="L244" s="199"/>
      <c r="M244" s="199"/>
      <c r="N244" s="203"/>
      <c r="O244" s="199">
        <v>0.8906</v>
      </c>
      <c r="P244" s="199">
        <v>0.6603</v>
      </c>
      <c r="Q244" s="199">
        <v>0.5892</v>
      </c>
      <c r="R244" s="199">
        <f t="shared" si="36"/>
        <v>0.0711000000000001</v>
      </c>
      <c r="S244" s="199">
        <v>0.4989</v>
      </c>
      <c r="T244" s="203"/>
      <c r="U244" s="199">
        <v>0.022</v>
      </c>
      <c r="V244" s="199">
        <v>0.9633</v>
      </c>
      <c r="W244" s="208">
        <v>209</v>
      </c>
      <c r="X244" s="208">
        <v>506</v>
      </c>
      <c r="Y244" s="203"/>
      <c r="Z244" s="210">
        <f t="shared" si="37"/>
        <v>9291</v>
      </c>
      <c r="AA244" s="211">
        <f t="shared" si="38"/>
        <v>5474.2572</v>
      </c>
      <c r="AB244" s="211">
        <f t="shared" si="39"/>
        <v>138.0027</v>
      </c>
      <c r="AC244" s="212"/>
      <c r="AD244" s="213" t="s">
        <v>33</v>
      </c>
      <c r="AE244" s="214">
        <f>SUM(AB$234:AB244)/SUM(W$234:W244)-SUM(AA$234:AA244)/SUM(Z$234:Z244)</f>
        <v>-0.0667475871007541</v>
      </c>
    </row>
    <row r="245" ht="14" customHeight="1" outlineLevel="1" spans="1:31">
      <c r="A245" s="116">
        <v>43781</v>
      </c>
      <c r="B245" s="181"/>
      <c r="C245" s="123">
        <v>4</v>
      </c>
      <c r="E245" s="136">
        <v>0.1809</v>
      </c>
      <c r="F245" s="136">
        <v>0.3202</v>
      </c>
      <c r="G245" s="165">
        <f t="shared" si="35"/>
        <v>140.0166</v>
      </c>
      <c r="H245" s="136">
        <v>0.227</v>
      </c>
      <c r="J245" s="144">
        <v>0.13</v>
      </c>
      <c r="K245" s="144">
        <v>0.188</v>
      </c>
      <c r="L245" s="144"/>
      <c r="M245" s="144"/>
      <c r="O245" s="57">
        <v>0.7857</v>
      </c>
      <c r="P245" s="185">
        <v>0.4044</v>
      </c>
      <c r="Q245" s="185">
        <v>0.409</v>
      </c>
      <c r="R245" s="185">
        <f t="shared" si="36"/>
        <v>-0.00459999999999999</v>
      </c>
      <c r="S245" s="57">
        <v>0.2209</v>
      </c>
      <c r="U245" s="63">
        <v>0.1701</v>
      </c>
      <c r="V245" s="63">
        <v>0.913</v>
      </c>
      <c r="W245" s="64">
        <v>225</v>
      </c>
      <c r="X245" s="64">
        <v>774</v>
      </c>
      <c r="Z245" s="110">
        <f t="shared" si="37"/>
        <v>1097.75132275132</v>
      </c>
      <c r="AA245" s="72">
        <f t="shared" si="38"/>
        <v>448.980291005291</v>
      </c>
      <c r="AB245" s="72">
        <f t="shared" si="39"/>
        <v>90.99</v>
      </c>
      <c r="AD245" s="153" t="s">
        <v>34</v>
      </c>
      <c r="AE245" s="75">
        <f>SUM(AB$234:AB245)/SUM(W$234:W245)-SUM(AA$234:AA245)/SUM(Z$234:Z245)</f>
        <v>-0.0542916892463234</v>
      </c>
    </row>
    <row r="246" ht="14" customHeight="1" outlineLevel="1" spans="1:31">
      <c r="A246" s="116">
        <v>43782</v>
      </c>
      <c r="B246" s="181"/>
      <c r="C246" s="123">
        <v>15</v>
      </c>
      <c r="E246" s="136">
        <v>0.2098</v>
      </c>
      <c r="F246" s="136">
        <v>0.358</v>
      </c>
      <c r="G246" s="165">
        <f t="shared" si="35"/>
        <v>63.989</v>
      </c>
      <c r="H246" s="136">
        <v>0.2123</v>
      </c>
      <c r="J246" s="144">
        <v>0.0893</v>
      </c>
      <c r="K246" s="144">
        <v>0.1618</v>
      </c>
      <c r="L246" s="144"/>
      <c r="M246" s="144"/>
      <c r="O246" s="57">
        <v>0.75</v>
      </c>
      <c r="P246" s="185" t="s">
        <v>146</v>
      </c>
      <c r="Q246" s="185">
        <v>0.3807</v>
      </c>
      <c r="R246" s="185">
        <f t="shared" si="36"/>
        <v>-0.00329999999999997</v>
      </c>
      <c r="S246" s="57">
        <v>0.1664</v>
      </c>
      <c r="U246" s="63">
        <v>0.0893</v>
      </c>
      <c r="V246" s="63">
        <v>0.9103</v>
      </c>
      <c r="W246" s="64">
        <v>106</v>
      </c>
      <c r="X246" s="64">
        <v>305</v>
      </c>
      <c r="Z246" s="110">
        <f t="shared" si="37"/>
        <v>1081.01007838746</v>
      </c>
      <c r="AA246" s="72">
        <f t="shared" si="38"/>
        <v>411.540536842105</v>
      </c>
      <c r="AB246" s="72">
        <f t="shared" si="39"/>
        <v>40.0044</v>
      </c>
      <c r="AD246" s="153" t="s">
        <v>35</v>
      </c>
      <c r="AE246" s="75">
        <f>SUM(AB$234:AB246)/SUM(W$234:W246)-SUM(AA$234:AA246)/SUM(Z$234:Z246)</f>
        <v>-0.0511596523970224</v>
      </c>
    </row>
    <row r="247" ht="14" customHeight="1" outlineLevel="1" spans="1:31">
      <c r="A247" s="116">
        <v>43783</v>
      </c>
      <c r="B247" s="181"/>
      <c r="C247" s="123">
        <v>14</v>
      </c>
      <c r="E247" s="136">
        <v>0.2128</v>
      </c>
      <c r="F247" s="136">
        <v>0.4208</v>
      </c>
      <c r="G247" s="165">
        <f t="shared" si="35"/>
        <v>70.0112</v>
      </c>
      <c r="H247" s="136">
        <v>0.2319</v>
      </c>
      <c r="J247" s="144">
        <v>0.1392</v>
      </c>
      <c r="K247" s="144">
        <v>0.1375</v>
      </c>
      <c r="L247" s="144"/>
      <c r="M247" s="144"/>
      <c r="O247" s="57">
        <v>0.6923</v>
      </c>
      <c r="P247" s="185">
        <v>0.4231</v>
      </c>
      <c r="Q247" s="185">
        <v>0.3752</v>
      </c>
      <c r="R247" s="184">
        <f t="shared" si="36"/>
        <v>0.0479</v>
      </c>
      <c r="S247" s="57">
        <v>0.2576</v>
      </c>
      <c r="U247" s="63">
        <v>0.0861</v>
      </c>
      <c r="V247" s="63">
        <v>0.8018</v>
      </c>
      <c r="W247" s="64">
        <v>104</v>
      </c>
      <c r="X247" s="64">
        <v>329</v>
      </c>
      <c r="Z247" s="110">
        <f t="shared" si="37"/>
        <v>1103.89779326365</v>
      </c>
      <c r="AA247" s="72">
        <f t="shared" si="38"/>
        <v>414.18245203252</v>
      </c>
      <c r="AB247" s="72">
        <f t="shared" si="39"/>
        <v>44.0024</v>
      </c>
      <c r="AD247" s="153" t="s">
        <v>36</v>
      </c>
      <c r="AE247" s="75">
        <f>SUM(AB$234:AB247)/SUM(W$234:W247)-SUM(AA$234:AA247)/SUM(Z$234:Z247)</f>
        <v>-0.0462334432091627</v>
      </c>
    </row>
    <row r="248" ht="14" customHeight="1" outlineLevel="1" spans="1:31">
      <c r="A248" s="116">
        <v>43784</v>
      </c>
      <c r="B248" s="181"/>
      <c r="C248" s="105">
        <v>5</v>
      </c>
      <c r="E248" s="136">
        <v>0.2756</v>
      </c>
      <c r="F248" s="136">
        <v>0.469</v>
      </c>
      <c r="G248" s="165">
        <f t="shared" si="35"/>
        <v>112.996</v>
      </c>
      <c r="H248" s="136">
        <v>0.1607</v>
      </c>
      <c r="J248" s="144">
        <v>0.1163</v>
      </c>
      <c r="K248" s="144">
        <v>0.2476</v>
      </c>
      <c r="L248" s="144"/>
      <c r="M248" s="144"/>
      <c r="O248" s="57">
        <v>0.5909</v>
      </c>
      <c r="P248" s="185">
        <v>0.3646</v>
      </c>
      <c r="Q248" s="185">
        <v>0.4061</v>
      </c>
      <c r="R248" s="185">
        <f t="shared" si="36"/>
        <v>-0.0415</v>
      </c>
      <c r="S248" s="57">
        <v>0.2705</v>
      </c>
      <c r="U248" s="63">
        <v>0.1034</v>
      </c>
      <c r="V248" s="63">
        <v>0.878</v>
      </c>
      <c r="W248" s="64">
        <v>96</v>
      </c>
      <c r="X248" s="64">
        <v>410</v>
      </c>
      <c r="Z248" s="110">
        <f t="shared" si="37"/>
        <v>832.433268858801</v>
      </c>
      <c r="AA248" s="72">
        <f t="shared" si="38"/>
        <v>338.051150483559</v>
      </c>
      <c r="AB248" s="72">
        <f t="shared" si="39"/>
        <v>35.0016</v>
      </c>
      <c r="AD248" s="153" t="s">
        <v>37</v>
      </c>
      <c r="AE248" s="75">
        <f>SUM(AB$234:AB248)/SUM(W$234:W248)-SUM(AA$234:AA248)/SUM(Z$234:Z248)</f>
        <v>-0.0449587766214384</v>
      </c>
    </row>
    <row r="249" ht="14" customHeight="1" outlineLevel="1" spans="1:31">
      <c r="A249" s="116">
        <v>43785</v>
      </c>
      <c r="B249" s="181"/>
      <c r="C249" s="123">
        <v>17</v>
      </c>
      <c r="E249" s="136">
        <v>0.305</v>
      </c>
      <c r="F249" s="136">
        <v>0.5037</v>
      </c>
      <c r="G249" s="165">
        <f t="shared" si="35"/>
        <v>104.005</v>
      </c>
      <c r="H249" s="136">
        <v>0.2097</v>
      </c>
      <c r="J249" s="144">
        <v>0.131</v>
      </c>
      <c r="K249" s="144">
        <v>0.2355</v>
      </c>
      <c r="L249" s="144"/>
      <c r="M249" s="144"/>
      <c r="O249" s="57">
        <v>0.8857</v>
      </c>
      <c r="P249" s="185">
        <v>0.4316</v>
      </c>
      <c r="Q249" s="185">
        <v>0.4326</v>
      </c>
      <c r="R249" s="185">
        <f t="shared" si="36"/>
        <v>-0.001</v>
      </c>
      <c r="S249" s="57">
        <v>0.2937</v>
      </c>
      <c r="U249" s="63">
        <v>0.0887</v>
      </c>
      <c r="V249" s="63">
        <v>0.8869</v>
      </c>
      <c r="W249" s="64">
        <v>95</v>
      </c>
      <c r="X249" s="64">
        <v>341</v>
      </c>
      <c r="Z249" s="110">
        <f t="shared" si="37"/>
        <v>976.025930101466</v>
      </c>
      <c r="AA249" s="72">
        <f t="shared" si="38"/>
        <v>422.228817361894</v>
      </c>
      <c r="AB249" s="72">
        <f t="shared" si="39"/>
        <v>41.002</v>
      </c>
      <c r="AD249" s="153" t="s">
        <v>38</v>
      </c>
      <c r="AE249" s="75">
        <f>SUM(AB$234:AB249)/SUM(W$234:W249)-SUM(AA$234:AA249)/SUM(Z$234:Z249)</f>
        <v>-0.0423687812082962</v>
      </c>
    </row>
    <row r="250" ht="14" customHeight="1" outlineLevel="1" spans="1:31">
      <c r="A250" s="116">
        <v>43786</v>
      </c>
      <c r="B250" s="181"/>
      <c r="C250" s="123">
        <v>16</v>
      </c>
      <c r="E250" s="136">
        <v>0.2727</v>
      </c>
      <c r="F250" s="136">
        <v>0.5015</v>
      </c>
      <c r="G250" s="165">
        <f t="shared" si="35"/>
        <v>80.9919</v>
      </c>
      <c r="H250" s="136">
        <v>0.1695</v>
      </c>
      <c r="J250" s="144">
        <v>0.1429</v>
      </c>
      <c r="K250" s="144">
        <v>0.24</v>
      </c>
      <c r="L250" s="144"/>
      <c r="M250" s="144"/>
      <c r="O250" s="57">
        <v>0.6667</v>
      </c>
      <c r="P250" s="185">
        <v>0.3548</v>
      </c>
      <c r="Q250" s="185">
        <v>0.4472</v>
      </c>
      <c r="R250" s="185">
        <f t="shared" si="36"/>
        <v>-0.0924</v>
      </c>
      <c r="S250" s="57">
        <v>0.2922</v>
      </c>
      <c r="U250" s="63">
        <v>0.0817</v>
      </c>
      <c r="V250" s="63">
        <v>0.8432</v>
      </c>
      <c r="W250" s="64">
        <v>93</v>
      </c>
      <c r="X250" s="64">
        <v>297</v>
      </c>
      <c r="Z250" s="110">
        <f t="shared" si="37"/>
        <v>1045.31089351285</v>
      </c>
      <c r="AA250" s="72">
        <f t="shared" si="38"/>
        <v>467.463031578947</v>
      </c>
      <c r="AB250" s="72">
        <f t="shared" si="39"/>
        <v>32.9964</v>
      </c>
      <c r="AD250" s="153" t="s">
        <v>39</v>
      </c>
      <c r="AE250" s="75">
        <f>SUM(AB$234:AB250)/SUM(W$234:W250)-SUM(AA$234:AA250)/SUM(Z$234:Z250)</f>
        <v>-0.0434771712584807</v>
      </c>
    </row>
    <row r="251" ht="14" customHeight="1" outlineLevel="1" spans="1:31">
      <c r="A251" s="116">
        <v>43787</v>
      </c>
      <c r="B251" s="181"/>
      <c r="C251" s="123">
        <v>14</v>
      </c>
      <c r="E251" s="136">
        <v>0.2747</v>
      </c>
      <c r="F251" s="136">
        <v>0.5137</v>
      </c>
      <c r="G251" s="165">
        <f t="shared" si="35"/>
        <v>99.9908</v>
      </c>
      <c r="H251" s="136">
        <v>0.3626</v>
      </c>
      <c r="J251" s="144">
        <v>0.1243</v>
      </c>
      <c r="K251" s="144">
        <v>0.2355</v>
      </c>
      <c r="L251" s="144"/>
      <c r="M251" s="144"/>
      <c r="O251" s="57">
        <v>0.6939</v>
      </c>
      <c r="P251" s="185">
        <v>0.4667</v>
      </c>
      <c r="Q251" s="185">
        <v>0.4726</v>
      </c>
      <c r="R251" s="185">
        <f t="shared" si="36"/>
        <v>-0.00590000000000002</v>
      </c>
      <c r="S251" s="57">
        <v>0.2972</v>
      </c>
      <c r="U251" s="63">
        <v>0.0889</v>
      </c>
      <c r="V251" s="63">
        <v>0.8518</v>
      </c>
      <c r="W251" s="64">
        <v>135</v>
      </c>
      <c r="X251" s="64">
        <v>364</v>
      </c>
      <c r="Z251" s="110">
        <f t="shared" si="37"/>
        <v>1383.5601799775</v>
      </c>
      <c r="AA251" s="72">
        <f t="shared" si="38"/>
        <v>653.870541057368</v>
      </c>
      <c r="AB251" s="72">
        <f t="shared" si="39"/>
        <v>63.0045</v>
      </c>
      <c r="AD251" s="153" t="s">
        <v>40</v>
      </c>
      <c r="AE251" s="75">
        <f>SUM(AB$234:AB251)/SUM(W$234:W251)-SUM(AA$234:AA251)/SUM(Z$234:Z251)</f>
        <v>-0.0400801622270759</v>
      </c>
    </row>
    <row r="252" ht="14" customHeight="1" outlineLevel="1" spans="1:31">
      <c r="A252" s="116">
        <v>43788</v>
      </c>
      <c r="B252" s="181"/>
      <c r="C252" s="123">
        <v>2</v>
      </c>
      <c r="E252" s="136">
        <v>0.242</v>
      </c>
      <c r="F252" s="136">
        <v>0.3932</v>
      </c>
      <c r="G252" s="165">
        <f t="shared" si="35"/>
        <v>90.992</v>
      </c>
      <c r="H252" s="136">
        <v>0.3431</v>
      </c>
      <c r="J252" s="144">
        <v>0.1297</v>
      </c>
      <c r="K252" s="144">
        <v>0.1282</v>
      </c>
      <c r="L252" s="144"/>
      <c r="M252" s="144"/>
      <c r="O252" s="57">
        <v>0.6061</v>
      </c>
      <c r="P252" s="185">
        <v>0.4562</v>
      </c>
      <c r="Q252" s="185">
        <v>0.461</v>
      </c>
      <c r="R252" s="185">
        <f t="shared" si="36"/>
        <v>-0.00480000000000003</v>
      </c>
      <c r="S252" s="57">
        <v>0.3603</v>
      </c>
      <c r="U252" s="63">
        <v>0.1056</v>
      </c>
      <c r="V252" s="63">
        <v>0.5968</v>
      </c>
      <c r="W252" s="64">
        <v>160</v>
      </c>
      <c r="X252" s="64">
        <v>376</v>
      </c>
      <c r="Z252" s="110">
        <f t="shared" si="37"/>
        <v>1355.15151515152</v>
      </c>
      <c r="AA252" s="72">
        <f t="shared" si="38"/>
        <v>624.724848484849</v>
      </c>
      <c r="AB252" s="72">
        <f t="shared" si="39"/>
        <v>72.992</v>
      </c>
      <c r="AD252" s="153" t="s">
        <v>41</v>
      </c>
      <c r="AE252" s="75">
        <f>SUM(AB$234:AB252)/SUM(W$234:W252)-SUM(AA$234:AA252)/SUM(Z$234:Z252)</f>
        <v>-0.0358598788185642</v>
      </c>
    </row>
    <row r="253" ht="14" customHeight="1" outlineLevel="1" spans="1:31">
      <c r="A253" s="116">
        <v>43789</v>
      </c>
      <c r="B253" s="181"/>
      <c r="C253" s="123">
        <v>19</v>
      </c>
      <c r="E253" s="136">
        <v>0.2454</v>
      </c>
      <c r="F253" s="136">
        <v>0.4419</v>
      </c>
      <c r="G253" s="165">
        <f t="shared" si="35"/>
        <v>66.0126</v>
      </c>
      <c r="H253" s="136">
        <v>0.3425</v>
      </c>
      <c r="J253" s="144">
        <v>0.1162</v>
      </c>
      <c r="K253" s="144">
        <v>0.1293</v>
      </c>
      <c r="L253" s="144"/>
      <c r="M253" s="144"/>
      <c r="O253" s="57">
        <v>0.64</v>
      </c>
      <c r="P253" s="185">
        <v>0.4667</v>
      </c>
      <c r="Q253" s="185">
        <v>0.4583</v>
      </c>
      <c r="R253" s="184">
        <f t="shared" si="36"/>
        <v>0.00840000000000002</v>
      </c>
      <c r="S253" s="57">
        <v>0.6375</v>
      </c>
      <c r="U253" s="63">
        <v>0.0852</v>
      </c>
      <c r="V253" s="63">
        <v>0.6375</v>
      </c>
      <c r="W253" s="64">
        <v>120</v>
      </c>
      <c r="X253" s="64">
        <v>269</v>
      </c>
      <c r="Z253" s="110">
        <f t="shared" si="37"/>
        <v>1288.45070422535</v>
      </c>
      <c r="AA253" s="72">
        <f t="shared" si="38"/>
        <v>590.496957746479</v>
      </c>
      <c r="AB253" s="72">
        <f t="shared" si="39"/>
        <v>56.004</v>
      </c>
      <c r="AD253" s="153" t="s">
        <v>42</v>
      </c>
      <c r="AE253" s="75">
        <f>SUM(AB$234:AB253)/SUM(W$234:W253)-SUM(AA$234:AA253)/SUM(Z$234:Z253)</f>
        <v>-0.0333301725649424</v>
      </c>
    </row>
    <row r="254" ht="14" customHeight="1" outlineLevel="1" spans="1:31">
      <c r="A254" s="116">
        <v>43790</v>
      </c>
      <c r="B254" s="181"/>
      <c r="C254" s="105">
        <v>16</v>
      </c>
      <c r="E254" s="136">
        <v>0.2617</v>
      </c>
      <c r="F254" s="136">
        <v>0.5087</v>
      </c>
      <c r="G254" s="165">
        <f t="shared" si="35"/>
        <v>66.9952</v>
      </c>
      <c r="H254" s="136">
        <v>0.3562</v>
      </c>
      <c r="J254" s="144">
        <v>0.1295</v>
      </c>
      <c r="K254" s="144">
        <v>0.2541</v>
      </c>
      <c r="L254" s="144"/>
      <c r="M254" s="144"/>
      <c r="O254" s="57">
        <v>0.7347</v>
      </c>
      <c r="P254" s="185">
        <v>0.5398</v>
      </c>
      <c r="Q254" s="185">
        <v>0.4701</v>
      </c>
      <c r="R254" s="184">
        <f t="shared" si="36"/>
        <v>0.0696999999999999</v>
      </c>
      <c r="S254" s="57">
        <v>0.1863</v>
      </c>
      <c r="U254" s="63">
        <v>0.0888</v>
      </c>
      <c r="V254" s="63">
        <v>0.8871</v>
      </c>
      <c r="W254" s="209">
        <v>113</v>
      </c>
      <c r="X254" s="209">
        <v>256</v>
      </c>
      <c r="Z254" s="110">
        <f t="shared" si="37"/>
        <v>1159.52252252252</v>
      </c>
      <c r="AA254" s="72">
        <f t="shared" si="38"/>
        <v>545.091537837838</v>
      </c>
      <c r="AB254" s="72">
        <f t="shared" si="39"/>
        <v>60.9974</v>
      </c>
      <c r="AD254" s="153" t="s">
        <v>43</v>
      </c>
      <c r="AE254" s="75">
        <f>SUM(AB$234:AB254)/SUM(W$234:W254)-SUM(AA$234:AA254)/SUM(Z$234:Z254)</f>
        <v>-0.0287308000325392</v>
      </c>
    </row>
    <row r="255" ht="14" customHeight="1" outlineLevel="1" spans="1:31">
      <c r="A255" s="116">
        <v>43791</v>
      </c>
      <c r="B255" s="181"/>
      <c r="C255" s="123">
        <v>16</v>
      </c>
      <c r="E255" s="136">
        <v>0.2321</v>
      </c>
      <c r="F255" s="136">
        <v>0.4991</v>
      </c>
      <c r="G255" s="165">
        <f t="shared" si="35"/>
        <v>51.9904</v>
      </c>
      <c r="H255" s="136">
        <v>0.193</v>
      </c>
      <c r="J255" s="144">
        <v>0.0995</v>
      </c>
      <c r="K255" s="144">
        <v>0.1913</v>
      </c>
      <c r="L255" s="144"/>
      <c r="M255" s="144"/>
      <c r="O255" s="57">
        <v>0.6905</v>
      </c>
      <c r="P255" s="202">
        <v>0.4167</v>
      </c>
      <c r="Q255" s="185">
        <v>0.4306</v>
      </c>
      <c r="R255" s="185">
        <f t="shared" si="36"/>
        <v>-0.0139</v>
      </c>
      <c r="S255" s="57">
        <v>0.3161</v>
      </c>
      <c r="U255" s="63">
        <v>0.0988</v>
      </c>
      <c r="V255" s="63">
        <v>0.8284</v>
      </c>
      <c r="W255" s="64">
        <v>96</v>
      </c>
      <c r="X255" s="64">
        <v>224</v>
      </c>
      <c r="Z255" s="110">
        <f t="shared" si="37"/>
        <v>875.65991902834</v>
      </c>
      <c r="AA255" s="72">
        <f t="shared" si="38"/>
        <v>377.059161133603</v>
      </c>
      <c r="AB255" s="72">
        <f t="shared" si="39"/>
        <v>40.0032</v>
      </c>
      <c r="AD255" s="153" t="s">
        <v>44</v>
      </c>
      <c r="AE255" s="75">
        <f>SUM(AB$234:AB255)/SUM(W$234:W255)-SUM(AA$234:AA255)/SUM(Z$234:Z255)</f>
        <v>-0.0276508299599637</v>
      </c>
    </row>
    <row r="256" ht="14" customHeight="1" outlineLevel="1" spans="1:31">
      <c r="A256" s="116">
        <v>43792</v>
      </c>
      <c r="B256" s="181"/>
      <c r="C256" s="123">
        <v>13</v>
      </c>
      <c r="E256" s="136">
        <v>0.2293</v>
      </c>
      <c r="F256" s="136">
        <v>0.5114</v>
      </c>
      <c r="G256" s="165">
        <f t="shared" si="35"/>
        <v>47.0065</v>
      </c>
      <c r="H256" s="136">
        <v>0.1636</v>
      </c>
      <c r="J256" s="144">
        <v>0.0984</v>
      </c>
      <c r="K256" s="144">
        <v>0.1946</v>
      </c>
      <c r="L256" s="144"/>
      <c r="M256" s="144"/>
      <c r="O256" s="57">
        <v>0.6486</v>
      </c>
      <c r="P256" s="185">
        <v>0.3626</v>
      </c>
      <c r="Q256" s="185">
        <v>0.4513</v>
      </c>
      <c r="R256" s="185">
        <f t="shared" si="36"/>
        <v>-0.0887</v>
      </c>
      <c r="S256" s="57">
        <v>0.2918</v>
      </c>
      <c r="U256" s="63">
        <v>0.0923</v>
      </c>
      <c r="V256" s="63">
        <v>0.8131</v>
      </c>
      <c r="W256" s="64">
        <v>91</v>
      </c>
      <c r="X256" s="64">
        <v>205</v>
      </c>
      <c r="Z256" s="110">
        <f t="shared" si="37"/>
        <v>894.915492957747</v>
      </c>
      <c r="AA256" s="72">
        <f t="shared" si="38"/>
        <v>403.875361971831</v>
      </c>
      <c r="AB256" s="72">
        <f t="shared" si="39"/>
        <v>32.9966</v>
      </c>
      <c r="AD256" s="153" t="s">
        <v>45</v>
      </c>
      <c r="AE256" s="75">
        <f>SUM(AB$234:AB256)/SUM(W$234:W256)-SUM(AA$234:AA256)/SUM(Z$234:Z256)</f>
        <v>-0.0287397518205628</v>
      </c>
    </row>
    <row r="257" ht="14" customHeight="1" outlineLevel="1" spans="1:31">
      <c r="A257" s="116">
        <v>43793</v>
      </c>
      <c r="B257" s="181"/>
      <c r="C257" s="123">
        <v>15</v>
      </c>
      <c r="E257" s="136">
        <v>0.2843</v>
      </c>
      <c r="F257" s="136">
        <v>0.5194</v>
      </c>
      <c r="G257" s="165">
        <f t="shared" si="35"/>
        <v>56.0071</v>
      </c>
      <c r="H257" s="136">
        <v>0.2419</v>
      </c>
      <c r="J257" s="144">
        <v>0.1</v>
      </c>
      <c r="K257" s="144">
        <v>0.2003</v>
      </c>
      <c r="L257" s="144"/>
      <c r="M257" s="144"/>
      <c r="O257" s="57">
        <v>0.8</v>
      </c>
      <c r="P257" s="185">
        <v>0.4608</v>
      </c>
      <c r="Q257" s="185">
        <v>0.495</v>
      </c>
      <c r="R257" s="185">
        <f t="shared" si="36"/>
        <v>-0.0342</v>
      </c>
      <c r="S257" s="57">
        <v>0.3</v>
      </c>
      <c r="U257" s="63">
        <v>0.0826</v>
      </c>
      <c r="V257" s="63">
        <v>0.8486</v>
      </c>
      <c r="W257" s="64">
        <v>102</v>
      </c>
      <c r="X257" s="64">
        <v>197</v>
      </c>
      <c r="Z257" s="110">
        <f t="shared" si="37"/>
        <v>1132.86682808717</v>
      </c>
      <c r="AA257" s="72">
        <f t="shared" si="38"/>
        <v>560.769079903148</v>
      </c>
      <c r="AB257" s="72">
        <f t="shared" si="39"/>
        <v>47.0016</v>
      </c>
      <c r="AD257" s="153" t="s">
        <v>46</v>
      </c>
      <c r="AE257" s="75">
        <f>SUM(AB$234:AB257)/SUM(W$234:W257)-SUM(AA$234:AA257)/SUM(Z$234:Z257)</f>
        <v>-0.0283939614678404</v>
      </c>
    </row>
    <row r="258" ht="14" customHeight="1" outlineLevel="1" spans="1:31">
      <c r="A258" s="116">
        <v>43794</v>
      </c>
      <c r="B258" s="181"/>
      <c r="C258" s="123">
        <v>19</v>
      </c>
      <c r="E258" s="136">
        <v>0.2387</v>
      </c>
      <c r="F258" s="136">
        <v>0.4775</v>
      </c>
      <c r="G258" s="165">
        <f t="shared" si="35"/>
        <v>36.9985</v>
      </c>
      <c r="H258" s="136">
        <v>0.2333</v>
      </c>
      <c r="J258" s="144">
        <v>0.1554</v>
      </c>
      <c r="K258" s="144">
        <v>0.2222</v>
      </c>
      <c r="L258" s="144"/>
      <c r="M258" s="144"/>
      <c r="O258" s="57">
        <v>0.8929</v>
      </c>
      <c r="P258" s="185">
        <v>0.4762</v>
      </c>
      <c r="Q258" s="185">
        <v>0.4534</v>
      </c>
      <c r="R258" s="185">
        <f t="shared" si="36"/>
        <v>0.0228</v>
      </c>
      <c r="S258" s="57">
        <v>0.2929</v>
      </c>
      <c r="U258" s="63">
        <v>0.0687</v>
      </c>
      <c r="V258" s="63">
        <v>0.7691</v>
      </c>
      <c r="W258" s="64">
        <v>84</v>
      </c>
      <c r="X258" s="64">
        <v>155</v>
      </c>
      <c r="Z258" s="110">
        <f t="shared" si="37"/>
        <v>1138.70742358079</v>
      </c>
      <c r="AA258" s="72">
        <f t="shared" si="38"/>
        <v>516.289945851529</v>
      </c>
      <c r="AB258" s="72">
        <f t="shared" si="39"/>
        <v>40.0008</v>
      </c>
      <c r="AD258" s="153" t="s">
        <v>47</v>
      </c>
      <c r="AE258" s="75">
        <f>SUM(AB$234:AB258)/SUM(W$234:W258)-SUM(AA$234:AA258)/SUM(Z$234:Z258)</f>
        <v>-0.0273049460563798</v>
      </c>
    </row>
    <row r="259" ht="14" customHeight="1" outlineLevel="1" spans="1:31">
      <c r="A259" s="116">
        <v>43795</v>
      </c>
      <c r="B259" s="181"/>
      <c r="C259" s="123">
        <v>31</v>
      </c>
      <c r="E259" s="136">
        <v>0.25</v>
      </c>
      <c r="F259" s="136">
        <v>0.4669</v>
      </c>
      <c r="G259" s="165">
        <f t="shared" si="35"/>
        <v>5</v>
      </c>
      <c r="H259" s="136">
        <v>0</v>
      </c>
      <c r="J259" s="144">
        <v>0.1765</v>
      </c>
      <c r="K259" s="144">
        <v>0.2219</v>
      </c>
      <c r="L259" s="144"/>
      <c r="M259" s="144"/>
      <c r="O259" s="57">
        <v>0.0769</v>
      </c>
      <c r="P259" s="185">
        <v>0.0714</v>
      </c>
      <c r="Q259" s="185">
        <v>0.4946</v>
      </c>
      <c r="R259" s="185">
        <f t="shared" si="36"/>
        <v>-0.4232</v>
      </c>
      <c r="S259" s="57">
        <v>0.2479</v>
      </c>
      <c r="U259" s="63">
        <v>0.0092</v>
      </c>
      <c r="V259" s="63">
        <v>0.7264</v>
      </c>
      <c r="W259" s="64">
        <v>14</v>
      </c>
      <c r="X259" s="64">
        <v>20</v>
      </c>
      <c r="Z259" s="110">
        <f t="shared" si="37"/>
        <v>1507.73913043478</v>
      </c>
      <c r="AA259" s="72">
        <f t="shared" si="38"/>
        <v>745.727773913044</v>
      </c>
      <c r="AB259" s="72">
        <f t="shared" si="39"/>
        <v>0.9996</v>
      </c>
      <c r="AD259" s="153" t="s">
        <v>48</v>
      </c>
      <c r="AE259" s="75">
        <f>SUM(AB$234:AB259)/SUM(W$234:W259)-SUM(AA$234:AA259)/SUM(Z$234:Z259)</f>
        <v>-0.0325762012514392</v>
      </c>
    </row>
    <row r="260" ht="14" customHeight="1" outlineLevel="1" spans="1:31">
      <c r="A260" s="116">
        <v>43796</v>
      </c>
      <c r="B260" s="181"/>
      <c r="C260" s="105">
        <v>9</v>
      </c>
      <c r="E260" s="136">
        <v>0.1832</v>
      </c>
      <c r="F260" s="136">
        <v>0.4245</v>
      </c>
      <c r="G260" s="165">
        <f t="shared" si="35"/>
        <v>37.0064</v>
      </c>
      <c r="H260" s="136">
        <v>0.2466</v>
      </c>
      <c r="J260" s="144">
        <v>0.1277</v>
      </c>
      <c r="K260" s="144">
        <v>0.2247</v>
      </c>
      <c r="L260" s="144"/>
      <c r="M260" s="144"/>
      <c r="O260" s="57">
        <v>0.8043</v>
      </c>
      <c r="P260" s="202">
        <v>0.4661</v>
      </c>
      <c r="Q260" s="185">
        <v>0.4343</v>
      </c>
      <c r="R260" s="184">
        <f t="shared" si="36"/>
        <v>0.0318</v>
      </c>
      <c r="S260" s="57">
        <v>0.1876</v>
      </c>
      <c r="U260" s="63">
        <v>0.095</v>
      </c>
      <c r="V260" s="63">
        <v>0.8346</v>
      </c>
      <c r="W260" s="64">
        <v>118</v>
      </c>
      <c r="X260" s="64">
        <v>202</v>
      </c>
      <c r="Z260" s="110">
        <f t="shared" si="37"/>
        <v>1124.10526315789</v>
      </c>
      <c r="AA260" s="72">
        <f t="shared" si="38"/>
        <v>488.198915789474</v>
      </c>
      <c r="AB260" s="72">
        <f t="shared" si="39"/>
        <v>54.9998</v>
      </c>
      <c r="AD260" s="153" t="s">
        <v>49</v>
      </c>
      <c r="AE260" s="75">
        <f>SUM(AB$234:AB260)/SUM(W$234:W260)-SUM(AA$234:AA260)/SUM(Z$234:Z260)</f>
        <v>-0.0299298790511301</v>
      </c>
    </row>
    <row r="261" ht="14" customHeight="1" outlineLevel="1" spans="1:31">
      <c r="A261" s="116">
        <v>43797</v>
      </c>
      <c r="B261" s="181"/>
      <c r="C261" s="123">
        <v>11</v>
      </c>
      <c r="E261" s="136">
        <v>0.2653</v>
      </c>
      <c r="F261" s="136">
        <v>0.446</v>
      </c>
      <c r="G261" s="165">
        <f t="shared" si="35"/>
        <v>51.9988</v>
      </c>
      <c r="H261" s="136">
        <v>0.2895</v>
      </c>
      <c r="J261" s="144">
        <v>0.1444</v>
      </c>
      <c r="K261" s="144">
        <v>0.2459</v>
      </c>
      <c r="L261" s="144"/>
      <c r="M261" s="144"/>
      <c r="O261" s="57">
        <v>0.7442</v>
      </c>
      <c r="P261" s="185">
        <v>0.4609</v>
      </c>
      <c r="Q261" s="185">
        <v>0.4776</v>
      </c>
      <c r="R261" s="185">
        <f t="shared" si="36"/>
        <v>-0.0167</v>
      </c>
      <c r="S261" s="57">
        <v>0.1999</v>
      </c>
      <c r="U261" s="63">
        <v>0.0981</v>
      </c>
      <c r="V261" s="63">
        <v>0.5535</v>
      </c>
      <c r="W261" s="64">
        <v>115</v>
      </c>
      <c r="X261" s="64">
        <v>196</v>
      </c>
      <c r="Z261" s="110">
        <f t="shared" si="37"/>
        <v>1057.27319062181</v>
      </c>
      <c r="AA261" s="72">
        <f t="shared" si="38"/>
        <v>504.953675840979</v>
      </c>
      <c r="AB261" s="72">
        <f t="shared" si="39"/>
        <v>53.0035</v>
      </c>
      <c r="AD261" s="153" t="s">
        <v>50</v>
      </c>
      <c r="AE261" s="75">
        <f>SUM(AB$234:AB261)/SUM(W$234:W261)-SUM(AA$234:AA261)/SUM(Z$234:Z261)</f>
        <v>-0.0285944250274324</v>
      </c>
    </row>
    <row r="262" ht="14" customHeight="1" outlineLevel="1" spans="1:31">
      <c r="A262" s="116">
        <v>43798</v>
      </c>
      <c r="B262" s="181"/>
      <c r="C262" s="123">
        <v>17</v>
      </c>
      <c r="E262" s="136">
        <v>0.2529</v>
      </c>
      <c r="F262" s="136">
        <v>0.4364</v>
      </c>
      <c r="G262" s="165">
        <f t="shared" si="35"/>
        <v>44.0046</v>
      </c>
      <c r="H262" s="136">
        <v>0.3088</v>
      </c>
      <c r="J262" s="144">
        <v>0.1111</v>
      </c>
      <c r="K262" s="144">
        <v>0.2273</v>
      </c>
      <c r="L262" s="144"/>
      <c r="M262" s="144"/>
      <c r="O262" s="57">
        <v>0.7018</v>
      </c>
      <c r="P262" s="185">
        <v>0.6036</v>
      </c>
      <c r="Q262" s="185">
        <v>0.479</v>
      </c>
      <c r="R262" s="184">
        <f t="shared" si="36"/>
        <v>0.1246</v>
      </c>
      <c r="S262" s="57">
        <v>0.2332</v>
      </c>
      <c r="U262" s="207">
        <v>0.0906</v>
      </c>
      <c r="V262" s="63">
        <v>0.5237</v>
      </c>
      <c r="W262" s="64">
        <v>111</v>
      </c>
      <c r="X262" s="64">
        <v>174</v>
      </c>
      <c r="Z262" s="110">
        <f t="shared" si="37"/>
        <v>1114.16556291391</v>
      </c>
      <c r="AA262" s="72">
        <f t="shared" si="38"/>
        <v>533.685304635762</v>
      </c>
      <c r="AB262" s="72">
        <f t="shared" si="39"/>
        <v>66.9996</v>
      </c>
      <c r="AD262" s="153" t="s">
        <v>51</v>
      </c>
      <c r="AE262" s="75">
        <f>SUM(AB$234:AB262)/SUM(W$234:W262)-SUM(AA$234:AA262)/SUM(Z$234:Z262)</f>
        <v>-0.0235380021285853</v>
      </c>
    </row>
    <row r="263" ht="14" customHeight="1" outlineLevel="1" spans="1:31">
      <c r="A263" s="116">
        <v>43799</v>
      </c>
      <c r="B263" s="181"/>
      <c r="C263" s="105">
        <v>17</v>
      </c>
      <c r="E263" s="136">
        <v>0.2222</v>
      </c>
      <c r="F263" s="136">
        <v>0.4408</v>
      </c>
      <c r="G263" s="165">
        <f t="shared" si="35"/>
        <v>37.9962</v>
      </c>
      <c r="H263" s="136">
        <v>0.284</v>
      </c>
      <c r="J263" s="144">
        <v>0.1595</v>
      </c>
      <c r="K263" s="144">
        <v>0.2368</v>
      </c>
      <c r="L263" s="144"/>
      <c r="M263" s="144"/>
      <c r="O263" s="57">
        <v>0.6667</v>
      </c>
      <c r="P263" s="185">
        <v>0.4118</v>
      </c>
      <c r="Q263" s="185">
        <v>0.4791</v>
      </c>
      <c r="R263" s="185">
        <f t="shared" si="36"/>
        <v>-0.0673</v>
      </c>
      <c r="S263" s="57">
        <v>0.2091</v>
      </c>
      <c r="U263" s="207">
        <v>0.0829</v>
      </c>
      <c r="V263" s="63">
        <v>0.7105</v>
      </c>
      <c r="W263" s="64">
        <v>119</v>
      </c>
      <c r="X263" s="64">
        <v>171</v>
      </c>
      <c r="Z263" s="110">
        <f t="shared" si="37"/>
        <v>1316.46441495778</v>
      </c>
      <c r="AA263" s="72">
        <f t="shared" si="38"/>
        <v>630.718101206273</v>
      </c>
      <c r="AB263" s="72">
        <f t="shared" si="39"/>
        <v>49.0042</v>
      </c>
      <c r="AD263" s="153" t="s">
        <v>52</v>
      </c>
      <c r="AE263" s="75">
        <f>SUM(AB$234:AB263)/SUM(W$234:W263)-SUM(AA$234:AA263)/SUM(Z$234:Z263)</f>
        <v>-0.0244411920909295</v>
      </c>
    </row>
    <row r="264" ht="14" customHeight="1" spans="1:31">
      <c r="A264" s="125" t="s">
        <v>97</v>
      </c>
      <c r="B264" s="192" t="s">
        <v>98</v>
      </c>
      <c r="C264" s="166">
        <f>AVERAGE(C234:C263)</f>
        <v>17.5</v>
      </c>
      <c r="E264" s="34">
        <f>AVERAGE(E234:E263)</f>
        <v>0.218913793103448</v>
      </c>
      <c r="F264" s="34">
        <f>AVERAGE(F234:F263)</f>
        <v>0.43144</v>
      </c>
      <c r="G264" s="34">
        <f>SUM(G234:G263)/SUM(X234:X263)</f>
        <v>0.217378211650979</v>
      </c>
      <c r="H264" s="34">
        <f>AVERAGE(H234:H263)</f>
        <v>0.228073333333333</v>
      </c>
      <c r="I264" s="34"/>
      <c r="J264" s="34">
        <f>AVERAGE(J234:J263)</f>
        <v>0.133596551724138</v>
      </c>
      <c r="K264" s="34">
        <f>AVERAGE(K234:K263)</f>
        <v>0.19972</v>
      </c>
      <c r="L264" s="34" t="e">
        <f>AVERAGE(L234:L263)</f>
        <v>#DIV/0!</v>
      </c>
      <c r="M264" s="34" t="e">
        <f>AVERAGE(M234:M263)</f>
        <v>#DIV/0!</v>
      </c>
      <c r="N264" s="34"/>
      <c r="O264" s="34">
        <f>AVERAGE(O234:O263)</f>
        <v>0.610166666666667</v>
      </c>
      <c r="P264" s="34">
        <f>AVERAGE(P234:P263)</f>
        <v>0.375978571428571</v>
      </c>
      <c r="Q264" s="34">
        <f>AVERAGE(Q234:Q263)</f>
        <v>0.39376</v>
      </c>
      <c r="R264" s="34">
        <f>AVERAGE(R234:R263)</f>
        <v>-0.0221933333333333</v>
      </c>
      <c r="S264" s="34">
        <f>AVERAGE(S234:S263)</f>
        <v>0.207516666666667</v>
      </c>
      <c r="T264" s="34"/>
      <c r="U264" s="34">
        <f>AVERAGE(U234:U263)</f>
        <v>0.08497</v>
      </c>
      <c r="V264" s="34">
        <f>AVERAGE(V234:V263)</f>
        <v>0.845103333333334</v>
      </c>
      <c r="W264" s="217">
        <f>AVERAGE(W234:W263)</f>
        <v>132.633333333333</v>
      </c>
      <c r="X264" s="217">
        <f>AVERAGE(X234:X263)</f>
        <v>262.066666666667</v>
      </c>
      <c r="Z264" s="34" t="s">
        <v>54</v>
      </c>
      <c r="AA264" s="34">
        <f>SUM(AA234:AA263)/SUM(Z234:Z263)</f>
        <v>0.379046017423928</v>
      </c>
      <c r="AB264" s="68" t="s">
        <v>55</v>
      </c>
      <c r="AC264" s="178">
        <f>SUM(AB234:AB263)/SUM(W234:W263)</f>
        <v>0.354604825332998</v>
      </c>
      <c r="AD264" s="155" t="s">
        <v>16</v>
      </c>
      <c r="AE264" s="68">
        <f>AC264-AA264</f>
        <v>-0.0244411920909295</v>
      </c>
    </row>
    <row r="265" s="101" customFormat="1" ht="14" hidden="1" customHeight="1" spans="1:31">
      <c r="A265" s="193" t="s">
        <v>99</v>
      </c>
      <c r="B265" s="194" t="s">
        <v>63</v>
      </c>
      <c r="C265" s="215">
        <f>MIN(C234:C264)</f>
        <v>2</v>
      </c>
      <c r="E265" s="163">
        <f>VARP(E$234:E$263)</f>
        <v>0.00199635774078478</v>
      </c>
      <c r="F265" s="163">
        <f>VARP(F$234:F$263)</f>
        <v>0.0160407337333333</v>
      </c>
      <c r="G265" s="163"/>
      <c r="H265" s="163"/>
      <c r="I265" s="163"/>
      <c r="J265" s="163">
        <f>VARP(J$234:J$263)</f>
        <v>0.000742623091557669</v>
      </c>
      <c r="K265" s="163">
        <f>VARP(K$234:K$263)</f>
        <v>0.0018956976</v>
      </c>
      <c r="L265" s="163" t="e">
        <f>VARP(L$234:L$263)</f>
        <v>#DIV/0!</v>
      </c>
      <c r="M265" s="163" t="e">
        <f>VARP(M$234:M$263)</f>
        <v>#DIV/0!</v>
      </c>
      <c r="N265" s="163"/>
      <c r="O265" s="163">
        <f>VARP(O$234:O$263)</f>
        <v>0.0401300435555556</v>
      </c>
      <c r="P265" s="163">
        <f>VARP(P$234:P$263)</f>
        <v>0.0183699838265306</v>
      </c>
      <c r="Q265" s="163">
        <f>VARP(Q$234:Q$263)</f>
        <v>0.0115499224</v>
      </c>
      <c r="R265" s="163">
        <f>VARP(R$234:R$263)</f>
        <v>0.00800048862222222</v>
      </c>
      <c r="S265" s="163">
        <f>VARP(S$234:S$263)</f>
        <v>0.0207514073888889</v>
      </c>
      <c r="T265" s="163"/>
      <c r="U265" s="163">
        <f>VARP(U$234:U$263)</f>
        <v>0.0006879681</v>
      </c>
      <c r="V265" s="163">
        <f>VARP(V$234:V$263)</f>
        <v>0.0163328676555556</v>
      </c>
      <c r="W265" s="163"/>
      <c r="X265" s="163"/>
      <c r="Y265" s="218"/>
      <c r="Z265" s="156">
        <f>AVERAGE(Z234:Z263)</f>
        <v>1690.4780535098</v>
      </c>
      <c r="AA265" s="156">
        <f>AVERAGE(AA234:AA263)</f>
        <v>640.768973725441</v>
      </c>
      <c r="AB265" s="157">
        <f>AVERAGE(AB234:AB263)</f>
        <v>47.03242</v>
      </c>
      <c r="AC265" s="219"/>
      <c r="AD265" s="220"/>
      <c r="AE265" s="221">
        <f>VARP(AE234:AE264)</f>
        <v>0.000203827352629082</v>
      </c>
    </row>
    <row r="266" ht="14" customHeight="1" outlineLevel="1" spans="1:31">
      <c r="A266" s="116">
        <v>43800</v>
      </c>
      <c r="B266" s="181"/>
      <c r="C266" s="123">
        <v>15</v>
      </c>
      <c r="E266" s="136">
        <v>0.2203</v>
      </c>
      <c r="F266" s="136">
        <v>0.4415</v>
      </c>
      <c r="G266" s="165">
        <f t="shared" ref="G266:G296" si="40">X266*E266</f>
        <v>38.9931</v>
      </c>
      <c r="H266" s="136">
        <v>0.3088</v>
      </c>
      <c r="J266" s="216">
        <v>0.1687</v>
      </c>
      <c r="K266" s="144">
        <v>0.2557</v>
      </c>
      <c r="L266" s="144"/>
      <c r="M266" s="144"/>
      <c r="O266" s="57">
        <v>0.7018</v>
      </c>
      <c r="P266" s="185">
        <v>0.5041</v>
      </c>
      <c r="Q266" s="57">
        <v>0.4653</v>
      </c>
      <c r="R266" s="184">
        <f t="shared" ref="R266:R296" si="41">P266-Q266</f>
        <v>0.0388</v>
      </c>
      <c r="S266" s="57">
        <v>0.1574</v>
      </c>
      <c r="U266" s="207">
        <v>0.0791</v>
      </c>
      <c r="V266" s="63">
        <v>0.5502</v>
      </c>
      <c r="W266" s="64">
        <v>121</v>
      </c>
      <c r="X266" s="64">
        <v>177</v>
      </c>
      <c r="Z266" s="110">
        <f t="shared" ref="Z266:Z296" si="42">W266/U266-W266</f>
        <v>1408.70922882427</v>
      </c>
      <c r="AA266" s="72">
        <f t="shared" ref="AA266:AA296" si="43">(W266/U266-W266)*Q266</f>
        <v>655.472404171934</v>
      </c>
      <c r="AB266" s="72">
        <f t="shared" ref="AB266:AB296" si="44">W266*P266</f>
        <v>60.9961</v>
      </c>
      <c r="AD266" s="153" t="s">
        <v>23</v>
      </c>
      <c r="AE266" s="177">
        <f>AB266/W266-AA266/Z266</f>
        <v>0.0388</v>
      </c>
    </row>
    <row r="267" ht="14" customHeight="1" outlineLevel="1" spans="1:31">
      <c r="A267" s="116">
        <v>43801</v>
      </c>
      <c r="B267" s="181"/>
      <c r="C267" s="123">
        <v>14</v>
      </c>
      <c r="E267" s="136">
        <v>0.2308</v>
      </c>
      <c r="F267" s="136">
        <v>0.3732</v>
      </c>
      <c r="G267" s="165">
        <f t="shared" si="40"/>
        <v>42.0056</v>
      </c>
      <c r="H267" s="136">
        <v>0.3803</v>
      </c>
      <c r="J267" s="144">
        <v>0.1322</v>
      </c>
      <c r="K267" s="144">
        <v>0.2791</v>
      </c>
      <c r="L267" s="144"/>
      <c r="M267" s="144"/>
      <c r="O267" s="57">
        <v>0.6415</v>
      </c>
      <c r="P267" s="185">
        <v>0.5041</v>
      </c>
      <c r="Q267" s="57">
        <v>0.4483</v>
      </c>
      <c r="R267" s="184">
        <f t="shared" si="41"/>
        <v>0.0558</v>
      </c>
      <c r="S267" s="57">
        <v>0.2305</v>
      </c>
      <c r="U267" s="207">
        <v>0.0743</v>
      </c>
      <c r="V267" s="63">
        <v>0.5639</v>
      </c>
      <c r="W267" s="64">
        <v>123</v>
      </c>
      <c r="X267" s="64">
        <v>182</v>
      </c>
      <c r="Z267" s="110">
        <f t="shared" si="42"/>
        <v>1532.45087483176</v>
      </c>
      <c r="AA267" s="72">
        <f t="shared" si="43"/>
        <v>686.997727187079</v>
      </c>
      <c r="AB267" s="72">
        <f t="shared" si="44"/>
        <v>62.0043</v>
      </c>
      <c r="AD267" s="153" t="s">
        <v>24</v>
      </c>
      <c r="AE267" s="177">
        <f>SUM($AB$266:AB267)/SUM($W$266:W267)-SUM($AA$266:AA267)/SUM($Z$266:Z267)</f>
        <v>0.0476576153470041</v>
      </c>
    </row>
    <row r="268" ht="14" customHeight="1" outlineLevel="1" spans="1:31">
      <c r="A268" s="116">
        <v>43802</v>
      </c>
      <c r="B268" s="181"/>
      <c r="C268" s="105">
        <v>8</v>
      </c>
      <c r="E268" s="136">
        <v>0.2157</v>
      </c>
      <c r="F268" s="136">
        <v>0.4131</v>
      </c>
      <c r="G268" s="165">
        <f t="shared" si="40"/>
        <v>55.0035</v>
      </c>
      <c r="H268" s="136">
        <v>0.2035</v>
      </c>
      <c r="J268" s="144">
        <v>0.1148</v>
      </c>
      <c r="K268" s="144">
        <v>0.1609</v>
      </c>
      <c r="L268" s="144"/>
      <c r="M268" s="144"/>
      <c r="O268" s="57">
        <v>0.7895</v>
      </c>
      <c r="P268" s="185">
        <v>0.4118</v>
      </c>
      <c r="Q268" s="57">
        <v>0.439</v>
      </c>
      <c r="R268" s="185">
        <f t="shared" si="41"/>
        <v>-0.0272</v>
      </c>
      <c r="S268" s="57">
        <v>0.2122</v>
      </c>
      <c r="U268" s="207">
        <v>0.1078</v>
      </c>
      <c r="V268" s="63">
        <v>0.3774</v>
      </c>
      <c r="W268" s="64">
        <v>170</v>
      </c>
      <c r="X268" s="64">
        <v>255</v>
      </c>
      <c r="Z268" s="110">
        <f t="shared" si="42"/>
        <v>1406.99443413729</v>
      </c>
      <c r="AA268" s="72">
        <f t="shared" si="43"/>
        <v>617.670556586271</v>
      </c>
      <c r="AB268" s="72">
        <f t="shared" si="44"/>
        <v>70.006</v>
      </c>
      <c r="AD268" s="153" t="s">
        <v>25</v>
      </c>
      <c r="AE268" s="177">
        <f>SUM($AB$266:AB268)/SUM($W$266:W268)-SUM($AA$266:AA268)/SUM($Z$266:Z268)</f>
        <v>0.0154007305573949</v>
      </c>
    </row>
    <row r="269" ht="14" customHeight="1" outlineLevel="1" spans="1:31">
      <c r="A269" s="116">
        <v>43803</v>
      </c>
      <c r="B269" s="181"/>
      <c r="C269" s="123">
        <v>7</v>
      </c>
      <c r="E269" s="136">
        <v>0.2255</v>
      </c>
      <c r="F269" s="136">
        <v>0.3678</v>
      </c>
      <c r="G269" s="165">
        <f t="shared" si="40"/>
        <v>46.002</v>
      </c>
      <c r="H269" s="136">
        <v>0.2308</v>
      </c>
      <c r="J269" s="144">
        <v>0.0942</v>
      </c>
      <c r="K269" s="144">
        <v>0.238</v>
      </c>
      <c r="L269" s="144"/>
      <c r="M269" s="144"/>
      <c r="O269" s="57">
        <v>0.6842</v>
      </c>
      <c r="P269" s="185">
        <v>0.4462</v>
      </c>
      <c r="Q269" s="57">
        <v>0.4471</v>
      </c>
      <c r="R269" s="185">
        <f t="shared" si="41"/>
        <v>-0.000900000000000012</v>
      </c>
      <c r="S269" s="57">
        <v>0.1761</v>
      </c>
      <c r="U269" s="207">
        <v>0.0892</v>
      </c>
      <c r="V269" s="63">
        <v>0.267</v>
      </c>
      <c r="W269" s="64">
        <v>130</v>
      </c>
      <c r="X269" s="64">
        <v>204</v>
      </c>
      <c r="Z269" s="110">
        <f t="shared" si="42"/>
        <v>1327.39910313901</v>
      </c>
      <c r="AA269" s="72">
        <f t="shared" si="43"/>
        <v>593.480139013453</v>
      </c>
      <c r="AB269" s="72">
        <f t="shared" si="44"/>
        <v>58.006</v>
      </c>
      <c r="AD269" s="153" t="s">
        <v>26</v>
      </c>
      <c r="AE269" s="177">
        <f>SUM($AB$266:AB269)/SUM($W$266:W269)-SUM($AA$266:AA269)/SUM($Z$266:Z269)</f>
        <v>0.0114865092508072</v>
      </c>
    </row>
    <row r="270" ht="14" customHeight="1" outlineLevel="1" spans="1:31">
      <c r="A270" s="116">
        <v>43804</v>
      </c>
      <c r="B270" s="181"/>
      <c r="C270" s="123">
        <v>7</v>
      </c>
      <c r="E270" s="136">
        <v>0.1881</v>
      </c>
      <c r="F270" s="136">
        <v>0.3691</v>
      </c>
      <c r="G270" s="165">
        <f t="shared" si="40"/>
        <v>37.9962</v>
      </c>
      <c r="H270" s="136">
        <v>0.2824</v>
      </c>
      <c r="J270" s="144">
        <v>0.1005</v>
      </c>
      <c r="K270" s="144">
        <v>0.2202</v>
      </c>
      <c r="L270" s="144"/>
      <c r="M270" s="144"/>
      <c r="O270" s="57">
        <v>0.58</v>
      </c>
      <c r="P270" s="185">
        <v>0.4046</v>
      </c>
      <c r="Q270" s="57">
        <v>0.4372</v>
      </c>
      <c r="R270" s="185">
        <f t="shared" si="41"/>
        <v>-0.0326</v>
      </c>
      <c r="S270" s="57">
        <v>0.1718</v>
      </c>
      <c r="U270" s="207">
        <v>0.0884</v>
      </c>
      <c r="V270" s="63">
        <v>0.3178</v>
      </c>
      <c r="W270" s="64">
        <v>131</v>
      </c>
      <c r="X270" s="64">
        <v>202</v>
      </c>
      <c r="Z270" s="110">
        <f t="shared" si="42"/>
        <v>1350.90045248869</v>
      </c>
      <c r="AA270" s="72">
        <f t="shared" si="43"/>
        <v>590.613677828054</v>
      </c>
      <c r="AB270" s="72">
        <f t="shared" si="44"/>
        <v>53.0026</v>
      </c>
      <c r="AD270" s="153" t="s">
        <v>27</v>
      </c>
      <c r="AE270" s="177">
        <f>SUM($AB$266:AB270)/SUM($W$266:W270)-SUM($AA$266:AA270)/SUM($Z$266:Z270)</f>
        <v>0.002907351390948</v>
      </c>
    </row>
    <row r="271" ht="14" customHeight="1" outlineLevel="1" spans="1:31">
      <c r="A271" s="116">
        <v>43805</v>
      </c>
      <c r="B271" s="181"/>
      <c r="C271" s="123">
        <v>5</v>
      </c>
      <c r="E271" s="136">
        <v>0.2798</v>
      </c>
      <c r="F271" s="136">
        <v>0.3414</v>
      </c>
      <c r="G271" s="165">
        <f t="shared" si="40"/>
        <v>94.0128</v>
      </c>
      <c r="H271" s="136">
        <v>0.2558</v>
      </c>
      <c r="J271" s="144">
        <v>0.1158</v>
      </c>
      <c r="K271" s="144">
        <v>0.1818</v>
      </c>
      <c r="L271" s="144"/>
      <c r="M271" s="144"/>
      <c r="O271" s="57">
        <v>0.8052</v>
      </c>
      <c r="P271" s="185">
        <v>0.48</v>
      </c>
      <c r="Q271" s="57">
        <v>0.4083</v>
      </c>
      <c r="R271" s="184">
        <f t="shared" si="41"/>
        <v>0.0717</v>
      </c>
      <c r="S271" s="57">
        <v>0.1003</v>
      </c>
      <c r="U271" s="207">
        <v>0.1609</v>
      </c>
      <c r="V271" s="63">
        <v>0.5577</v>
      </c>
      <c r="W271" s="64">
        <v>200</v>
      </c>
      <c r="X271" s="64">
        <v>336</v>
      </c>
      <c r="Z271" s="110">
        <f t="shared" si="42"/>
        <v>1043.00807955252</v>
      </c>
      <c r="AA271" s="72">
        <f t="shared" si="43"/>
        <v>425.860198881293</v>
      </c>
      <c r="AB271" s="72">
        <f t="shared" si="44"/>
        <v>96</v>
      </c>
      <c r="AD271" s="153" t="s">
        <v>28</v>
      </c>
      <c r="AE271" s="177">
        <f>SUM($AB$266:AB271)/SUM($W$266:W271)-SUM($AA$266:AA271)/SUM($Z$266:Z271)</f>
        <v>0.014739597358404</v>
      </c>
    </row>
    <row r="272" ht="14" customHeight="1" outlineLevel="1" spans="1:31">
      <c r="A272" s="116">
        <v>43806</v>
      </c>
      <c r="B272" s="181"/>
      <c r="C272" s="123">
        <v>14</v>
      </c>
      <c r="E272" s="136">
        <v>0.2418</v>
      </c>
      <c r="F272" s="136">
        <v>0.349</v>
      </c>
      <c r="G272" s="165">
        <f t="shared" si="40"/>
        <v>36.9954</v>
      </c>
      <c r="H272" s="136">
        <v>0.2368</v>
      </c>
      <c r="J272" s="144">
        <v>0.1511</v>
      </c>
      <c r="K272" s="144">
        <v>0.172</v>
      </c>
      <c r="L272" s="144"/>
      <c r="M272" s="144"/>
      <c r="O272" s="57">
        <v>1</v>
      </c>
      <c r="P272" s="185">
        <v>0.4314</v>
      </c>
      <c r="Q272" s="57">
        <v>0.4041</v>
      </c>
      <c r="R272" s="184">
        <f t="shared" si="41"/>
        <v>0.0273</v>
      </c>
      <c r="S272" s="57">
        <v>0.1694</v>
      </c>
      <c r="U272" s="207">
        <v>0.0751</v>
      </c>
      <c r="V272" s="63">
        <v>0.3324</v>
      </c>
      <c r="W272" s="64">
        <v>102</v>
      </c>
      <c r="X272" s="64">
        <v>153</v>
      </c>
      <c r="Z272" s="110">
        <f t="shared" si="42"/>
        <v>1256.18908122503</v>
      </c>
      <c r="AA272" s="72">
        <f t="shared" si="43"/>
        <v>507.626007723036</v>
      </c>
      <c r="AB272" s="72">
        <f t="shared" si="44"/>
        <v>44.0028</v>
      </c>
      <c r="AD272" s="153" t="s">
        <v>29</v>
      </c>
      <c r="AE272" s="177">
        <f>SUM($AB$266:AB272)/SUM($W$266:W272)-SUM($AA$266:AA272)/SUM($Z$266:Z272)</f>
        <v>0.0172120779874254</v>
      </c>
    </row>
    <row r="273" ht="14" customHeight="1" outlineLevel="1" spans="1:31">
      <c r="A273" s="116">
        <v>43807</v>
      </c>
      <c r="B273" s="181"/>
      <c r="C273" s="123">
        <v>14</v>
      </c>
      <c r="E273" s="136">
        <v>0.1859</v>
      </c>
      <c r="F273" s="136">
        <v>0.4095</v>
      </c>
      <c r="G273" s="165">
        <f t="shared" si="40"/>
        <v>29.0004</v>
      </c>
      <c r="H273" s="136">
        <v>0.2174</v>
      </c>
      <c r="J273" s="170">
        <v>0.1477</v>
      </c>
      <c r="K273" s="144">
        <v>0.1763</v>
      </c>
      <c r="L273" s="144"/>
      <c r="M273" s="144"/>
      <c r="O273" s="57">
        <v>0.5526</v>
      </c>
      <c r="P273" s="185">
        <v>0.3429</v>
      </c>
      <c r="Q273" s="57">
        <v>0.3605</v>
      </c>
      <c r="R273" s="185">
        <f t="shared" si="41"/>
        <v>-0.0176</v>
      </c>
      <c r="S273" s="57">
        <v>0.1162</v>
      </c>
      <c r="U273" s="207">
        <v>0.0709</v>
      </c>
      <c r="V273" s="63">
        <v>0.7134</v>
      </c>
      <c r="W273" s="64">
        <v>105</v>
      </c>
      <c r="X273" s="64">
        <v>156</v>
      </c>
      <c r="Z273" s="110">
        <f t="shared" si="42"/>
        <v>1375.95909732017</v>
      </c>
      <c r="AA273" s="72">
        <f t="shared" si="43"/>
        <v>496.033254583921</v>
      </c>
      <c r="AB273" s="72">
        <f t="shared" si="44"/>
        <v>36.0045</v>
      </c>
      <c r="AD273" s="153" t="s">
        <v>30</v>
      </c>
      <c r="AE273" s="177">
        <f>SUM($AB$266:AB273)/SUM($W$266:W273)-SUM($AA$266:AA273)/SUM($Z$266:Z273)</f>
        <v>0.0162542109724174</v>
      </c>
    </row>
    <row r="274" ht="14" customHeight="1" outlineLevel="1" spans="1:31">
      <c r="A274" s="116">
        <v>43808</v>
      </c>
      <c r="B274" s="181"/>
      <c r="C274" s="123">
        <v>10</v>
      </c>
      <c r="E274" s="136">
        <v>0.235</v>
      </c>
      <c r="F274" s="136">
        <v>0.389</v>
      </c>
      <c r="G274" s="165">
        <f t="shared" si="40"/>
        <v>47</v>
      </c>
      <c r="H274" s="136">
        <v>0.2317</v>
      </c>
      <c r="J274" s="144">
        <v>0.1304</v>
      </c>
      <c r="K274" s="144">
        <v>0.1956</v>
      </c>
      <c r="L274" s="144"/>
      <c r="M274" s="144"/>
      <c r="O274" s="57">
        <v>0.6222</v>
      </c>
      <c r="P274" s="185">
        <v>0.3607</v>
      </c>
      <c r="Q274" s="57">
        <v>0.3207</v>
      </c>
      <c r="R274" s="184">
        <f t="shared" si="41"/>
        <v>0.04</v>
      </c>
      <c r="S274" s="57">
        <v>0.1144</v>
      </c>
      <c r="U274" s="207">
        <v>0.0909</v>
      </c>
      <c r="V274" s="63">
        <v>0.6606</v>
      </c>
      <c r="W274" s="64">
        <v>122</v>
      </c>
      <c r="X274" s="64">
        <v>200</v>
      </c>
      <c r="Z274" s="110">
        <f t="shared" si="42"/>
        <v>1220.13421342134</v>
      </c>
      <c r="AA274" s="72">
        <f t="shared" si="43"/>
        <v>391.297042244224</v>
      </c>
      <c r="AB274" s="72">
        <f t="shared" si="44"/>
        <v>44.0054</v>
      </c>
      <c r="AD274" s="153" t="s">
        <v>31</v>
      </c>
      <c r="AE274" s="177">
        <f>SUM($AB$266:AB274)/SUM($W$266:W274)-SUM($AA$266:AA274)/SUM($Z$266:Z274)</f>
        <v>0.0187687815958564</v>
      </c>
    </row>
    <row r="275" ht="14" customHeight="1" outlineLevel="1" spans="1:31">
      <c r="A275" s="116">
        <v>43809</v>
      </c>
      <c r="B275" s="181"/>
      <c r="C275" s="123">
        <v>9</v>
      </c>
      <c r="E275" s="136">
        <v>0.181</v>
      </c>
      <c r="F275" s="136">
        <v>0.3249</v>
      </c>
      <c r="G275" s="165">
        <f t="shared" si="40"/>
        <v>40.001</v>
      </c>
      <c r="H275" s="136">
        <v>0.1963</v>
      </c>
      <c r="J275" s="144">
        <v>0.1538</v>
      </c>
      <c r="K275" s="144">
        <v>0.18</v>
      </c>
      <c r="L275" s="144"/>
      <c r="M275" s="144"/>
      <c r="O275" s="57">
        <v>0.725</v>
      </c>
      <c r="P275" s="185">
        <v>0.3357</v>
      </c>
      <c r="Q275" s="57">
        <v>0.315</v>
      </c>
      <c r="R275" s="184">
        <f t="shared" si="41"/>
        <v>0.0207</v>
      </c>
      <c r="S275" s="57">
        <v>0.4962</v>
      </c>
      <c r="U275" s="207">
        <v>0.1064</v>
      </c>
      <c r="V275" s="63">
        <v>0.801</v>
      </c>
      <c r="W275" s="64">
        <v>143</v>
      </c>
      <c r="X275" s="64">
        <v>221</v>
      </c>
      <c r="Z275" s="110">
        <f t="shared" si="42"/>
        <v>1200.98496240602</v>
      </c>
      <c r="AA275" s="72">
        <f t="shared" si="43"/>
        <v>378.310263157895</v>
      </c>
      <c r="AB275" s="72">
        <f t="shared" si="44"/>
        <v>48.0051</v>
      </c>
      <c r="AD275" s="153" t="s">
        <v>32</v>
      </c>
      <c r="AE275" s="177">
        <f>SUM($AB$266:AB275)/SUM($W$266:W275)-SUM($AA$266:AA275)/SUM($Z$266:Z275)</f>
        <v>0.0174880371481322</v>
      </c>
    </row>
    <row r="276" ht="14" customHeight="1" outlineLevel="1" spans="1:31">
      <c r="A276" s="116">
        <v>43810</v>
      </c>
      <c r="B276" s="181"/>
      <c r="C276" s="105">
        <v>13</v>
      </c>
      <c r="E276" s="136">
        <v>0.2048</v>
      </c>
      <c r="F276" s="136">
        <v>0.2984</v>
      </c>
      <c r="G276" s="165">
        <f t="shared" si="40"/>
        <v>33.9968</v>
      </c>
      <c r="H276" s="136">
        <v>0.101</v>
      </c>
      <c r="J276" s="144">
        <v>0.1623</v>
      </c>
      <c r="K276" s="144">
        <v>0.1673</v>
      </c>
      <c r="L276" s="144"/>
      <c r="M276" s="144"/>
      <c r="O276" s="57">
        <v>0.9444</v>
      </c>
      <c r="P276" s="185">
        <v>0.2155</v>
      </c>
      <c r="Q276" s="185">
        <v>0.1129</v>
      </c>
      <c r="R276" s="184">
        <f t="shared" si="41"/>
        <v>0.1026</v>
      </c>
      <c r="S276" s="57">
        <v>0.3834</v>
      </c>
      <c r="U276" s="207">
        <v>0.0528</v>
      </c>
      <c r="V276" s="63">
        <v>0.8428</v>
      </c>
      <c r="W276" s="64">
        <v>116</v>
      </c>
      <c r="X276" s="64">
        <v>166</v>
      </c>
      <c r="Z276" s="110">
        <f t="shared" si="42"/>
        <v>2080.9696969697</v>
      </c>
      <c r="AA276" s="72">
        <f t="shared" si="43"/>
        <v>234.941478787879</v>
      </c>
      <c r="AB276" s="72">
        <f t="shared" si="44"/>
        <v>24.998</v>
      </c>
      <c r="AD276" s="153" t="s">
        <v>33</v>
      </c>
      <c r="AE276" s="177">
        <f>SUM($AB$266:AB276)/SUM($W$266:W276)-SUM($AA$266:AA276)/SUM($Z$266:Z276)</f>
        <v>0.041182362748148</v>
      </c>
    </row>
    <row r="277" ht="14" customHeight="1" outlineLevel="1" spans="1:31">
      <c r="A277" s="116">
        <v>43811</v>
      </c>
      <c r="B277" s="181" t="s">
        <v>100</v>
      </c>
      <c r="C277" s="123">
        <v>5</v>
      </c>
      <c r="E277" s="136">
        <v>0.2569</v>
      </c>
      <c r="F277" s="136">
        <v>0.2813</v>
      </c>
      <c r="G277" s="165">
        <f t="shared" si="40"/>
        <v>713.9251</v>
      </c>
      <c r="H277" s="136">
        <v>0.3776</v>
      </c>
      <c r="J277" s="144">
        <v>0.1434</v>
      </c>
      <c r="K277" s="144">
        <v>0.1758</v>
      </c>
      <c r="L277" s="144"/>
      <c r="M277" s="144"/>
      <c r="O277" s="57">
        <v>0.8826</v>
      </c>
      <c r="P277" s="185">
        <v>0.6142</v>
      </c>
      <c r="Q277" s="185">
        <v>0.5325</v>
      </c>
      <c r="R277" s="184">
        <f t="shared" si="41"/>
        <v>0.0817</v>
      </c>
      <c r="S277" s="57">
        <v>0.5818</v>
      </c>
      <c r="U277" s="207">
        <v>0.3339</v>
      </c>
      <c r="V277" s="63">
        <v>0.8174</v>
      </c>
      <c r="W277" s="64">
        <v>1729</v>
      </c>
      <c r="X277" s="64">
        <v>2779</v>
      </c>
      <c r="Z277" s="110">
        <f t="shared" si="42"/>
        <v>3449.19706498952</v>
      </c>
      <c r="AA277" s="72">
        <f t="shared" si="43"/>
        <v>1836.69743710692</v>
      </c>
      <c r="AB277" s="72">
        <f t="shared" si="44"/>
        <v>1061.9518</v>
      </c>
      <c r="AD277" s="153" t="s">
        <v>34</v>
      </c>
      <c r="AE277" s="177">
        <f>SUM($AB$266:AB277)/SUM($W$266:W277)-SUM($AA$266:AA277)/SUM($Z$266:Z277)</f>
        <v>0.122205984077317</v>
      </c>
    </row>
    <row r="278" ht="14" customHeight="1" outlineLevel="1" spans="1:31">
      <c r="A278" s="116">
        <v>43812</v>
      </c>
      <c r="B278" s="181"/>
      <c r="C278" s="123">
        <v>4</v>
      </c>
      <c r="E278" s="136">
        <v>0.1853</v>
      </c>
      <c r="F278" s="136">
        <v>0.345</v>
      </c>
      <c r="G278" s="165">
        <f t="shared" si="40"/>
        <v>68.0051</v>
      </c>
      <c r="H278" s="136">
        <v>0.2396</v>
      </c>
      <c r="J278" s="144">
        <v>0.1239</v>
      </c>
      <c r="K278" s="144">
        <v>0.1557</v>
      </c>
      <c r="L278" s="144"/>
      <c r="M278" s="144"/>
      <c r="O278" s="57">
        <v>0.7419</v>
      </c>
      <c r="P278" s="185">
        <v>0.4395</v>
      </c>
      <c r="Q278" s="185">
        <v>0.4241</v>
      </c>
      <c r="R278" s="184">
        <f t="shared" si="41"/>
        <v>0.0154</v>
      </c>
      <c r="S278" s="57">
        <v>0.4932</v>
      </c>
      <c r="U278" s="207">
        <v>0.1545</v>
      </c>
      <c r="V278" s="63">
        <v>0.9016</v>
      </c>
      <c r="W278" s="64">
        <v>157</v>
      </c>
      <c r="X278" s="64">
        <v>367</v>
      </c>
      <c r="Z278" s="110">
        <f t="shared" si="42"/>
        <v>859.181229773463</v>
      </c>
      <c r="AA278" s="72">
        <f t="shared" si="43"/>
        <v>364.378759546926</v>
      </c>
      <c r="AB278" s="72">
        <f t="shared" si="44"/>
        <v>69.0015</v>
      </c>
      <c r="AD278" s="153" t="s">
        <v>35</v>
      </c>
      <c r="AE278" s="177">
        <f>SUM($AB$266:AB278)/SUM($W$266:W278)-SUM($AA$266:AA278)/SUM($Z$266:Z278)</f>
        <v>0.117274596178674</v>
      </c>
    </row>
    <row r="279" ht="14" customHeight="1" outlineLevel="1" spans="1:31">
      <c r="A279" s="116">
        <v>43813</v>
      </c>
      <c r="B279" s="181"/>
      <c r="C279" s="123">
        <v>11</v>
      </c>
      <c r="E279" s="136">
        <v>0.2273</v>
      </c>
      <c r="F279" s="136">
        <v>0.3184</v>
      </c>
      <c r="G279" s="165">
        <f t="shared" si="40"/>
        <v>40.0048</v>
      </c>
      <c r="H279" s="136">
        <v>0.1967</v>
      </c>
      <c r="J279" s="144">
        <v>0.1159</v>
      </c>
      <c r="K279" s="144">
        <v>0.1442</v>
      </c>
      <c r="L279" s="144"/>
      <c r="M279" s="144"/>
      <c r="O279" s="57">
        <v>0.6897</v>
      </c>
      <c r="P279" s="185">
        <v>0.3222</v>
      </c>
      <c r="Q279" s="185">
        <v>0.4522</v>
      </c>
      <c r="R279" s="185">
        <f t="shared" si="41"/>
        <v>-0.13</v>
      </c>
      <c r="S279" s="57">
        <v>0.5217</v>
      </c>
      <c r="U279" s="207">
        <v>0.0794</v>
      </c>
      <c r="V279" s="63">
        <v>0.8668</v>
      </c>
      <c r="W279" s="64">
        <v>90</v>
      </c>
      <c r="X279" s="64">
        <v>176</v>
      </c>
      <c r="Z279" s="110">
        <f t="shared" si="42"/>
        <v>1043.50125944584</v>
      </c>
      <c r="AA279" s="72">
        <f t="shared" si="43"/>
        <v>471.871269521411</v>
      </c>
      <c r="AB279" s="72">
        <f t="shared" si="44"/>
        <v>28.998</v>
      </c>
      <c r="AD279" s="153" t="s">
        <v>36</v>
      </c>
      <c r="AE279" s="177">
        <f>SUM($AB$266:AB279)/SUM($W$266:W279)-SUM($AA$266:AA279)/SUM($Z$266:Z279)</f>
        <v>0.1094874084679</v>
      </c>
    </row>
    <row r="280" ht="14" customHeight="1" outlineLevel="1" spans="1:31">
      <c r="A280" s="116">
        <v>43814</v>
      </c>
      <c r="B280" s="181"/>
      <c r="C280" s="123">
        <v>11</v>
      </c>
      <c r="E280" s="136">
        <v>0.1934</v>
      </c>
      <c r="F280" s="136">
        <v>0.3631</v>
      </c>
      <c r="G280" s="165">
        <f t="shared" si="40"/>
        <v>35.0054</v>
      </c>
      <c r="H280" s="136">
        <v>0.2295</v>
      </c>
      <c r="J280" s="144">
        <v>0.1579</v>
      </c>
      <c r="K280" s="144">
        <v>0.1924</v>
      </c>
      <c r="L280" s="144"/>
      <c r="M280" s="144"/>
      <c r="O280" s="57">
        <v>0.6154</v>
      </c>
      <c r="P280" s="185">
        <v>0.3939</v>
      </c>
      <c r="Q280" s="185">
        <v>0.4666</v>
      </c>
      <c r="R280" s="185">
        <f t="shared" si="41"/>
        <v>-0.0727</v>
      </c>
      <c r="S280" s="57">
        <v>0.525</v>
      </c>
      <c r="U280" s="207">
        <v>0.0681</v>
      </c>
      <c r="V280" s="63">
        <v>0.8221</v>
      </c>
      <c r="W280" s="64">
        <v>99</v>
      </c>
      <c r="X280" s="64">
        <v>181</v>
      </c>
      <c r="Z280" s="110">
        <f t="shared" si="42"/>
        <v>1354.74449339207</v>
      </c>
      <c r="AA280" s="72">
        <f t="shared" si="43"/>
        <v>632.12378061674</v>
      </c>
      <c r="AB280" s="72">
        <f t="shared" si="44"/>
        <v>38.9961</v>
      </c>
      <c r="AD280" s="153" t="s">
        <v>37</v>
      </c>
      <c r="AE280" s="177">
        <f>SUM($AB$266:AB280)/SUM($W$266:W280)-SUM($AA$266:AA280)/SUM($Z$266:Z280)</f>
        <v>0.102182871031948</v>
      </c>
    </row>
    <row r="281" ht="14" customHeight="1" outlineLevel="1" spans="1:31">
      <c r="A281" s="116">
        <v>43815</v>
      </c>
      <c r="B281" s="181"/>
      <c r="C281" s="123">
        <v>11</v>
      </c>
      <c r="E281" s="136">
        <v>0.2444</v>
      </c>
      <c r="F281" s="136">
        <v>0.3834</v>
      </c>
      <c r="G281" s="165">
        <f t="shared" si="40"/>
        <v>54.99</v>
      </c>
      <c r="H281" s="136">
        <v>0.3377</v>
      </c>
      <c r="J281" s="144">
        <v>0.1095</v>
      </c>
      <c r="K281" s="144">
        <v>0.1629</v>
      </c>
      <c r="L281" s="144"/>
      <c r="M281" s="144"/>
      <c r="O281" s="57">
        <v>0.7308</v>
      </c>
      <c r="P281" s="185">
        <v>0.4921</v>
      </c>
      <c r="Q281" s="185">
        <v>0.4761</v>
      </c>
      <c r="R281" s="184">
        <f t="shared" si="41"/>
        <v>0.016</v>
      </c>
      <c r="S281" s="57">
        <v>0.5328</v>
      </c>
      <c r="U281" s="207">
        <v>0.0745</v>
      </c>
      <c r="V281" s="63">
        <v>0.8671</v>
      </c>
      <c r="W281" s="64">
        <v>126</v>
      </c>
      <c r="X281" s="64">
        <v>225</v>
      </c>
      <c r="Z281" s="110">
        <f t="shared" si="42"/>
        <v>1565.27516778523</v>
      </c>
      <c r="AA281" s="72">
        <f t="shared" si="43"/>
        <v>745.22750738255</v>
      </c>
      <c r="AB281" s="72">
        <f t="shared" si="44"/>
        <v>62.0046</v>
      </c>
      <c r="AD281" s="153" t="s">
        <v>38</v>
      </c>
      <c r="AE281" s="177">
        <f>SUM($AB$266:AB281)/SUM($W$266:W281)-SUM($AA$266:AA281)/SUM($Z$266:Z281)</f>
        <v>0.0969377631013784</v>
      </c>
    </row>
    <row r="282" ht="14" customHeight="1" outlineLevel="1" spans="1:31">
      <c r="A282" s="116">
        <v>43816</v>
      </c>
      <c r="B282" s="181" t="s">
        <v>102</v>
      </c>
      <c r="C282" s="123">
        <v>11</v>
      </c>
      <c r="E282" s="136">
        <v>0.2619</v>
      </c>
      <c r="F282" s="136">
        <v>0.3522</v>
      </c>
      <c r="G282" s="165">
        <f t="shared" si="40"/>
        <v>54.999</v>
      </c>
      <c r="H282" s="136">
        <v>0.2394</v>
      </c>
      <c r="J282" s="144">
        <v>0.1361</v>
      </c>
      <c r="K282" s="144">
        <v>0.1851</v>
      </c>
      <c r="L282" s="144"/>
      <c r="M282" s="144"/>
      <c r="O282" s="57">
        <v>0.6087</v>
      </c>
      <c r="P282" s="185">
        <v>0.4087</v>
      </c>
      <c r="Q282" s="185">
        <v>0.4167</v>
      </c>
      <c r="R282" s="185">
        <f t="shared" si="41"/>
        <v>-0.00800000000000001</v>
      </c>
      <c r="S282" s="57">
        <v>0.4985</v>
      </c>
      <c r="U282" s="207">
        <v>0.0797</v>
      </c>
      <c r="V282" s="63">
        <v>0.861</v>
      </c>
      <c r="W282" s="64">
        <v>115</v>
      </c>
      <c r="X282" s="64">
        <v>210</v>
      </c>
      <c r="Z282" s="110">
        <f t="shared" si="42"/>
        <v>1327.91091593476</v>
      </c>
      <c r="AA282" s="72">
        <f t="shared" si="43"/>
        <v>553.340478670013</v>
      </c>
      <c r="AB282" s="72">
        <f t="shared" si="44"/>
        <v>47.0005</v>
      </c>
      <c r="AD282" s="153" t="s">
        <v>39</v>
      </c>
      <c r="AE282" s="177">
        <f>SUM($AB$266:AB282)/SUM($W$266:W282)-SUM($AA$266:AA282)/SUM($Z$266:Z282)</f>
        <v>0.0935931071954983</v>
      </c>
    </row>
    <row r="283" ht="14" customHeight="1" outlineLevel="1" spans="1:31">
      <c r="A283" s="116">
        <v>43817</v>
      </c>
      <c r="B283" s="181" t="s">
        <v>102</v>
      </c>
      <c r="C283" s="123">
        <v>9</v>
      </c>
      <c r="E283" s="136">
        <v>0.2587</v>
      </c>
      <c r="F283" s="136">
        <v>0.3157</v>
      </c>
      <c r="G283" s="165">
        <f t="shared" si="40"/>
        <v>51.9987</v>
      </c>
      <c r="H283" s="136">
        <v>0.3</v>
      </c>
      <c r="J283" s="144">
        <v>0.107</v>
      </c>
      <c r="K283" s="144">
        <v>0.1982</v>
      </c>
      <c r="L283" s="144"/>
      <c r="M283" s="144"/>
      <c r="O283" s="57">
        <v>0.9063</v>
      </c>
      <c r="P283" s="185">
        <v>0.4385</v>
      </c>
      <c r="Q283" s="185">
        <v>0.3299</v>
      </c>
      <c r="R283" s="184">
        <f t="shared" si="41"/>
        <v>0.1086</v>
      </c>
      <c r="S283" s="57">
        <v>0.5131</v>
      </c>
      <c r="U283" s="207">
        <v>0.0777</v>
      </c>
      <c r="V283" s="63">
        <v>0.8724</v>
      </c>
      <c r="W283" s="64">
        <v>130</v>
      </c>
      <c r="X283" s="64">
        <v>201</v>
      </c>
      <c r="Y283" s="189"/>
      <c r="Z283" s="110">
        <f t="shared" si="42"/>
        <v>1543.10167310167</v>
      </c>
      <c r="AA283" s="72">
        <f t="shared" si="43"/>
        <v>509.069241956242</v>
      </c>
      <c r="AB283" s="72">
        <f t="shared" si="44"/>
        <v>57.005</v>
      </c>
      <c r="AD283" s="153" t="s">
        <v>40</v>
      </c>
      <c r="AE283" s="177">
        <f>SUM($AB$266:AB283)/SUM($W$266:W283)-SUM($AA$266:AA283)/SUM($Z$266:Z283)</f>
        <v>0.0961324906200859</v>
      </c>
    </row>
    <row r="284" ht="14" customHeight="1" outlineLevel="1" spans="1:31">
      <c r="A284" s="116">
        <v>43818</v>
      </c>
      <c r="B284" s="181" t="s">
        <v>103</v>
      </c>
      <c r="C284" s="105">
        <v>10</v>
      </c>
      <c r="E284" s="136">
        <v>0.1946</v>
      </c>
      <c r="F284" s="136">
        <v>0.3232</v>
      </c>
      <c r="G284" s="165">
        <f t="shared" si="40"/>
        <v>43.0066</v>
      </c>
      <c r="H284" s="136">
        <v>0.4375</v>
      </c>
      <c r="J284" s="144">
        <v>0.1619</v>
      </c>
      <c r="K284" s="144">
        <v>0.192</v>
      </c>
      <c r="L284" s="144"/>
      <c r="M284" s="144"/>
      <c r="O284" s="57">
        <v>0.875</v>
      </c>
      <c r="P284" s="185">
        <v>0.6508</v>
      </c>
      <c r="Q284" s="185">
        <v>0.5213</v>
      </c>
      <c r="R284" s="184">
        <f t="shared" si="41"/>
        <v>0.1295</v>
      </c>
      <c r="S284" s="57">
        <v>0.5192</v>
      </c>
      <c r="U284" s="207">
        <v>0.0763</v>
      </c>
      <c r="V284" s="63">
        <v>0.8472</v>
      </c>
      <c r="W284" s="64">
        <v>126</v>
      </c>
      <c r="X284" s="64">
        <v>221</v>
      </c>
      <c r="Z284" s="110">
        <f t="shared" si="42"/>
        <v>1525.37614678899</v>
      </c>
      <c r="AA284" s="72">
        <f t="shared" si="43"/>
        <v>795.178585321101</v>
      </c>
      <c r="AB284" s="72">
        <f t="shared" si="44"/>
        <v>82.0008</v>
      </c>
      <c r="AD284" s="153" t="s">
        <v>41</v>
      </c>
      <c r="AE284" s="177">
        <f>SUM($AB$266:AB284)/SUM($W$266:W284)-SUM($AA$266:AA284)/SUM($Z$266:Z284)</f>
        <v>0.0944596699942394</v>
      </c>
    </row>
    <row r="285" ht="14" customHeight="1" outlineLevel="1" spans="1:31">
      <c r="A285" s="116">
        <v>43819</v>
      </c>
      <c r="B285" s="181" t="s">
        <v>103</v>
      </c>
      <c r="C285" s="123">
        <v>8</v>
      </c>
      <c r="E285" s="136">
        <v>0.2007</v>
      </c>
      <c r="F285" s="136">
        <v>0.3271</v>
      </c>
      <c r="G285" s="165">
        <f t="shared" si="40"/>
        <v>58.0023</v>
      </c>
      <c r="H285" s="136">
        <v>0.307</v>
      </c>
      <c r="J285" s="144">
        <v>0.1375</v>
      </c>
      <c r="K285" s="144">
        <v>0.1536</v>
      </c>
      <c r="L285" s="144"/>
      <c r="M285" s="144"/>
      <c r="O285" s="57">
        <v>0.6988</v>
      </c>
      <c r="P285" s="185">
        <v>0.4794</v>
      </c>
      <c r="Q285" s="185">
        <v>0.4863</v>
      </c>
      <c r="R285" s="185">
        <f t="shared" si="41"/>
        <v>-0.00690000000000002</v>
      </c>
      <c r="S285" s="57">
        <v>0.573</v>
      </c>
      <c r="U285" s="207">
        <v>0.1038</v>
      </c>
      <c r="V285" s="63">
        <v>0.8075</v>
      </c>
      <c r="W285" s="64">
        <v>194</v>
      </c>
      <c r="X285" s="64">
        <v>289</v>
      </c>
      <c r="Z285" s="110">
        <f t="shared" si="42"/>
        <v>1674.97880539499</v>
      </c>
      <c r="AA285" s="72">
        <f t="shared" si="43"/>
        <v>814.542193063584</v>
      </c>
      <c r="AB285" s="72">
        <f t="shared" si="44"/>
        <v>93.0036</v>
      </c>
      <c r="AD285" s="153" t="s">
        <v>42</v>
      </c>
      <c r="AE285" s="177">
        <f>SUM($AB$266:AB285)/SUM($W$266:W285)-SUM($AA$266:AA285)/SUM($Z$266:Z285)</f>
        <v>0.0890075096631547</v>
      </c>
    </row>
    <row r="286" ht="14" customHeight="1" outlineLevel="1" spans="1:31">
      <c r="A286" s="116">
        <v>43820</v>
      </c>
      <c r="B286" s="181" t="s">
        <v>103</v>
      </c>
      <c r="C286" s="123">
        <v>9</v>
      </c>
      <c r="E286" s="136">
        <v>0.1967</v>
      </c>
      <c r="F286" s="136">
        <v>0.3169</v>
      </c>
      <c r="G286" s="165">
        <f t="shared" si="40"/>
        <v>59.01</v>
      </c>
      <c r="H286" s="136">
        <v>0.3689</v>
      </c>
      <c r="J286" s="144">
        <v>0.1131</v>
      </c>
      <c r="K286" s="144">
        <v>0.1463</v>
      </c>
      <c r="L286" s="144"/>
      <c r="M286" s="144"/>
      <c r="O286" s="57">
        <v>0.7975</v>
      </c>
      <c r="P286" s="185">
        <v>0.547</v>
      </c>
      <c r="Q286" s="185">
        <v>0.5382</v>
      </c>
      <c r="R286" s="184">
        <f t="shared" si="41"/>
        <v>0.00880000000000003</v>
      </c>
      <c r="S286" s="57">
        <v>0.5432</v>
      </c>
      <c r="U286" s="207">
        <v>0.1</v>
      </c>
      <c r="V286" s="63">
        <v>0.8304</v>
      </c>
      <c r="W286" s="209">
        <v>181</v>
      </c>
      <c r="X286" s="209">
        <v>300</v>
      </c>
      <c r="Z286" s="110">
        <f t="shared" si="42"/>
        <v>1629</v>
      </c>
      <c r="AA286" s="72">
        <f t="shared" si="43"/>
        <v>876.7278</v>
      </c>
      <c r="AB286" s="72">
        <f t="shared" si="44"/>
        <v>99.007</v>
      </c>
      <c r="AD286" s="153" t="s">
        <v>43</v>
      </c>
      <c r="AE286" s="177">
        <f>SUM($AB$266:AB286)/SUM($W$266:W286)-SUM($AA$266:AA286)/SUM($Z$266:Z286)</f>
        <v>0.0843493301595726</v>
      </c>
    </row>
    <row r="287" ht="14" customHeight="1" outlineLevel="1" spans="1:31">
      <c r="A287" s="116">
        <v>43821</v>
      </c>
      <c r="B287" s="181"/>
      <c r="C287" s="123">
        <v>8</v>
      </c>
      <c r="E287" s="136">
        <v>0.2132</v>
      </c>
      <c r="F287" s="136">
        <v>0.2999</v>
      </c>
      <c r="G287" s="165">
        <f t="shared" si="40"/>
        <v>57.9904</v>
      </c>
      <c r="H287" s="136">
        <v>0.3365</v>
      </c>
      <c r="J287" s="144">
        <v>0.176</v>
      </c>
      <c r="K287" s="144">
        <v>0.1596</v>
      </c>
      <c r="L287" s="144"/>
      <c r="M287" s="144"/>
      <c r="O287" s="57">
        <v>0.7176</v>
      </c>
      <c r="P287" s="202">
        <v>0.5326</v>
      </c>
      <c r="Q287" s="185">
        <v>0.5051</v>
      </c>
      <c r="R287" s="184">
        <f t="shared" si="41"/>
        <v>0.0275</v>
      </c>
      <c r="S287" s="57">
        <v>0.5945</v>
      </c>
      <c r="U287" s="207">
        <v>0.0982</v>
      </c>
      <c r="V287" s="63">
        <v>0.8313</v>
      </c>
      <c r="W287" s="64">
        <v>145</v>
      </c>
      <c r="X287" s="64">
        <v>272</v>
      </c>
      <c r="Z287" s="110">
        <f t="shared" si="42"/>
        <v>1331.5784114053</v>
      </c>
      <c r="AA287" s="72">
        <f t="shared" si="43"/>
        <v>672.580255600815</v>
      </c>
      <c r="AB287" s="72">
        <f t="shared" si="44"/>
        <v>77.227</v>
      </c>
      <c r="AD287" s="153" t="s">
        <v>44</v>
      </c>
      <c r="AE287" s="177">
        <f>SUM($AB$266:AB287)/SUM($W$266:W287)-SUM($AA$266:AA287)/SUM($Z$266:Z287)</f>
        <v>0.0817872267307742</v>
      </c>
    </row>
    <row r="288" ht="14" customHeight="1" outlineLevel="1" spans="1:31">
      <c r="A288" s="116">
        <v>43822</v>
      </c>
      <c r="B288" s="181"/>
      <c r="C288" s="123">
        <v>9</v>
      </c>
      <c r="E288" s="136">
        <v>0.2749</v>
      </c>
      <c r="F288" s="136">
        <v>0.3458</v>
      </c>
      <c r="G288" s="165">
        <f t="shared" si="40"/>
        <v>68.9999</v>
      </c>
      <c r="H288" s="136">
        <v>0.31</v>
      </c>
      <c r="J288" s="144">
        <v>0.1435</v>
      </c>
      <c r="K288" s="144">
        <v>0.1493</v>
      </c>
      <c r="L288" s="144"/>
      <c r="M288" s="144"/>
      <c r="O288" s="57">
        <v>0.7742</v>
      </c>
      <c r="P288" s="185">
        <v>0.4843</v>
      </c>
      <c r="Q288" s="185">
        <v>0.5113</v>
      </c>
      <c r="R288" s="185">
        <f t="shared" si="41"/>
        <v>-0.027</v>
      </c>
      <c r="S288" s="57">
        <v>0.5549</v>
      </c>
      <c r="U288" s="207">
        <v>0.0863</v>
      </c>
      <c r="V288" s="63">
        <v>0.8329</v>
      </c>
      <c r="W288" s="64">
        <v>159</v>
      </c>
      <c r="X288" s="64">
        <v>251</v>
      </c>
      <c r="Z288" s="110">
        <f t="shared" si="42"/>
        <v>1683.41019698725</v>
      </c>
      <c r="AA288" s="72">
        <f t="shared" si="43"/>
        <v>860.727633719583</v>
      </c>
      <c r="AB288" s="72">
        <f t="shared" si="44"/>
        <v>77.0037</v>
      </c>
      <c r="AD288" s="153" t="s">
        <v>45</v>
      </c>
      <c r="AE288" s="177">
        <f>SUM($AB$266:AB288)/SUM($W$266:W288)-SUM($AA$266:AA288)/SUM($Z$266:Z288)</f>
        <v>0.0767960979230144</v>
      </c>
    </row>
    <row r="289" ht="14" customHeight="1" outlineLevel="1" spans="1:31">
      <c r="A289" s="116">
        <v>43823</v>
      </c>
      <c r="B289" s="181"/>
      <c r="C289" s="123">
        <v>7</v>
      </c>
      <c r="E289" s="136">
        <v>0.2956</v>
      </c>
      <c r="F289" s="136">
        <v>0.3578</v>
      </c>
      <c r="G289" s="165">
        <f t="shared" si="40"/>
        <v>154.0076</v>
      </c>
      <c r="H289" s="136">
        <v>0.2571</v>
      </c>
      <c r="J289" s="144">
        <v>0.1179</v>
      </c>
      <c r="K289" s="144">
        <v>0.1442</v>
      </c>
      <c r="L289" s="144"/>
      <c r="M289" s="144"/>
      <c r="O289" s="57">
        <v>0.5155</v>
      </c>
      <c r="P289" s="185">
        <v>0.3765</v>
      </c>
      <c r="Q289" s="185">
        <v>0.3666</v>
      </c>
      <c r="R289" s="184">
        <f t="shared" si="41"/>
        <v>0.00990000000000002</v>
      </c>
      <c r="S289" s="57">
        <v>0.5275</v>
      </c>
      <c r="U289" s="207">
        <v>0.2009</v>
      </c>
      <c r="V289" s="63">
        <v>0.8332</v>
      </c>
      <c r="W289" s="64">
        <v>332</v>
      </c>
      <c r="X289" s="209">
        <v>521</v>
      </c>
      <c r="Z289" s="110">
        <f t="shared" si="42"/>
        <v>1320.56346441015</v>
      </c>
      <c r="AA289" s="72">
        <f t="shared" si="43"/>
        <v>484.118566052763</v>
      </c>
      <c r="AB289" s="72">
        <f t="shared" si="44"/>
        <v>124.998</v>
      </c>
      <c r="AD289" s="153" t="s">
        <v>46</v>
      </c>
      <c r="AE289" s="177">
        <f>SUM($AB$266:AB289)/SUM($W$266:W289)-SUM($AA$266:AA289)/SUM($Z$266:Z289)</f>
        <v>0.0705737129570295</v>
      </c>
    </row>
    <row r="290" ht="14" customHeight="1" outlineLevel="1" spans="1:31">
      <c r="A290" s="116">
        <v>43824</v>
      </c>
      <c r="B290" s="181"/>
      <c r="C290" s="123">
        <v>8</v>
      </c>
      <c r="E290" s="136">
        <v>0.2059</v>
      </c>
      <c r="F290" s="136">
        <v>0.3503</v>
      </c>
      <c r="G290" s="165">
        <f t="shared" si="40"/>
        <v>56.0048</v>
      </c>
      <c r="H290" s="136">
        <v>0.2571</v>
      </c>
      <c r="J290" s="144">
        <v>0.1102</v>
      </c>
      <c r="K290" s="144">
        <v>0.1444</v>
      </c>
      <c r="L290" s="144"/>
      <c r="M290" s="144"/>
      <c r="O290" s="57">
        <v>0.7949</v>
      </c>
      <c r="P290" s="185">
        <v>0.3757</v>
      </c>
      <c r="Q290" s="185">
        <v>0.3027</v>
      </c>
      <c r="R290" s="184">
        <f t="shared" si="41"/>
        <v>0.073</v>
      </c>
      <c r="S290" s="57">
        <v>0.4847</v>
      </c>
      <c r="U290" s="207">
        <v>0.1134</v>
      </c>
      <c r="V290" s="63">
        <v>0.9052</v>
      </c>
      <c r="W290" s="64">
        <v>181</v>
      </c>
      <c r="X290" s="64">
        <v>272</v>
      </c>
      <c r="Z290" s="110">
        <f t="shared" si="42"/>
        <v>1415.11992945326</v>
      </c>
      <c r="AA290" s="72">
        <f t="shared" si="43"/>
        <v>428.356802645503</v>
      </c>
      <c r="AB290" s="72">
        <f t="shared" si="44"/>
        <v>68.0017</v>
      </c>
      <c r="AD290" s="153" t="s">
        <v>47</v>
      </c>
      <c r="AE290" s="177">
        <f>SUM($AB$266:AB290)/SUM($W$266:W290)-SUM($AA$266:AA290)/SUM($Z$266:Z290)</f>
        <v>0.0711202397494097</v>
      </c>
    </row>
    <row r="291" ht="14" customHeight="1" outlineLevel="1" spans="1:31">
      <c r="A291" s="116">
        <v>43825</v>
      </c>
      <c r="B291" s="181"/>
      <c r="C291" s="123">
        <v>9</v>
      </c>
      <c r="E291" s="136">
        <v>0.2317</v>
      </c>
      <c r="F291" s="136">
        <v>0.3055</v>
      </c>
      <c r="G291" s="165">
        <f t="shared" si="40"/>
        <v>56.9982</v>
      </c>
      <c r="H291" s="136">
        <v>0.407</v>
      </c>
      <c r="J291" s="144">
        <v>0.1255</v>
      </c>
      <c r="K291" s="144">
        <v>0.1625</v>
      </c>
      <c r="L291" s="144"/>
      <c r="M291" s="144"/>
      <c r="O291" s="57">
        <v>0.7397</v>
      </c>
      <c r="P291" s="185">
        <v>0.5769</v>
      </c>
      <c r="Q291" s="185">
        <v>0.5449</v>
      </c>
      <c r="R291" s="184">
        <f t="shared" si="41"/>
        <v>0.0319999999999999</v>
      </c>
      <c r="S291" s="57">
        <v>0.5562</v>
      </c>
      <c r="U291" s="207">
        <v>0.0864</v>
      </c>
      <c r="V291" s="63">
        <v>0.908</v>
      </c>
      <c r="W291" s="64">
        <v>156</v>
      </c>
      <c r="X291" s="64">
        <v>246</v>
      </c>
      <c r="Z291" s="110">
        <f t="shared" si="42"/>
        <v>1649.55555555556</v>
      </c>
      <c r="AA291" s="72">
        <f t="shared" si="43"/>
        <v>898.842822222222</v>
      </c>
      <c r="AB291" s="72">
        <f t="shared" si="44"/>
        <v>89.9964</v>
      </c>
      <c r="AD291" s="153" t="s">
        <v>48</v>
      </c>
      <c r="AE291" s="177">
        <f>SUM($AB$266:AB291)/SUM($W$266:W291)-SUM($AA$266:AA291)/SUM($Z$266:Z291)</f>
        <v>0.0683078670763978</v>
      </c>
    </row>
    <row r="292" ht="14" customHeight="1" outlineLevel="1" spans="1:31">
      <c r="A292" s="116">
        <v>43826</v>
      </c>
      <c r="B292" s="181"/>
      <c r="C292" s="105">
        <v>9</v>
      </c>
      <c r="E292" s="136">
        <v>0.2367</v>
      </c>
      <c r="F292" s="136">
        <v>0.2651</v>
      </c>
      <c r="G292" s="165">
        <f t="shared" si="40"/>
        <v>48.9969</v>
      </c>
      <c r="H292" s="136">
        <v>0.3627</v>
      </c>
      <c r="J292" s="144">
        <v>0.1709</v>
      </c>
      <c r="K292" s="144">
        <v>0.1506</v>
      </c>
      <c r="L292" s="144"/>
      <c r="M292" s="144"/>
      <c r="O292" s="57">
        <v>0.6809</v>
      </c>
      <c r="P292" s="202">
        <v>0.4722</v>
      </c>
      <c r="Q292" s="185">
        <v>0.5195</v>
      </c>
      <c r="R292" s="185">
        <f t="shared" si="41"/>
        <v>-0.0473</v>
      </c>
      <c r="S292" s="57">
        <v>0.5412</v>
      </c>
      <c r="U292" s="207">
        <v>0.0865</v>
      </c>
      <c r="V292" s="63">
        <v>0.8693</v>
      </c>
      <c r="W292" s="64">
        <v>144</v>
      </c>
      <c r="X292" s="64">
        <v>207</v>
      </c>
      <c r="Z292" s="110">
        <f t="shared" si="42"/>
        <v>1520.73988439306</v>
      </c>
      <c r="AA292" s="72">
        <f t="shared" si="43"/>
        <v>790.024369942196</v>
      </c>
      <c r="AB292" s="72">
        <f t="shared" si="44"/>
        <v>67.9968</v>
      </c>
      <c r="AD292" s="153" t="s">
        <v>49</v>
      </c>
      <c r="AE292" s="177">
        <f>SUM($AB$266:AB292)/SUM($W$266:W292)-SUM($AA$266:AA292)/SUM($Z$266:Z292)</f>
        <v>0.0642130115780529</v>
      </c>
    </row>
    <row r="293" ht="14" customHeight="1" outlineLevel="1" spans="1:31">
      <c r="A293" s="116">
        <v>43827</v>
      </c>
      <c r="B293" s="181"/>
      <c r="C293" s="123">
        <v>10</v>
      </c>
      <c r="E293" s="136">
        <v>0.196</v>
      </c>
      <c r="F293" s="136">
        <v>0.306</v>
      </c>
      <c r="G293" s="165">
        <f t="shared" si="40"/>
        <v>39.004</v>
      </c>
      <c r="H293" s="136">
        <v>0.3134</v>
      </c>
      <c r="J293" s="144">
        <v>0.1895</v>
      </c>
      <c r="K293" s="144">
        <v>0.1698</v>
      </c>
      <c r="L293" s="144"/>
      <c r="M293" s="144"/>
      <c r="O293" s="57">
        <v>0.68</v>
      </c>
      <c r="P293" s="185">
        <v>0.4783</v>
      </c>
      <c r="Q293" s="185">
        <v>0.5075</v>
      </c>
      <c r="R293" s="185">
        <f t="shared" si="41"/>
        <v>-0.0291999999999999</v>
      </c>
      <c r="S293" s="57">
        <v>0.5287</v>
      </c>
      <c r="U293" s="207">
        <v>0.0899</v>
      </c>
      <c r="V293" s="63">
        <v>0.9092</v>
      </c>
      <c r="W293" s="64">
        <v>115</v>
      </c>
      <c r="X293" s="64">
        <v>199</v>
      </c>
      <c r="Z293" s="110">
        <f t="shared" si="42"/>
        <v>1164.19911012236</v>
      </c>
      <c r="AA293" s="72">
        <f t="shared" si="43"/>
        <v>590.831048387097</v>
      </c>
      <c r="AB293" s="72">
        <f t="shared" si="44"/>
        <v>55.0045</v>
      </c>
      <c r="AD293" s="153" t="s">
        <v>50</v>
      </c>
      <c r="AE293" s="177">
        <f>SUM($AB$266:AB293)/SUM($W$266:W293)-SUM($AA$266:AA293)/SUM($Z$266:Z293)</f>
        <v>0.0617157237351061</v>
      </c>
    </row>
    <row r="294" ht="14" customHeight="1" outlineLevel="1" spans="1:31">
      <c r="A294" s="116">
        <v>43828</v>
      </c>
      <c r="B294" s="181"/>
      <c r="C294" s="123">
        <v>10</v>
      </c>
      <c r="E294" s="136">
        <v>0.1474</v>
      </c>
      <c r="F294" s="136">
        <v>0.3089</v>
      </c>
      <c r="G294" s="165">
        <f t="shared" si="40"/>
        <v>28.006</v>
      </c>
      <c r="H294" s="136">
        <v>0.3004</v>
      </c>
      <c r="J294" s="144">
        <v>0.1573</v>
      </c>
      <c r="K294" s="144">
        <v>0.1403</v>
      </c>
      <c r="L294" s="144"/>
      <c r="M294" s="144"/>
      <c r="O294" s="57">
        <v>0.625</v>
      </c>
      <c r="P294" s="185">
        <v>0.4</v>
      </c>
      <c r="Q294" s="185">
        <v>0.5211</v>
      </c>
      <c r="R294" s="185">
        <f t="shared" si="41"/>
        <v>-0.1211</v>
      </c>
      <c r="S294" s="57">
        <v>0.5623</v>
      </c>
      <c r="U294" s="207">
        <v>0.0836</v>
      </c>
      <c r="V294" s="63">
        <v>0.9293</v>
      </c>
      <c r="W294" s="64">
        <v>120</v>
      </c>
      <c r="X294" s="64">
        <v>190</v>
      </c>
      <c r="Z294" s="110">
        <f t="shared" si="42"/>
        <v>1315.40669856459</v>
      </c>
      <c r="AA294" s="72">
        <f t="shared" si="43"/>
        <v>685.45843062201</v>
      </c>
      <c r="AB294" s="72">
        <f t="shared" si="44"/>
        <v>48</v>
      </c>
      <c r="AD294" s="153" t="s">
        <v>51</v>
      </c>
      <c r="AE294" s="177">
        <f>SUM($AB$266:AB294)/SUM($W$266:W294)-SUM($AA$266:AA294)/SUM($Z$266:Z294)</f>
        <v>0.0570303032102819</v>
      </c>
    </row>
    <row r="295" ht="14" customHeight="1" outlineLevel="1" spans="1:31">
      <c r="A295" s="116">
        <v>43829</v>
      </c>
      <c r="B295" s="181"/>
      <c r="C295" s="123">
        <v>9</v>
      </c>
      <c r="E295" s="136">
        <v>0.2074</v>
      </c>
      <c r="F295" s="136">
        <v>0.3176</v>
      </c>
      <c r="G295" s="165">
        <f t="shared" si="40"/>
        <v>38.9912</v>
      </c>
      <c r="H295" s="136">
        <v>0.3284</v>
      </c>
      <c r="J295" s="144">
        <v>0.1989</v>
      </c>
      <c r="K295" s="144">
        <v>0.1481</v>
      </c>
      <c r="L295" s="144"/>
      <c r="M295" s="144"/>
      <c r="O295" s="57">
        <v>0.8413</v>
      </c>
      <c r="P295" s="185">
        <v>0.5703</v>
      </c>
      <c r="Q295" s="185">
        <v>0.4989</v>
      </c>
      <c r="R295" s="184">
        <f t="shared" si="41"/>
        <v>0.0714</v>
      </c>
      <c r="S295" s="57">
        <v>0.5608</v>
      </c>
      <c r="U295" s="207">
        <v>0.085</v>
      </c>
      <c r="V295" s="63">
        <v>0.9323</v>
      </c>
      <c r="W295" s="64">
        <v>128</v>
      </c>
      <c r="X295" s="64">
        <v>188</v>
      </c>
      <c r="Z295" s="110">
        <f t="shared" si="42"/>
        <v>1377.88235294118</v>
      </c>
      <c r="AA295" s="72">
        <f t="shared" si="43"/>
        <v>687.425505882353</v>
      </c>
      <c r="AB295" s="72">
        <f t="shared" si="44"/>
        <v>72.9984</v>
      </c>
      <c r="AD295" s="153" t="s">
        <v>52</v>
      </c>
      <c r="AE295" s="177">
        <f>SUM($AB$266:AB295)/SUM($W$266:W295)-SUM($AA$266:AA295)/SUM($Z$266:Z295)</f>
        <v>0.0567433737723674</v>
      </c>
    </row>
    <row r="296" ht="14" customHeight="1" outlineLevel="1" spans="1:31">
      <c r="A296" s="116">
        <v>43830</v>
      </c>
      <c r="B296" s="181"/>
      <c r="C296" s="123">
        <v>5</v>
      </c>
      <c r="E296" s="136">
        <v>0.2187</v>
      </c>
      <c r="F296" s="136">
        <v>0.3457</v>
      </c>
      <c r="G296" s="165">
        <f t="shared" si="40"/>
        <v>82.0125</v>
      </c>
      <c r="H296" s="136">
        <v>0.2803</v>
      </c>
      <c r="J296" s="144">
        <v>0.1433</v>
      </c>
      <c r="K296" s="144">
        <v>0.1567</v>
      </c>
      <c r="L296" s="144"/>
      <c r="M296" s="144"/>
      <c r="O296" s="57">
        <v>0.7708</v>
      </c>
      <c r="P296" s="185">
        <v>0.4556</v>
      </c>
      <c r="Q296" s="185">
        <v>0.4574</v>
      </c>
      <c r="R296" s="185">
        <f t="shared" si="41"/>
        <v>-0.00179999999999997</v>
      </c>
      <c r="S296" s="57">
        <v>0.5451</v>
      </c>
      <c r="U296" s="207">
        <v>0.1904</v>
      </c>
      <c r="V296" s="63">
        <v>0.6082</v>
      </c>
      <c r="W296" s="64">
        <v>248</v>
      </c>
      <c r="X296" s="64">
        <v>375</v>
      </c>
      <c r="Z296" s="110">
        <f t="shared" si="42"/>
        <v>1054.52100840336</v>
      </c>
      <c r="AA296" s="72">
        <f t="shared" si="43"/>
        <v>482.337909243697</v>
      </c>
      <c r="AB296" s="72">
        <f t="shared" si="44"/>
        <v>112.9888</v>
      </c>
      <c r="AD296" s="153" t="s">
        <v>57</v>
      </c>
      <c r="AE296" s="177">
        <f>SUM($AB$266:AB296)/SUM($W$266:W296)-SUM($AA$266:AA296)/SUM($Z$266:Z296)</f>
        <v>0.0546981109304285</v>
      </c>
    </row>
    <row r="297" ht="14" customHeight="1" spans="1:31">
      <c r="A297" s="125" t="s">
        <v>106</v>
      </c>
      <c r="B297" s="192" t="s">
        <v>100</v>
      </c>
      <c r="C297" s="166">
        <f>AVERAGE(C266:C296)</f>
        <v>9.32258064516129</v>
      </c>
      <c r="E297" s="34">
        <f>AVERAGE(E266:E296)</f>
        <v>0.221164516129032</v>
      </c>
      <c r="F297" s="34">
        <f>AVERAGE(F266:F296)</f>
        <v>0.342122580645161</v>
      </c>
      <c r="G297" s="34">
        <f>SUM(G266:G296)/SUM(X266:X296)</f>
        <v>0.232913253376335</v>
      </c>
      <c r="H297" s="34">
        <f>AVERAGE(H266:H296)</f>
        <v>0.284890322580645</v>
      </c>
      <c r="I297" s="183"/>
      <c r="J297" s="183">
        <f>AVERAGE(J266:J296)</f>
        <v>0.139054838709677</v>
      </c>
      <c r="K297" s="183">
        <f>AVERAGE(K266:K296)</f>
        <v>0.176083870967742</v>
      </c>
      <c r="L297" s="183" t="e">
        <f>AVERAGE(L266:L296)</f>
        <v>#DIV/0!</v>
      </c>
      <c r="M297" s="183" t="e">
        <f>AVERAGE(M266:M296)</f>
        <v>#DIV/0!</v>
      </c>
      <c r="N297" s="183"/>
      <c r="O297" s="34">
        <f>AVERAGE(O266:O296)</f>
        <v>0.733322580645161</v>
      </c>
      <c r="P297" s="34">
        <f>AVERAGE(P266:P296)</f>
        <v>0.449861290322581</v>
      </c>
      <c r="Q297" s="34">
        <f>AVERAGE(Q266:Q296)</f>
        <v>0.436687096774194</v>
      </c>
      <c r="R297" s="178">
        <f>AVERAGE(R266:R296)</f>
        <v>0.0131741935483871</v>
      </c>
      <c r="S297" s="34">
        <f>AVERAGE(S266:S296)</f>
        <v>0.422106451612903</v>
      </c>
      <c r="T297" s="183"/>
      <c r="U297" s="34">
        <f>AVERAGE(U266:U296)</f>
        <v>0.1053</v>
      </c>
      <c r="V297" s="34">
        <f>AVERAGE(V266:V296)</f>
        <v>0.743116129032258</v>
      </c>
      <c r="W297" s="217">
        <f>AVERAGE(W266:W296)</f>
        <v>198</v>
      </c>
      <c r="X297" s="217">
        <f>AVERAGE(X266:X296)</f>
        <v>320.064516129032</v>
      </c>
      <c r="Z297" s="34" t="s">
        <v>54</v>
      </c>
      <c r="AA297" s="34">
        <f>SUM(AA266:AA296)/SUM(Z266:Z296)</f>
        <v>0.438983055573319</v>
      </c>
      <c r="AB297" s="68" t="s">
        <v>55</v>
      </c>
      <c r="AC297" s="178">
        <f>SUM(AB266:AB296)/SUM(W266:W296)</f>
        <v>0.493681166503747</v>
      </c>
      <c r="AD297" s="155" t="s">
        <v>16</v>
      </c>
      <c r="AE297" s="172">
        <f>AC297-AA297</f>
        <v>0.0546981109304285</v>
      </c>
    </row>
    <row r="298" ht="14" hidden="1" customHeight="1" spans="1:31">
      <c r="A298" s="103" t="s">
        <v>107</v>
      </c>
      <c r="B298" s="181" t="s">
        <v>63</v>
      </c>
      <c r="C298" s="105">
        <f>MIN(C266:C297)</f>
        <v>4</v>
      </c>
      <c r="E298" s="163">
        <f>VARP(E$263:E$293)</f>
        <v>0.0023974508103445</v>
      </c>
      <c r="F298" s="163">
        <f>VARP(F$263:F$293)</f>
        <v>0.00545800997501676</v>
      </c>
      <c r="G298" s="163"/>
      <c r="H298" s="163"/>
      <c r="I298" s="163"/>
      <c r="J298" s="163">
        <f>VARP(J$263:J$293)</f>
        <v>0.00114433656295442</v>
      </c>
      <c r="K298" s="163">
        <f>VARP(K$263:K$293)</f>
        <v>0.00213035220646599</v>
      </c>
      <c r="L298" s="163" t="e">
        <f>VARP(L$231:L$260)</f>
        <v>#DIV/0!</v>
      </c>
      <c r="M298" s="163" t="e">
        <f>VARP(M$231:M$260)</f>
        <v>#DIV/0!</v>
      </c>
      <c r="N298" s="163"/>
      <c r="O298" s="163">
        <f>VARP(O$263:O$293)</f>
        <v>0.0272588837626326</v>
      </c>
      <c r="P298" s="163">
        <f>VARP(P$263:P$293)</f>
        <v>0.0134158056603032</v>
      </c>
      <c r="Q298" s="163">
        <f>VARP(Q$263:Q$293)</f>
        <v>0.0133977205623181</v>
      </c>
      <c r="R298" s="163">
        <f>VARP(R$263:R$293)</f>
        <v>0.00305720051255772</v>
      </c>
      <c r="S298" s="163">
        <f>VARP(S$263:S$293)</f>
        <v>0.0345328917634158</v>
      </c>
      <c r="T298" s="163"/>
      <c r="U298" s="163">
        <f>VARP(U$263:U$293)</f>
        <v>0.00295398178163522</v>
      </c>
      <c r="V298" s="163">
        <f>VARP(V$263:V$293)</f>
        <v>0.0512920063859625</v>
      </c>
      <c r="W298" s="163"/>
      <c r="X298" s="163"/>
      <c r="Z298" s="110">
        <f>AVERAGE(Z267:Z296)</f>
        <v>1453.34111214447</v>
      </c>
      <c r="AA298" s="72">
        <f>AVERAGE(AA267:AA296)</f>
        <v>636.756358116561</v>
      </c>
      <c r="AB298" s="72">
        <f>AVERAGE(AB267:AB296)</f>
        <v>98.9739633333333</v>
      </c>
      <c r="AE298" s="75">
        <f>VARP(AE267:AE297)</f>
        <v>0.00116848045647134</v>
      </c>
    </row>
    <row r="299" ht="14" customHeight="1" outlineLevel="1" spans="1:31">
      <c r="A299" s="116">
        <v>43466</v>
      </c>
      <c r="B299" s="181"/>
      <c r="C299" s="123">
        <v>8</v>
      </c>
      <c r="E299" s="136">
        <v>0.2318</v>
      </c>
      <c r="F299" s="136">
        <v>0.3364</v>
      </c>
      <c r="G299" s="165">
        <f t="shared" ref="G299:G329" si="45">X299*E299</f>
        <v>66.9902</v>
      </c>
      <c r="H299" s="136">
        <v>0.3657</v>
      </c>
      <c r="J299" s="216">
        <v>0.1511</v>
      </c>
      <c r="K299" s="144">
        <v>0.1342</v>
      </c>
      <c r="L299" s="144"/>
      <c r="M299" s="144"/>
      <c r="O299" s="57">
        <v>0.726</v>
      </c>
      <c r="P299" s="185">
        <v>0.4902</v>
      </c>
      <c r="Q299" s="57">
        <v>0.5274</v>
      </c>
      <c r="R299" s="185">
        <f t="shared" ref="R299:R329" si="46">P299-Q299</f>
        <v>-0.0372</v>
      </c>
      <c r="S299" s="57">
        <v>0.3572</v>
      </c>
      <c r="U299" s="207">
        <v>0.1266</v>
      </c>
      <c r="V299" s="63">
        <v>0.7207</v>
      </c>
      <c r="W299" s="64">
        <v>204</v>
      </c>
      <c r="X299" s="64">
        <v>289</v>
      </c>
      <c r="Z299" s="110">
        <f t="shared" ref="Z299:Z329" si="47">W299/U299-W299</f>
        <v>1407.37440758294</v>
      </c>
      <c r="AA299" s="72">
        <f t="shared" ref="AA299:AA329" si="48">(W299/U299-W299)*Q299</f>
        <v>742.249262559242</v>
      </c>
      <c r="AB299" s="72">
        <f t="shared" ref="AB299:AB329" si="49">W299*P299</f>
        <v>100.0008</v>
      </c>
      <c r="AD299" s="153" t="s">
        <v>23</v>
      </c>
      <c r="AE299" s="154">
        <f>AB299/W299-AA299/Z299</f>
        <v>-0.0372</v>
      </c>
    </row>
    <row r="300" ht="14" customHeight="1" outlineLevel="1" spans="1:31">
      <c r="A300" s="116">
        <v>43467</v>
      </c>
      <c r="B300" s="181"/>
      <c r="C300" s="123">
        <v>3</v>
      </c>
      <c r="E300" s="136">
        <v>0.2181</v>
      </c>
      <c r="F300" s="136">
        <v>0.2911</v>
      </c>
      <c r="G300" s="165">
        <f t="shared" si="45"/>
        <v>99.0174</v>
      </c>
      <c r="H300" s="136">
        <v>0.2824</v>
      </c>
      <c r="J300" s="144">
        <v>0.1064</v>
      </c>
      <c r="K300" s="144">
        <v>0.129</v>
      </c>
      <c r="L300" s="144"/>
      <c r="M300" s="144"/>
      <c r="O300" s="57">
        <v>0.7761</v>
      </c>
      <c r="P300" s="185">
        <v>0.388</v>
      </c>
      <c r="Q300" s="57">
        <v>0.4064</v>
      </c>
      <c r="R300" s="185">
        <f t="shared" si="46"/>
        <v>-0.0184</v>
      </c>
      <c r="S300" s="57">
        <v>0.3027</v>
      </c>
      <c r="U300" s="207">
        <v>0.1854</v>
      </c>
      <c r="V300" s="63">
        <v>0.6383</v>
      </c>
      <c r="W300" s="64">
        <v>317</v>
      </c>
      <c r="X300" s="64">
        <v>454</v>
      </c>
      <c r="Z300" s="110">
        <f t="shared" si="47"/>
        <v>1392.81661272923</v>
      </c>
      <c r="AA300" s="72">
        <f t="shared" si="48"/>
        <v>566.040671413161</v>
      </c>
      <c r="AB300" s="72">
        <f t="shared" si="49"/>
        <v>122.996</v>
      </c>
      <c r="AD300" s="153" t="s">
        <v>24</v>
      </c>
      <c r="AE300" s="154">
        <f>SUM(AB$299:AB300)/SUM(W$299:W300)-SUM(AA$299:AA300)/SUM(Z$299:Z300)</f>
        <v>-0.0391976403002973</v>
      </c>
    </row>
    <row r="301" ht="14" customHeight="1" outlineLevel="1" spans="1:31">
      <c r="A301" s="116">
        <v>43468</v>
      </c>
      <c r="B301" s="181"/>
      <c r="C301" s="105">
        <v>12</v>
      </c>
      <c r="E301" s="167">
        <v>0.224</v>
      </c>
      <c r="F301" s="136">
        <v>0.3051</v>
      </c>
      <c r="G301" s="165">
        <f t="shared" si="45"/>
        <v>43.008</v>
      </c>
      <c r="H301" s="136">
        <v>0.2121</v>
      </c>
      <c r="J301" s="144">
        <v>0.1257</v>
      </c>
      <c r="K301" s="144">
        <v>0.1604</v>
      </c>
      <c r="L301" s="144"/>
      <c r="M301" s="144"/>
      <c r="O301" s="57">
        <v>0.625</v>
      </c>
      <c r="P301" s="185">
        <v>0.3231</v>
      </c>
      <c r="Q301" s="57">
        <v>0.3147</v>
      </c>
      <c r="R301" s="184">
        <f t="shared" si="46"/>
        <v>0.00840000000000002</v>
      </c>
      <c r="S301" s="57">
        <v>0.2957</v>
      </c>
      <c r="U301" s="207">
        <v>0.089</v>
      </c>
      <c r="V301" s="63">
        <v>0.6405</v>
      </c>
      <c r="W301" s="64">
        <v>130</v>
      </c>
      <c r="X301" s="64">
        <v>192</v>
      </c>
      <c r="Z301" s="110">
        <f t="shared" si="47"/>
        <v>1330.67415730337</v>
      </c>
      <c r="AA301" s="72">
        <f t="shared" si="48"/>
        <v>418.763157303371</v>
      </c>
      <c r="AB301" s="72">
        <f t="shared" si="49"/>
        <v>42.003</v>
      </c>
      <c r="AD301" s="153" t="s">
        <v>25</v>
      </c>
      <c r="AE301" s="154">
        <f>SUM(AB$299:AB301)/SUM(W$299:W301)-SUM(AA$299:AA301)/SUM(Z$299:Z301)</f>
        <v>-0.0110193333033669</v>
      </c>
    </row>
    <row r="302" ht="14" customHeight="1" outlineLevel="1" spans="1:31">
      <c r="A302" s="116">
        <v>43469</v>
      </c>
      <c r="B302" s="181"/>
      <c r="C302" s="123">
        <v>20</v>
      </c>
      <c r="E302" s="136">
        <v>0.2195</v>
      </c>
      <c r="F302" s="136">
        <v>0.3055</v>
      </c>
      <c r="G302" s="165">
        <f t="shared" si="45"/>
        <v>35.998</v>
      </c>
      <c r="H302" s="136">
        <v>0.2195</v>
      </c>
      <c r="J302" s="144">
        <v>0.1203</v>
      </c>
      <c r="K302" s="144">
        <v>0.147</v>
      </c>
      <c r="L302" s="144"/>
      <c r="M302" s="144"/>
      <c r="O302" s="57">
        <v>0.6176</v>
      </c>
      <c r="P302" s="185">
        <v>0.3304</v>
      </c>
      <c r="Q302" s="57">
        <v>0.308</v>
      </c>
      <c r="R302" s="184">
        <f t="shared" si="46"/>
        <v>0.0224</v>
      </c>
      <c r="S302" s="57">
        <v>0.2921</v>
      </c>
      <c r="U302" s="207">
        <v>0.0782</v>
      </c>
      <c r="V302" s="63">
        <v>0.6753</v>
      </c>
      <c r="W302" s="64">
        <v>115</v>
      </c>
      <c r="X302" s="64">
        <v>164</v>
      </c>
      <c r="Z302" s="110">
        <f t="shared" si="47"/>
        <v>1355.58823529412</v>
      </c>
      <c r="AA302" s="72">
        <f t="shared" si="48"/>
        <v>417.521176470588</v>
      </c>
      <c r="AB302" s="72">
        <f t="shared" si="49"/>
        <v>37.996</v>
      </c>
      <c r="AD302" s="153" t="s">
        <v>26</v>
      </c>
      <c r="AE302" s="177">
        <f>SUM(AB$299:AB302)/SUM(W$299:W302)-SUM(AA$299:AA302)/SUM(Z$299:Z302)</f>
        <v>0.00467052372903465</v>
      </c>
    </row>
    <row r="303" ht="14" customHeight="1" outlineLevel="1" spans="1:31">
      <c r="A303" s="116">
        <v>43470</v>
      </c>
      <c r="B303" s="181"/>
      <c r="C303" s="123">
        <v>23</v>
      </c>
      <c r="E303" s="136">
        <v>0.1534</v>
      </c>
      <c r="F303" s="136">
        <v>0.3278</v>
      </c>
      <c r="G303" s="165">
        <f t="shared" si="45"/>
        <v>25.0042</v>
      </c>
      <c r="H303" s="136">
        <v>0.1845</v>
      </c>
      <c r="J303" s="144">
        <v>0.12</v>
      </c>
      <c r="K303" s="144">
        <v>0.1458</v>
      </c>
      <c r="L303" s="144"/>
      <c r="M303" s="144"/>
      <c r="O303" s="57">
        <v>0.8947</v>
      </c>
      <c r="P303" s="185">
        <v>0.275</v>
      </c>
      <c r="Q303" s="57">
        <v>0.1625</v>
      </c>
      <c r="R303" s="184">
        <f t="shared" si="46"/>
        <v>0.1125</v>
      </c>
      <c r="S303" s="57">
        <v>0.1934</v>
      </c>
      <c r="U303" s="207">
        <v>0.0667</v>
      </c>
      <c r="V303" s="63">
        <v>0.8624</v>
      </c>
      <c r="W303" s="64">
        <v>120</v>
      </c>
      <c r="X303" s="64">
        <v>163</v>
      </c>
      <c r="Z303" s="110">
        <f t="shared" si="47"/>
        <v>1679.10044977511</v>
      </c>
      <c r="AA303" s="72">
        <f t="shared" si="48"/>
        <v>272.853823088456</v>
      </c>
      <c r="AB303" s="72">
        <f t="shared" si="49"/>
        <v>33</v>
      </c>
      <c r="AD303" s="153" t="s">
        <v>27</v>
      </c>
      <c r="AE303" s="177">
        <f>SUM(AB$299:AB303)/SUM(W$299:W303)-SUM(AA$299:AA303)/SUM(Z$299:Z303)</f>
        <v>0.0418598328816753</v>
      </c>
    </row>
    <row r="304" ht="14" customHeight="1" outlineLevel="1" spans="1:31">
      <c r="A304" s="116">
        <v>43471</v>
      </c>
      <c r="B304" s="181"/>
      <c r="C304" s="123">
        <v>7</v>
      </c>
      <c r="E304" s="136">
        <v>0.2097</v>
      </c>
      <c r="F304" s="136">
        <v>0.3186</v>
      </c>
      <c r="G304" s="165">
        <f t="shared" si="45"/>
        <v>104.0112</v>
      </c>
      <c r="H304" s="136">
        <v>0.497</v>
      </c>
      <c r="J304" s="144">
        <v>0.1294</v>
      </c>
      <c r="K304" s="144">
        <v>0.1083</v>
      </c>
      <c r="L304" s="144"/>
      <c r="M304" s="144"/>
      <c r="O304" s="57">
        <v>0.8364</v>
      </c>
      <c r="P304" s="202">
        <v>0.635</v>
      </c>
      <c r="Q304" s="57">
        <v>0.5573</v>
      </c>
      <c r="R304" s="184">
        <f t="shared" si="46"/>
        <v>0.0777</v>
      </c>
      <c r="S304" s="57">
        <v>0.3653</v>
      </c>
      <c r="U304" s="207">
        <v>0.1092</v>
      </c>
      <c r="V304" s="63">
        <v>0.8149</v>
      </c>
      <c r="W304" s="64">
        <v>274</v>
      </c>
      <c r="X304" s="64">
        <v>496</v>
      </c>
      <c r="Z304" s="110">
        <f t="shared" si="47"/>
        <v>2235.15750915751</v>
      </c>
      <c r="AA304" s="72">
        <f t="shared" si="48"/>
        <v>1245.65327985348</v>
      </c>
      <c r="AB304" s="72">
        <f t="shared" si="49"/>
        <v>173.99</v>
      </c>
      <c r="AD304" s="153" t="s">
        <v>28</v>
      </c>
      <c r="AE304" s="177">
        <f>SUM(AB$299:AB304)/SUM(W$299:W304)-SUM(AA$299:AA304)/SUM(Z$299:Z304)</f>
        <v>0.0499829121490786</v>
      </c>
    </row>
    <row r="305" ht="14" customHeight="1" outlineLevel="1" spans="1:31">
      <c r="A305" s="116">
        <v>43472</v>
      </c>
      <c r="B305" s="181"/>
      <c r="C305" s="123">
        <v>16</v>
      </c>
      <c r="E305" s="136">
        <v>0.2113</v>
      </c>
      <c r="F305" s="136">
        <v>0.3057</v>
      </c>
      <c r="G305" s="165">
        <f t="shared" si="45"/>
        <v>60.0092</v>
      </c>
      <c r="H305" s="136">
        <v>0.3269</v>
      </c>
      <c r="J305" s="144">
        <v>0.1805</v>
      </c>
      <c r="K305" s="144">
        <v>0.1188</v>
      </c>
      <c r="L305" s="144"/>
      <c r="M305" s="144"/>
      <c r="O305" s="57">
        <v>0.7143</v>
      </c>
      <c r="P305" s="185">
        <v>0.5</v>
      </c>
      <c r="Q305" s="57">
        <v>0.5041</v>
      </c>
      <c r="R305" s="185">
        <f t="shared" si="46"/>
        <v>-0.00409999999999999</v>
      </c>
      <c r="S305" s="57">
        <v>0.2725</v>
      </c>
      <c r="U305" s="207">
        <v>0.0873</v>
      </c>
      <c r="V305" s="63">
        <v>0.8122</v>
      </c>
      <c r="W305" s="64">
        <v>186</v>
      </c>
      <c r="X305" s="64">
        <v>284</v>
      </c>
      <c r="Z305" s="110">
        <f t="shared" si="47"/>
        <v>1944.58419243986</v>
      </c>
      <c r="AA305" s="72">
        <f t="shared" si="48"/>
        <v>980.264891408935</v>
      </c>
      <c r="AB305" s="72">
        <f t="shared" si="49"/>
        <v>93</v>
      </c>
      <c r="AD305" s="153" t="s">
        <v>29</v>
      </c>
      <c r="AE305" s="177">
        <f>SUM(AB$299:AB305)/SUM(W$299:W305)-SUM(AA$299:AA305)/SUM(Z$299:Z305)</f>
        <v>0.0387084696644674</v>
      </c>
    </row>
    <row r="306" ht="14" customHeight="1" outlineLevel="1" spans="1:31">
      <c r="A306" s="116">
        <v>43473</v>
      </c>
      <c r="B306" s="181"/>
      <c r="C306" s="123">
        <v>8</v>
      </c>
      <c r="E306" s="136">
        <v>0.1661</v>
      </c>
      <c r="F306" s="136">
        <v>0.3129</v>
      </c>
      <c r="G306" s="165">
        <f t="shared" si="45"/>
        <v>48.9995</v>
      </c>
      <c r="H306" s="136">
        <v>0.29</v>
      </c>
      <c r="J306" s="170">
        <v>0.1459</v>
      </c>
      <c r="K306" s="144">
        <v>0.1201</v>
      </c>
      <c r="L306" s="144"/>
      <c r="M306" s="144"/>
      <c r="O306" s="57">
        <v>0.7011</v>
      </c>
      <c r="P306" s="185">
        <v>0.4835</v>
      </c>
      <c r="Q306" s="57">
        <v>0.4916</v>
      </c>
      <c r="R306" s="185">
        <f t="shared" si="46"/>
        <v>-0.0081</v>
      </c>
      <c r="S306" s="57">
        <v>0.2923</v>
      </c>
      <c r="U306" s="207">
        <v>0.0844</v>
      </c>
      <c r="V306" s="63">
        <v>0.8478</v>
      </c>
      <c r="W306" s="64">
        <v>182</v>
      </c>
      <c r="X306" s="64">
        <v>295</v>
      </c>
      <c r="Z306" s="110">
        <f t="shared" si="47"/>
        <v>1974.3981042654</v>
      </c>
      <c r="AA306" s="72">
        <f t="shared" si="48"/>
        <v>970.614108056872</v>
      </c>
      <c r="AB306" s="72">
        <f t="shared" si="49"/>
        <v>87.997</v>
      </c>
      <c r="AD306" s="153" t="s">
        <v>30</v>
      </c>
      <c r="AE306" s="177">
        <f>SUM(AB$299:AB306)/SUM(W$299:W306)-SUM(AA$299:AA306)/SUM(Z$299:Z306)</f>
        <v>0.0307356849926949</v>
      </c>
    </row>
    <row r="307" ht="14" customHeight="1" outlineLevel="1" spans="1:31">
      <c r="A307" s="116">
        <v>43474</v>
      </c>
      <c r="B307" s="181"/>
      <c r="C307" s="123">
        <v>12</v>
      </c>
      <c r="E307" s="167">
        <v>0.1563</v>
      </c>
      <c r="F307" s="136">
        <v>0.3219</v>
      </c>
      <c r="G307" s="165">
        <f t="shared" si="45"/>
        <v>45.0144</v>
      </c>
      <c r="H307" s="136">
        <v>0.283</v>
      </c>
      <c r="J307" s="144">
        <v>0.1697</v>
      </c>
      <c r="K307" s="144">
        <v>0.1224</v>
      </c>
      <c r="L307" s="144"/>
      <c r="M307" s="144"/>
      <c r="O307" s="57">
        <v>0.6957</v>
      </c>
      <c r="P307" s="202">
        <v>0.4588</v>
      </c>
      <c r="Q307" s="57">
        <v>0.5008</v>
      </c>
      <c r="R307" s="185">
        <f t="shared" si="46"/>
        <v>-0.042</v>
      </c>
      <c r="S307" s="57">
        <v>0.3015</v>
      </c>
      <c r="U307" s="207">
        <v>0.086</v>
      </c>
      <c r="V307" s="63">
        <v>0.8343</v>
      </c>
      <c r="W307" s="64">
        <v>170</v>
      </c>
      <c r="X307" s="64">
        <v>288</v>
      </c>
      <c r="Z307" s="110">
        <f t="shared" si="47"/>
        <v>1806.74418604651</v>
      </c>
      <c r="AA307" s="72">
        <f t="shared" si="48"/>
        <v>904.817488372093</v>
      </c>
      <c r="AB307" s="72">
        <f t="shared" si="49"/>
        <v>77.996</v>
      </c>
      <c r="AD307" s="153" t="s">
        <v>31</v>
      </c>
      <c r="AE307" s="177">
        <f>SUM(AB$299:AB307)/SUM(W$299:W307)-SUM(AA$299:AA307)/SUM(Z$299:Z307)</f>
        <v>0.0219206536479052</v>
      </c>
    </row>
    <row r="308" ht="14" customHeight="1" outlineLevel="1" spans="1:31">
      <c r="A308" s="116">
        <v>43475</v>
      </c>
      <c r="B308" s="181"/>
      <c r="C308" s="123">
        <v>11</v>
      </c>
      <c r="E308" s="136">
        <v>0.1994</v>
      </c>
      <c r="F308" s="136">
        <v>0.3307</v>
      </c>
      <c r="G308" s="165">
        <f t="shared" si="45"/>
        <v>66.0014</v>
      </c>
      <c r="H308" s="136">
        <v>0.3008</v>
      </c>
      <c r="J308" s="144">
        <v>0.1514</v>
      </c>
      <c r="K308" s="144">
        <v>0.1518</v>
      </c>
      <c r="L308" s="144"/>
      <c r="M308" s="144"/>
      <c r="O308" s="57">
        <v>0.7294</v>
      </c>
      <c r="P308" s="185">
        <v>0.4851</v>
      </c>
      <c r="Q308" s="57">
        <v>0.5291</v>
      </c>
      <c r="R308" s="185">
        <f t="shared" si="46"/>
        <v>-0.044</v>
      </c>
      <c r="S308" s="57">
        <v>0.3756</v>
      </c>
      <c r="U308" s="207">
        <v>0.0971</v>
      </c>
      <c r="V308" s="63">
        <v>0.7363</v>
      </c>
      <c r="W308" s="64">
        <v>202</v>
      </c>
      <c r="X308" s="64">
        <v>331</v>
      </c>
      <c r="Z308" s="110">
        <f t="shared" si="47"/>
        <v>1878.32955715757</v>
      </c>
      <c r="AA308" s="72">
        <f t="shared" si="48"/>
        <v>993.82416869207</v>
      </c>
      <c r="AB308" s="72">
        <f t="shared" si="49"/>
        <v>97.9902</v>
      </c>
      <c r="AD308" s="153" t="s">
        <v>32</v>
      </c>
      <c r="AE308" s="177">
        <f>SUM(AB$299:AB308)/SUM(W$299:W308)-SUM(AA$299:AA308)/SUM(Z$299:Z308)</f>
        <v>0.0145056022769208</v>
      </c>
    </row>
    <row r="309" ht="14" customHeight="1" outlineLevel="1" spans="1:31">
      <c r="A309" s="116">
        <v>43476</v>
      </c>
      <c r="B309" s="181"/>
      <c r="C309" s="105">
        <v>10</v>
      </c>
      <c r="E309" s="136">
        <v>0.2013</v>
      </c>
      <c r="F309" s="136">
        <v>0.2996</v>
      </c>
      <c r="G309" s="165">
        <f t="shared" si="45"/>
        <v>62.0004</v>
      </c>
      <c r="H309" s="136">
        <v>0.3191</v>
      </c>
      <c r="J309" s="144">
        <v>0.1271</v>
      </c>
      <c r="K309" s="144">
        <v>0.1649</v>
      </c>
      <c r="L309" s="144"/>
      <c r="M309" s="144"/>
      <c r="O309" s="57">
        <v>0.8286</v>
      </c>
      <c r="P309" s="185">
        <v>0.5494</v>
      </c>
      <c r="Q309" s="57">
        <v>0.5176</v>
      </c>
      <c r="R309" s="184">
        <f t="shared" si="46"/>
        <v>0.0318000000000001</v>
      </c>
      <c r="S309" s="57">
        <v>0.3189</v>
      </c>
      <c r="U309" s="207">
        <v>0.0911</v>
      </c>
      <c r="V309" s="63">
        <v>0.8148</v>
      </c>
      <c r="W309" s="64">
        <v>162</v>
      </c>
      <c r="X309" s="64">
        <v>308</v>
      </c>
      <c r="Z309" s="110">
        <f t="shared" si="47"/>
        <v>1616.26564215148</v>
      </c>
      <c r="AA309" s="72">
        <f t="shared" si="48"/>
        <v>836.579096377607</v>
      </c>
      <c r="AB309" s="72">
        <f t="shared" si="49"/>
        <v>89.0028</v>
      </c>
      <c r="AD309" s="153" t="s">
        <v>33</v>
      </c>
      <c r="AE309" s="177">
        <f>SUM(AB$299:AB309)/SUM(W$299:W309)-SUM(AA$299:AA309)/SUM(Z$299:Z309)</f>
        <v>0.0152401896093737</v>
      </c>
    </row>
    <row r="310" ht="14" customHeight="1" outlineLevel="1" spans="1:31">
      <c r="A310" s="116">
        <v>43477</v>
      </c>
      <c r="B310" s="181"/>
      <c r="C310" s="123">
        <v>10</v>
      </c>
      <c r="E310" s="136">
        <v>0.1837</v>
      </c>
      <c r="F310" s="136">
        <v>0.3131</v>
      </c>
      <c r="G310" s="165">
        <f t="shared" si="45"/>
        <v>54.0078</v>
      </c>
      <c r="H310" s="136">
        <v>0.31</v>
      </c>
      <c r="J310" s="144">
        <v>0.1808</v>
      </c>
      <c r="K310" s="144">
        <v>0.1872</v>
      </c>
      <c r="L310" s="144"/>
      <c r="M310" s="144"/>
      <c r="O310" s="57">
        <v>0.7</v>
      </c>
      <c r="P310" s="202">
        <v>0.4749</v>
      </c>
      <c r="Q310" s="57">
        <v>0.5214</v>
      </c>
      <c r="R310" s="185">
        <f t="shared" si="46"/>
        <v>-0.0465</v>
      </c>
      <c r="S310" s="57">
        <v>0.3777</v>
      </c>
      <c r="U310" s="207">
        <v>0.0884</v>
      </c>
      <c r="V310" s="63">
        <v>0.7427</v>
      </c>
      <c r="W310" s="64">
        <v>179</v>
      </c>
      <c r="X310" s="64">
        <v>294</v>
      </c>
      <c r="Z310" s="110">
        <f t="shared" si="47"/>
        <v>1845.88687782805</v>
      </c>
      <c r="AA310" s="72">
        <f t="shared" si="48"/>
        <v>962.445418099547</v>
      </c>
      <c r="AB310" s="72">
        <f t="shared" si="49"/>
        <v>85.0071</v>
      </c>
      <c r="AD310" s="153" t="s">
        <v>34</v>
      </c>
      <c r="AE310" s="177">
        <f>SUM(AB$299:AB310)/SUM(W$299:W310)-SUM(AA$299:AA310)/SUM(Z$299:Z310)</f>
        <v>0.00955551399054727</v>
      </c>
    </row>
    <row r="311" ht="14" customHeight="1" outlineLevel="1" spans="1:31">
      <c r="A311" s="116">
        <v>43478</v>
      </c>
      <c r="B311" s="181"/>
      <c r="C311" s="123">
        <v>10</v>
      </c>
      <c r="E311" s="136">
        <v>0.169</v>
      </c>
      <c r="F311" s="136">
        <v>0.3149</v>
      </c>
      <c r="G311" s="165">
        <f t="shared" si="45"/>
        <v>49.01</v>
      </c>
      <c r="H311" s="136">
        <v>0.3571</v>
      </c>
      <c r="J311" s="144">
        <v>0.2518</v>
      </c>
      <c r="K311" s="144">
        <v>0.2015</v>
      </c>
      <c r="L311" s="144"/>
      <c r="M311" s="144"/>
      <c r="O311" s="57">
        <v>0.7778</v>
      </c>
      <c r="P311" s="185">
        <v>0.5397</v>
      </c>
      <c r="Q311" s="57">
        <v>0.5155</v>
      </c>
      <c r="R311" s="184">
        <f t="shared" si="46"/>
        <v>0.0242</v>
      </c>
      <c r="S311" s="57">
        <v>0.3106</v>
      </c>
      <c r="U311" s="207">
        <v>0.0876</v>
      </c>
      <c r="V311" s="63">
        <v>0.8015</v>
      </c>
      <c r="W311" s="64">
        <v>189</v>
      </c>
      <c r="X311" s="64">
        <v>290</v>
      </c>
      <c r="Z311" s="110">
        <f t="shared" si="47"/>
        <v>1968.53424657534</v>
      </c>
      <c r="AA311" s="72">
        <f t="shared" si="48"/>
        <v>1014.77940410959</v>
      </c>
      <c r="AB311" s="72">
        <f t="shared" si="49"/>
        <v>102.0033</v>
      </c>
      <c r="AD311" s="153" t="s">
        <v>35</v>
      </c>
      <c r="AE311" s="177">
        <f>SUM(AB$299:AB311)/SUM(W$299:W311)-SUM(AA$299:AA311)/SUM(Z$299:Z311)</f>
        <v>0.0100912868383729</v>
      </c>
    </row>
    <row r="312" ht="14" customHeight="1" outlineLevel="1" spans="1:31">
      <c r="A312" s="116">
        <v>43479</v>
      </c>
      <c r="B312" s="181"/>
      <c r="C312" s="123">
        <v>11</v>
      </c>
      <c r="E312" s="136">
        <v>0.1491</v>
      </c>
      <c r="F312" s="136">
        <v>0.2918</v>
      </c>
      <c r="G312" s="165">
        <f t="shared" si="45"/>
        <v>48.0102</v>
      </c>
      <c r="H312" s="136">
        <v>0.3148</v>
      </c>
      <c r="J312" s="144">
        <v>0.1765</v>
      </c>
      <c r="K312" s="144">
        <v>0.2299</v>
      </c>
      <c r="L312" s="144"/>
      <c r="M312" s="144"/>
      <c r="O312" s="57">
        <v>0.7564</v>
      </c>
      <c r="P312" s="185">
        <v>0.4923</v>
      </c>
      <c r="Q312" s="185">
        <v>0.5396</v>
      </c>
      <c r="R312" s="185">
        <f t="shared" si="46"/>
        <v>-0.0473</v>
      </c>
      <c r="S312" s="57">
        <v>0.3412</v>
      </c>
      <c r="U312" s="207">
        <v>0.093</v>
      </c>
      <c r="V312" s="63">
        <v>0.804</v>
      </c>
      <c r="W312" s="64">
        <v>195</v>
      </c>
      <c r="X312" s="64">
        <v>322</v>
      </c>
      <c r="Z312" s="110">
        <f t="shared" si="47"/>
        <v>1901.77419354839</v>
      </c>
      <c r="AA312" s="72">
        <f t="shared" si="48"/>
        <v>1026.19735483871</v>
      </c>
      <c r="AB312" s="72">
        <f t="shared" si="49"/>
        <v>95.9985</v>
      </c>
      <c r="AD312" s="153" t="s">
        <v>36</v>
      </c>
      <c r="AE312" s="177">
        <f>SUM(AB$299:AB312)/SUM(W$299:W312)-SUM(AA$299:AA312)/SUM(Z$299:Z312)</f>
        <v>0.00552197449290853</v>
      </c>
    </row>
    <row r="313" ht="14" customHeight="1" outlineLevel="1" spans="1:31">
      <c r="A313" s="116">
        <v>43480</v>
      </c>
      <c r="B313" s="181"/>
      <c r="C313" s="123">
        <v>11</v>
      </c>
      <c r="E313" s="136">
        <v>0.2273</v>
      </c>
      <c r="F313" s="136">
        <v>0.283</v>
      </c>
      <c r="G313" s="165">
        <f t="shared" si="45"/>
        <v>70.0084</v>
      </c>
      <c r="H313" s="136">
        <v>0.3936</v>
      </c>
      <c r="J313" s="170">
        <v>0.1759</v>
      </c>
      <c r="K313" s="144">
        <v>0.2339</v>
      </c>
      <c r="L313" s="144"/>
      <c r="M313" s="144"/>
      <c r="O313" s="57">
        <v>0.6237</v>
      </c>
      <c r="P313" s="185">
        <v>0.4769</v>
      </c>
      <c r="Q313" s="185">
        <v>0.5261</v>
      </c>
      <c r="R313" s="185">
        <f t="shared" si="46"/>
        <v>-0.0492</v>
      </c>
      <c r="S313" s="57">
        <v>0.3475</v>
      </c>
      <c r="U313" s="207">
        <v>0.0913</v>
      </c>
      <c r="V313" s="63">
        <v>0.8489</v>
      </c>
      <c r="W313" s="64">
        <v>195</v>
      </c>
      <c r="X313" s="64">
        <v>308</v>
      </c>
      <c r="Z313" s="110">
        <f t="shared" si="47"/>
        <v>1940.81599123768</v>
      </c>
      <c r="AA313" s="72">
        <f t="shared" si="48"/>
        <v>1021.06329299014</v>
      </c>
      <c r="AB313" s="72">
        <f t="shared" si="49"/>
        <v>92.9955</v>
      </c>
      <c r="AD313" s="153" t="s">
        <v>37</v>
      </c>
      <c r="AE313" s="177">
        <f>SUM(AB$299:AB313)/SUM(W$299:W313)-SUM(AA$299:AA313)/SUM(Z$299:Z313)</f>
        <v>0.00145727296929077</v>
      </c>
    </row>
    <row r="314" ht="14" customHeight="1" outlineLevel="1" spans="1:31">
      <c r="A314" s="116">
        <v>43481</v>
      </c>
      <c r="B314" s="181"/>
      <c r="C314" s="123">
        <v>19</v>
      </c>
      <c r="E314" s="136">
        <v>0.2367</v>
      </c>
      <c r="F314" s="136">
        <v>0.2812</v>
      </c>
      <c r="G314" s="165">
        <f t="shared" si="45"/>
        <v>66.9861</v>
      </c>
      <c r="H314" s="136">
        <v>0.2626</v>
      </c>
      <c r="J314" s="144">
        <v>0.2546</v>
      </c>
      <c r="K314" s="144">
        <v>0.267</v>
      </c>
      <c r="L314" s="144"/>
      <c r="M314" s="144"/>
      <c r="O314" s="57">
        <v>0.8382</v>
      </c>
      <c r="P314" s="185">
        <v>0.5029</v>
      </c>
      <c r="Q314" s="185">
        <v>0.5555</v>
      </c>
      <c r="R314" s="185">
        <f t="shared" si="46"/>
        <v>-0.0526</v>
      </c>
      <c r="S314" s="57">
        <v>0.3059</v>
      </c>
      <c r="U314" s="207">
        <v>0.0828</v>
      </c>
      <c r="V314" s="63">
        <v>0.8692</v>
      </c>
      <c r="W314" s="64">
        <v>173</v>
      </c>
      <c r="X314" s="64">
        <v>283</v>
      </c>
      <c r="Z314" s="110">
        <f t="shared" si="47"/>
        <v>1916.37198067633</v>
      </c>
      <c r="AA314" s="72">
        <f t="shared" si="48"/>
        <v>1064.5446352657</v>
      </c>
      <c r="AB314" s="72">
        <f t="shared" si="49"/>
        <v>87.0017</v>
      </c>
      <c r="AD314" s="153" t="s">
        <v>38</v>
      </c>
      <c r="AE314" s="154">
        <f>SUM(AB$299:AB314)/SUM(W$299:W314)-SUM(AA$299:AA314)/SUM(Z$299:Z314)</f>
        <v>-0.00252782209975694</v>
      </c>
    </row>
    <row r="315" ht="14" customHeight="1" outlineLevel="1" spans="1:31">
      <c r="A315" s="116">
        <v>43482</v>
      </c>
      <c r="B315" s="181"/>
      <c r="C315" s="123">
        <v>12</v>
      </c>
      <c r="E315" s="136">
        <v>0.1533</v>
      </c>
      <c r="F315" s="136">
        <v>0.3258</v>
      </c>
      <c r="G315" s="165">
        <f t="shared" si="45"/>
        <v>43.9971</v>
      </c>
      <c r="H315" s="136">
        <v>0.2297</v>
      </c>
      <c r="J315" s="144">
        <v>0.2391</v>
      </c>
      <c r="K315" s="144">
        <v>0.2186</v>
      </c>
      <c r="L315" s="144"/>
      <c r="M315" s="144"/>
      <c r="O315" s="57">
        <v>0.7945</v>
      </c>
      <c r="P315" s="185">
        <v>0.4884</v>
      </c>
      <c r="Q315" s="185">
        <v>0.5246</v>
      </c>
      <c r="R315" s="185">
        <f t="shared" si="46"/>
        <v>-0.0362</v>
      </c>
      <c r="S315" s="57">
        <v>0.357</v>
      </c>
      <c r="U315" s="207">
        <v>0.0999</v>
      </c>
      <c r="V315" s="63">
        <v>0.8842</v>
      </c>
      <c r="W315" s="64">
        <v>172</v>
      </c>
      <c r="X315" s="64">
        <v>287</v>
      </c>
      <c r="Z315" s="110">
        <f t="shared" si="47"/>
        <v>1549.72172172172</v>
      </c>
      <c r="AA315" s="72">
        <f t="shared" si="48"/>
        <v>812.984015215215</v>
      </c>
      <c r="AB315" s="72">
        <f t="shared" si="49"/>
        <v>84.0048</v>
      </c>
      <c r="AD315" s="153" t="s">
        <v>39</v>
      </c>
      <c r="AE315" s="154">
        <f>SUM(AB$299:AB315)/SUM(W$299:W315)-SUM(AA$299:AA315)/SUM(Z$299:Z315)</f>
        <v>-0.00425012929254842</v>
      </c>
    </row>
    <row r="316" ht="14" customHeight="1" outlineLevel="1" spans="1:31">
      <c r="A316" s="116">
        <v>43483</v>
      </c>
      <c r="B316" s="181"/>
      <c r="C316" s="123">
        <v>13</v>
      </c>
      <c r="E316" s="136">
        <v>0.1577</v>
      </c>
      <c r="F316" s="136">
        <v>0.3186</v>
      </c>
      <c r="G316" s="165">
        <f t="shared" si="45"/>
        <v>38.0057</v>
      </c>
      <c r="H316" s="136">
        <v>0.1772</v>
      </c>
      <c r="J316" s="144">
        <v>0.3223</v>
      </c>
      <c r="K316" s="144">
        <v>0.242</v>
      </c>
      <c r="L316" s="144"/>
      <c r="M316" s="144"/>
      <c r="O316" s="57">
        <v>0.7561</v>
      </c>
      <c r="P316" s="185">
        <v>0.5132</v>
      </c>
      <c r="Q316" s="185">
        <v>0.5182</v>
      </c>
      <c r="R316" s="185">
        <f t="shared" si="46"/>
        <v>-0.005</v>
      </c>
      <c r="S316" s="57">
        <v>0.2528</v>
      </c>
      <c r="U316" s="207">
        <v>0.0937</v>
      </c>
      <c r="V316" s="63">
        <v>0.856</v>
      </c>
      <c r="W316" s="64">
        <v>152</v>
      </c>
      <c r="X316" s="64">
        <v>241</v>
      </c>
      <c r="Y316" s="189"/>
      <c r="Z316" s="110">
        <f t="shared" si="47"/>
        <v>1470.1985058698</v>
      </c>
      <c r="AA316" s="72">
        <f t="shared" si="48"/>
        <v>761.856865741729</v>
      </c>
      <c r="AB316" s="72">
        <f t="shared" si="49"/>
        <v>78.0064</v>
      </c>
      <c r="AD316" s="153" t="s">
        <v>40</v>
      </c>
      <c r="AE316" s="154">
        <f>SUM(AB$299:AB316)/SUM(W$299:W316)-SUM(AA$299:AA316)/SUM(Z$299:Z316)</f>
        <v>-0.00433433293048163</v>
      </c>
    </row>
    <row r="317" ht="14" customHeight="1" outlineLevel="1" spans="1:31">
      <c r="A317" s="116">
        <v>43484</v>
      </c>
      <c r="B317" s="181"/>
      <c r="C317" s="105">
        <v>11</v>
      </c>
      <c r="E317" s="136">
        <v>0.1681</v>
      </c>
      <c r="F317" s="136">
        <v>0.3419</v>
      </c>
      <c r="G317" s="165">
        <f t="shared" si="45"/>
        <v>37.9906</v>
      </c>
      <c r="H317" s="136">
        <v>0.1803</v>
      </c>
      <c r="J317" s="144">
        <v>0.2621</v>
      </c>
      <c r="K317" s="144">
        <v>0.2281</v>
      </c>
      <c r="L317" s="144"/>
      <c r="M317" s="144"/>
      <c r="O317" s="57">
        <v>0.7885</v>
      </c>
      <c r="P317" s="185">
        <v>0.4122</v>
      </c>
      <c r="Q317" s="185">
        <v>0.4677</v>
      </c>
      <c r="R317" s="185">
        <f t="shared" si="46"/>
        <v>-0.0555</v>
      </c>
      <c r="S317" s="57">
        <v>0.2094</v>
      </c>
      <c r="U317" s="207">
        <v>0.0963</v>
      </c>
      <c r="V317" s="63">
        <v>0.9251</v>
      </c>
      <c r="W317" s="64">
        <v>131</v>
      </c>
      <c r="X317" s="64">
        <v>226</v>
      </c>
      <c r="Z317" s="110">
        <f t="shared" si="47"/>
        <v>1229.33229491173</v>
      </c>
      <c r="AA317" s="72">
        <f t="shared" si="48"/>
        <v>574.958714330218</v>
      </c>
      <c r="AB317" s="72">
        <f t="shared" si="49"/>
        <v>53.9982</v>
      </c>
      <c r="AD317" s="153" t="s">
        <v>41</v>
      </c>
      <c r="AE317" s="154">
        <f>SUM(AB$299:AB317)/SUM(W$299:W317)-SUM(AA$299:AA317)/SUM(Z$299:Z317)</f>
        <v>-0.00627962207259525</v>
      </c>
    </row>
    <row r="318" ht="14" customHeight="1" outlineLevel="1" spans="1:31">
      <c r="A318" s="116">
        <v>43485</v>
      </c>
      <c r="B318" s="181"/>
      <c r="C318" s="123">
        <v>16</v>
      </c>
      <c r="E318" s="136">
        <v>0.1779</v>
      </c>
      <c r="F318" s="136">
        <v>0.3191</v>
      </c>
      <c r="G318" s="165">
        <f t="shared" si="45"/>
        <v>28.9977</v>
      </c>
      <c r="H318" s="136">
        <v>0.1471</v>
      </c>
      <c r="J318" s="144">
        <v>0.2434</v>
      </c>
      <c r="K318" s="144">
        <v>0.2454</v>
      </c>
      <c r="L318" s="144"/>
      <c r="M318" s="144"/>
      <c r="O318" s="57">
        <v>0.775</v>
      </c>
      <c r="P318" s="185">
        <v>0.4536</v>
      </c>
      <c r="Q318" s="185">
        <v>0.4527</v>
      </c>
      <c r="R318" s="184">
        <f t="shared" si="46"/>
        <v>0.000900000000000012</v>
      </c>
      <c r="S318" s="57">
        <v>0.215</v>
      </c>
      <c r="U318" s="207">
        <v>0.0895</v>
      </c>
      <c r="V318" s="63">
        <v>0.8469</v>
      </c>
      <c r="W318" s="64">
        <v>97</v>
      </c>
      <c r="X318" s="64">
        <v>163</v>
      </c>
      <c r="Z318" s="110">
        <f t="shared" si="47"/>
        <v>986.798882681564</v>
      </c>
      <c r="AA318" s="72">
        <f t="shared" si="48"/>
        <v>446.723854189944</v>
      </c>
      <c r="AB318" s="72">
        <f t="shared" si="49"/>
        <v>43.9992</v>
      </c>
      <c r="AD318" s="153" t="s">
        <v>42</v>
      </c>
      <c r="AE318" s="154">
        <f>SUM(AB$299:AB318)/SUM(W$299:W318)-SUM(AA$299:AA318)/SUM(Z$299:Z318)</f>
        <v>-0.00602332565294195</v>
      </c>
    </row>
    <row r="319" ht="14" customHeight="1" outlineLevel="1" spans="1:31">
      <c r="A319" s="116">
        <v>43486</v>
      </c>
      <c r="B319" s="181"/>
      <c r="C319" s="123">
        <v>15</v>
      </c>
      <c r="E319" s="136">
        <v>0.085</v>
      </c>
      <c r="F319" s="136">
        <v>0.3205</v>
      </c>
      <c r="G319" s="165">
        <f t="shared" si="45"/>
        <v>13.005</v>
      </c>
      <c r="H319" s="136">
        <v>0.2857</v>
      </c>
      <c r="J319" s="144">
        <v>0.2483</v>
      </c>
      <c r="K319" s="144">
        <v>0.2428</v>
      </c>
      <c r="L319" s="144"/>
      <c r="M319" s="144"/>
      <c r="O319" s="57">
        <v>0.7179</v>
      </c>
      <c r="P319" s="185">
        <v>0.3458</v>
      </c>
      <c r="Q319" s="185">
        <v>0.4105</v>
      </c>
      <c r="R319" s="185">
        <f t="shared" si="46"/>
        <v>-0.0647</v>
      </c>
      <c r="S319" s="57">
        <v>0.2377</v>
      </c>
      <c r="U319" s="207">
        <v>0.1052</v>
      </c>
      <c r="V319" s="63">
        <v>0.8639</v>
      </c>
      <c r="W319" s="64">
        <v>107</v>
      </c>
      <c r="X319" s="64">
        <v>153</v>
      </c>
      <c r="Z319" s="110">
        <f t="shared" si="47"/>
        <v>910.110266159696</v>
      </c>
      <c r="AA319" s="72">
        <f t="shared" si="48"/>
        <v>373.600264258555</v>
      </c>
      <c r="AB319" s="72">
        <f t="shared" si="49"/>
        <v>37.0006</v>
      </c>
      <c r="AD319" s="153" t="s">
        <v>43</v>
      </c>
      <c r="AE319" s="154">
        <f>SUM(AB$299:AB319)/SUM(W$299:W319)-SUM(AA$299:AA319)/SUM(Z$299:Z319)</f>
        <v>-0.00793585932227353</v>
      </c>
    </row>
    <row r="320" ht="14" customHeight="1" outlineLevel="1" spans="1:31">
      <c r="A320" s="116">
        <v>43487</v>
      </c>
      <c r="B320" s="181"/>
      <c r="C320" s="123">
        <v>1</v>
      </c>
      <c r="E320" s="136">
        <v>0.1866</v>
      </c>
      <c r="F320" s="136">
        <v>0.2518</v>
      </c>
      <c r="G320" s="165">
        <f t="shared" si="45"/>
        <v>144.9882</v>
      </c>
      <c r="H320" s="136">
        <v>0.4857</v>
      </c>
      <c r="J320" s="144">
        <v>0.2632</v>
      </c>
      <c r="K320" s="144">
        <v>0.2476</v>
      </c>
      <c r="L320" s="144"/>
      <c r="M320" s="144"/>
      <c r="O320" s="57">
        <v>0.3717</v>
      </c>
      <c r="P320" s="202">
        <v>0.3664</v>
      </c>
      <c r="Q320" s="185">
        <v>0.4113</v>
      </c>
      <c r="R320" s="185">
        <f t="shared" si="46"/>
        <v>-0.0449</v>
      </c>
      <c r="S320" s="57">
        <v>0.29</v>
      </c>
      <c r="U320" s="207">
        <v>0.6327</v>
      </c>
      <c r="V320" s="63">
        <v>0.8032</v>
      </c>
      <c r="W320" s="64">
        <v>524</v>
      </c>
      <c r="X320" s="64">
        <v>777</v>
      </c>
      <c r="Z320" s="110">
        <f t="shared" si="47"/>
        <v>304.196617670302</v>
      </c>
      <c r="AA320" s="72">
        <f t="shared" si="48"/>
        <v>125.116068847795</v>
      </c>
      <c r="AB320" s="72">
        <f t="shared" si="49"/>
        <v>191.9936</v>
      </c>
      <c r="AD320" s="153" t="s">
        <v>44</v>
      </c>
      <c r="AE320" s="154">
        <f>SUM(AB$299:AB320)/SUM(W$299:W320)-SUM(AA$299:AA320)/SUM(Z$299:Z320)</f>
        <v>-0.0203359112566998</v>
      </c>
    </row>
    <row r="321" ht="14" customHeight="1" outlineLevel="1" spans="1:31">
      <c r="A321" s="116">
        <v>43488</v>
      </c>
      <c r="B321" s="181"/>
      <c r="C321" s="123">
        <v>3</v>
      </c>
      <c r="E321" s="136">
        <v>0.2225</v>
      </c>
      <c r="F321" s="136">
        <v>0.2707</v>
      </c>
      <c r="G321" s="165">
        <f t="shared" si="45"/>
        <v>84.995</v>
      </c>
      <c r="H321" s="136">
        <v>0.2393</v>
      </c>
      <c r="J321" s="170">
        <v>0.2885</v>
      </c>
      <c r="K321" s="144">
        <v>0.2934</v>
      </c>
      <c r="L321" s="144"/>
      <c r="M321" s="144"/>
      <c r="O321" s="57">
        <v>0.4045</v>
      </c>
      <c r="P321" s="185">
        <v>0.4143</v>
      </c>
      <c r="Q321" s="185">
        <v>0.4217</v>
      </c>
      <c r="R321" s="185">
        <f t="shared" si="46"/>
        <v>-0.00740000000000002</v>
      </c>
      <c r="S321" s="57">
        <v>0.265</v>
      </c>
      <c r="U321" s="207">
        <v>0.403</v>
      </c>
      <c r="V321" s="63">
        <v>0.7632</v>
      </c>
      <c r="W321" s="64">
        <v>251</v>
      </c>
      <c r="X321" s="64">
        <v>382</v>
      </c>
      <c r="Z321" s="110">
        <f t="shared" si="47"/>
        <v>371.828784119107</v>
      </c>
      <c r="AA321" s="72">
        <f t="shared" si="48"/>
        <v>156.800198263027</v>
      </c>
      <c r="AB321" s="72">
        <f t="shared" si="49"/>
        <v>103.9893</v>
      </c>
      <c r="AD321" s="153" t="s">
        <v>45</v>
      </c>
      <c r="AE321" s="154">
        <f>SUM(AB$299:AB321)/SUM(W$299:W321)-SUM(AA$299:AA321)/SUM(Z$299:Z321)</f>
        <v>-0.0221611385422895</v>
      </c>
    </row>
    <row r="322" ht="14" customHeight="1" outlineLevel="1" spans="1:31">
      <c r="A322" s="116">
        <v>43489</v>
      </c>
      <c r="B322" s="181"/>
      <c r="C322" s="123">
        <v>5</v>
      </c>
      <c r="E322" s="136">
        <v>0.1852</v>
      </c>
      <c r="F322" s="136">
        <v>0.2507</v>
      </c>
      <c r="G322" s="165">
        <f t="shared" si="45"/>
        <v>70.0056</v>
      </c>
      <c r="H322" s="136">
        <v>0.3231</v>
      </c>
      <c r="J322" s="144">
        <v>0.2901</v>
      </c>
      <c r="K322" s="144">
        <v>0.2919</v>
      </c>
      <c r="L322" s="144"/>
      <c r="M322" s="144"/>
      <c r="O322" s="57">
        <v>0.4903</v>
      </c>
      <c r="P322" s="185">
        <v>0.3858</v>
      </c>
      <c r="Q322" s="185">
        <v>0.3438</v>
      </c>
      <c r="R322" s="184">
        <f t="shared" si="46"/>
        <v>0.042</v>
      </c>
      <c r="S322" s="57">
        <v>0.1704</v>
      </c>
      <c r="U322" s="207">
        <v>0.4737</v>
      </c>
      <c r="V322" s="63">
        <v>0.7984</v>
      </c>
      <c r="W322" s="64">
        <v>267</v>
      </c>
      <c r="X322" s="64">
        <v>378</v>
      </c>
      <c r="Z322" s="110">
        <f t="shared" si="47"/>
        <v>296.647878404053</v>
      </c>
      <c r="AA322" s="72">
        <f t="shared" si="48"/>
        <v>101.987540595313</v>
      </c>
      <c r="AB322" s="72">
        <f t="shared" si="49"/>
        <v>103.0086</v>
      </c>
      <c r="AD322" s="153" t="s">
        <v>46</v>
      </c>
      <c r="AE322" s="154">
        <f>SUM(AB$299:AB322)/SUM(W$299:W322)-SUM(AA$299:AA322)/SUM(Z$299:Z322)</f>
        <v>-0.0249516643823142</v>
      </c>
    </row>
    <row r="323" ht="14" customHeight="1" outlineLevel="1" spans="1:31">
      <c r="A323" s="116">
        <v>43490</v>
      </c>
      <c r="B323" s="181"/>
      <c r="C323" s="123">
        <v>1</v>
      </c>
      <c r="E323" s="136">
        <v>0.2074</v>
      </c>
      <c r="F323" s="136">
        <v>0.224</v>
      </c>
      <c r="G323" s="165">
        <f t="shared" si="45"/>
        <v>122.9882</v>
      </c>
      <c r="H323" s="136">
        <v>0.3429</v>
      </c>
      <c r="J323" s="144">
        <v>0.3519</v>
      </c>
      <c r="K323" s="144">
        <v>0.3312</v>
      </c>
      <c r="L323" s="144"/>
      <c r="M323" s="144"/>
      <c r="O323" s="57">
        <v>0.3541</v>
      </c>
      <c r="P323" s="185">
        <v>0.3533</v>
      </c>
      <c r="Q323" s="185">
        <v>0.3768</v>
      </c>
      <c r="R323" s="185">
        <f t="shared" si="46"/>
        <v>-0.0235</v>
      </c>
      <c r="S323" s="57">
        <v>0.2617</v>
      </c>
      <c r="U323" s="207">
        <v>0.8352</v>
      </c>
      <c r="V323" s="63">
        <v>0.7763</v>
      </c>
      <c r="W323" s="64">
        <v>433</v>
      </c>
      <c r="X323" s="64">
        <v>593</v>
      </c>
      <c r="Z323" s="110">
        <f t="shared" si="47"/>
        <v>85.4386973180076</v>
      </c>
      <c r="AA323" s="72">
        <f t="shared" si="48"/>
        <v>32.1933011494253</v>
      </c>
      <c r="AB323" s="72">
        <f t="shared" si="49"/>
        <v>152.9789</v>
      </c>
      <c r="AD323" s="153" t="s">
        <v>47</v>
      </c>
      <c r="AE323" s="154">
        <f>SUM(AB$299:AB323)/SUM(W$299:W323)-SUM(AA$299:AA323)/SUM(Z$299:Z323)</f>
        <v>-0.0329283643443443</v>
      </c>
    </row>
    <row r="324" ht="14" customHeight="1" outlineLevel="1" spans="1:31">
      <c r="A324" s="116">
        <v>43491</v>
      </c>
      <c r="B324" s="181"/>
      <c r="C324" s="123">
        <v>1</v>
      </c>
      <c r="E324" s="136">
        <v>0.2226</v>
      </c>
      <c r="F324" s="136">
        <v>0.2622</v>
      </c>
      <c r="G324" s="165">
        <f t="shared" si="45"/>
        <v>129.9984</v>
      </c>
      <c r="H324" s="136">
        <v>0.3976</v>
      </c>
      <c r="J324" s="144">
        <v>0.2991</v>
      </c>
      <c r="K324" s="144">
        <v>0.2766</v>
      </c>
      <c r="L324" s="144"/>
      <c r="M324" s="144"/>
      <c r="O324" s="57">
        <v>0.4313</v>
      </c>
      <c r="P324" s="185">
        <v>0.4211</v>
      </c>
      <c r="Q324" s="185">
        <v>0.3404</v>
      </c>
      <c r="R324" s="184">
        <f t="shared" si="46"/>
        <v>0.0807</v>
      </c>
      <c r="S324" s="57">
        <v>0.263</v>
      </c>
      <c r="U324" s="207">
        <v>0.8319</v>
      </c>
      <c r="V324" s="63">
        <v>0.8631</v>
      </c>
      <c r="W324" s="64">
        <v>418</v>
      </c>
      <c r="X324" s="64">
        <v>584</v>
      </c>
      <c r="Z324" s="110">
        <f t="shared" si="47"/>
        <v>84.4642384902032</v>
      </c>
      <c r="AA324" s="72">
        <f t="shared" si="48"/>
        <v>28.7516267820652</v>
      </c>
      <c r="AB324" s="72">
        <f t="shared" si="49"/>
        <v>176.0198</v>
      </c>
      <c r="AD324" s="153" t="s">
        <v>48</v>
      </c>
      <c r="AE324" s="154">
        <f>SUM(AB$299:AB324)/SUM(W$299:W324)-SUM(AA$299:AA324)/SUM(Z$299:Z324)</f>
        <v>-0.0342096065984817</v>
      </c>
    </row>
    <row r="325" ht="14" customHeight="1" outlineLevel="1" spans="1:31">
      <c r="A325" s="116">
        <v>43492</v>
      </c>
      <c r="B325" s="181"/>
      <c r="C325" s="105">
        <v>2</v>
      </c>
      <c r="E325" s="136">
        <v>0.2091</v>
      </c>
      <c r="F325" s="136">
        <v>0.2188</v>
      </c>
      <c r="G325" s="165">
        <f t="shared" si="45"/>
        <v>138.006</v>
      </c>
      <c r="H325" s="136">
        <v>0.4231</v>
      </c>
      <c r="J325" s="144">
        <v>0.2808</v>
      </c>
      <c r="K325" s="144">
        <v>0.2623</v>
      </c>
      <c r="L325" s="144"/>
      <c r="M325" s="144"/>
      <c r="O325" s="57">
        <v>0.3775</v>
      </c>
      <c r="P325" s="202">
        <v>0.3876</v>
      </c>
      <c r="Q325" s="185">
        <v>0.3889</v>
      </c>
      <c r="R325" s="185">
        <f t="shared" si="46"/>
        <v>-0.00130000000000002</v>
      </c>
      <c r="S325" s="57">
        <v>0.2774</v>
      </c>
      <c r="U325" s="207">
        <v>0.8408</v>
      </c>
      <c r="V325" s="63">
        <v>0.9403</v>
      </c>
      <c r="W325" s="64">
        <v>485</v>
      </c>
      <c r="X325" s="64">
        <v>660</v>
      </c>
      <c r="Z325" s="110">
        <f t="shared" si="47"/>
        <v>91.8315889628925</v>
      </c>
      <c r="AA325" s="72">
        <f t="shared" si="48"/>
        <v>35.7133049476689</v>
      </c>
      <c r="AB325" s="72">
        <f t="shared" si="49"/>
        <v>187.986</v>
      </c>
      <c r="AD325" s="153" t="s">
        <v>49</v>
      </c>
      <c r="AE325" s="154">
        <f>SUM(AB$299:AB325)/SUM(W$299:W325)-SUM(AA$299:AA325)/SUM(Z$299:Z325)</f>
        <v>-0.0382626339093845</v>
      </c>
    </row>
    <row r="326" ht="14" customHeight="1" outlineLevel="1" spans="1:31">
      <c r="A326" s="116">
        <v>43493</v>
      </c>
      <c r="B326" s="181"/>
      <c r="C326" s="123">
        <v>2</v>
      </c>
      <c r="E326" s="136">
        <v>0.2028</v>
      </c>
      <c r="F326" s="136">
        <v>0.2086</v>
      </c>
      <c r="G326" s="165">
        <f t="shared" si="45"/>
        <v>157.9812</v>
      </c>
      <c r="H326" s="136">
        <v>0.3636</v>
      </c>
      <c r="J326" s="170">
        <v>0.2976</v>
      </c>
      <c r="K326" s="144">
        <v>0.2827</v>
      </c>
      <c r="L326" s="144"/>
      <c r="M326" s="144"/>
      <c r="O326" s="57">
        <v>0.3629</v>
      </c>
      <c r="P326" s="185">
        <v>0.3737</v>
      </c>
      <c r="Q326" s="185">
        <v>0.3333</v>
      </c>
      <c r="R326" s="184">
        <f t="shared" si="46"/>
        <v>0.0404</v>
      </c>
      <c r="S326" s="57">
        <v>0.2571</v>
      </c>
      <c r="U326" s="207">
        <v>0.8449</v>
      </c>
      <c r="V326" s="63">
        <v>0.9316</v>
      </c>
      <c r="W326" s="64">
        <v>570</v>
      </c>
      <c r="X326" s="64">
        <v>779</v>
      </c>
      <c r="Z326" s="110">
        <f t="shared" si="47"/>
        <v>104.63605160374</v>
      </c>
      <c r="AA326" s="72">
        <f t="shared" si="48"/>
        <v>34.8751959995266</v>
      </c>
      <c r="AB326" s="72">
        <f t="shared" si="49"/>
        <v>213.009</v>
      </c>
      <c r="AD326" s="153" t="s">
        <v>50</v>
      </c>
      <c r="AE326" s="154">
        <f>SUM(AB$299:AB326)/SUM(W$299:W326)-SUM(AA$299:AA326)/SUM(Z$299:Z326)</f>
        <v>-0.0432695868539119</v>
      </c>
    </row>
    <row r="327" ht="14" customHeight="1" outlineLevel="1" spans="1:31">
      <c r="A327" s="116">
        <v>43494</v>
      </c>
      <c r="B327" s="181"/>
      <c r="C327" s="123">
        <v>4</v>
      </c>
      <c r="E327" s="167">
        <v>0.1852</v>
      </c>
      <c r="F327" s="136">
        <v>0.2033</v>
      </c>
      <c r="G327" s="165">
        <f t="shared" si="45"/>
        <v>140.0112</v>
      </c>
      <c r="H327" s="136">
        <v>0.3882</v>
      </c>
      <c r="J327" s="170" t="s">
        <v>147</v>
      </c>
      <c r="K327" s="144">
        <v>0.275</v>
      </c>
      <c r="L327" s="144"/>
      <c r="M327" s="144"/>
      <c r="O327" s="57">
        <v>0.3779</v>
      </c>
      <c r="P327" s="185">
        <v>0.3797</v>
      </c>
      <c r="Q327" s="185">
        <v>0.2104</v>
      </c>
      <c r="R327" s="184">
        <f t="shared" si="46"/>
        <v>0.1693</v>
      </c>
      <c r="S327" s="57">
        <v>0.2575</v>
      </c>
      <c r="U327" s="207">
        <v>0.4678</v>
      </c>
      <c r="V327" s="63">
        <v>0.9041</v>
      </c>
      <c r="W327" s="64">
        <v>553</v>
      </c>
      <c r="X327" s="64">
        <v>756</v>
      </c>
      <c r="Z327" s="110">
        <f t="shared" si="47"/>
        <v>629.129115006413</v>
      </c>
      <c r="AA327" s="72">
        <f t="shared" si="48"/>
        <v>132.368765797349</v>
      </c>
      <c r="AB327" s="72">
        <f t="shared" si="49"/>
        <v>209.9741</v>
      </c>
      <c r="AD327" s="153" t="s">
        <v>51</v>
      </c>
      <c r="AE327" s="154">
        <f>SUM(AB$299:AB327)/SUM(W$299:W327)-SUM(AA$299:AA327)/SUM(Z$299:Z327)</f>
        <v>-0.0426668626879654</v>
      </c>
    </row>
    <row r="328" ht="14" customHeight="1" outlineLevel="1" spans="1:31">
      <c r="A328" s="116">
        <v>43495</v>
      </c>
      <c r="B328" s="181"/>
      <c r="C328" s="123">
        <v>6</v>
      </c>
      <c r="E328" s="136">
        <v>0.2092</v>
      </c>
      <c r="F328" s="136">
        <v>0.2029</v>
      </c>
      <c r="G328" s="165">
        <f t="shared" si="45"/>
        <v>99.9976</v>
      </c>
      <c r="H328" s="136">
        <v>0.4088</v>
      </c>
      <c r="J328" s="144">
        <v>0.2888</v>
      </c>
      <c r="K328" s="144">
        <v>0.2776</v>
      </c>
      <c r="L328" s="144"/>
      <c r="M328" s="144"/>
      <c r="O328" s="57">
        <v>0.4053</v>
      </c>
      <c r="P328" s="185">
        <v>0.4088</v>
      </c>
      <c r="Q328" s="185">
        <v>0.4268</v>
      </c>
      <c r="R328" s="185">
        <f t="shared" si="46"/>
        <v>-0.018</v>
      </c>
      <c r="S328" s="57">
        <v>0.2599</v>
      </c>
      <c r="U328" s="207">
        <v>0.4245</v>
      </c>
      <c r="V328" s="63">
        <v>0.8943</v>
      </c>
      <c r="W328" s="64">
        <v>340</v>
      </c>
      <c r="X328" s="64">
        <v>478</v>
      </c>
      <c r="Z328" s="110">
        <f t="shared" si="47"/>
        <v>460.942285041225</v>
      </c>
      <c r="AA328" s="72">
        <f t="shared" si="48"/>
        <v>196.730167255595</v>
      </c>
      <c r="AB328" s="72">
        <f t="shared" si="49"/>
        <v>138.992</v>
      </c>
      <c r="AD328" s="153" t="s">
        <v>52</v>
      </c>
      <c r="AE328" s="154">
        <f>SUM(AB$299:AB328)/SUM(W$299:W328)-SUM(AA$299:AA328)/SUM(Z$299:Z328)</f>
        <v>-0.0429581494947635</v>
      </c>
    </row>
    <row r="329" ht="14" customHeight="1" outlineLevel="1" spans="1:31">
      <c r="A329" s="116">
        <v>43496</v>
      </c>
      <c r="B329" s="181"/>
      <c r="C329" s="123">
        <v>29</v>
      </c>
      <c r="E329" s="136">
        <v>0.1685</v>
      </c>
      <c r="F329" s="136">
        <v>0.3142</v>
      </c>
      <c r="G329" s="165">
        <f t="shared" si="45"/>
        <v>14.9965</v>
      </c>
      <c r="H329" s="136">
        <v>0.2826</v>
      </c>
      <c r="J329" s="144">
        <v>0.2099</v>
      </c>
      <c r="K329" s="144">
        <v>0.228</v>
      </c>
      <c r="L329" s="144"/>
      <c r="M329" s="144"/>
      <c r="O329" s="57">
        <v>0.5833</v>
      </c>
      <c r="P329" s="185">
        <v>0.3433</v>
      </c>
      <c r="Q329" s="185">
        <v>0.4275</v>
      </c>
      <c r="R329" s="185">
        <f t="shared" si="46"/>
        <v>-0.0842</v>
      </c>
      <c r="S329" s="57">
        <v>0.1979</v>
      </c>
      <c r="U329" s="207">
        <v>0.0797</v>
      </c>
      <c r="V329" s="63">
        <v>0.8018</v>
      </c>
      <c r="W329" s="64">
        <v>67</v>
      </c>
      <c r="X329" s="64">
        <v>89</v>
      </c>
      <c r="Z329" s="110">
        <f t="shared" si="47"/>
        <v>773.652446675031</v>
      </c>
      <c r="AA329" s="72">
        <f t="shared" si="48"/>
        <v>330.736420953576</v>
      </c>
      <c r="AB329" s="72">
        <f t="shared" si="49"/>
        <v>23.0011</v>
      </c>
      <c r="AD329" s="153" t="s">
        <v>57</v>
      </c>
      <c r="AE329" s="154">
        <f>SUM(AB$299:AB329)/SUM(W$299:W329)-SUM(AA$299:AA329)/SUM(Z$299:Z329)</f>
        <v>-0.0428337382866581</v>
      </c>
    </row>
    <row r="330" ht="14" customHeight="1" spans="1:31">
      <c r="A330" s="125" t="s">
        <v>111</v>
      </c>
      <c r="B330" s="192"/>
      <c r="C330" s="166">
        <f>AVERAGE(C299:C329)</f>
        <v>10.0645161290323</v>
      </c>
      <c r="E330" s="34">
        <f>AVERAGE(E299:E329)</f>
        <v>0.190251612903226</v>
      </c>
      <c r="F330" s="34">
        <f>AVERAGE(F299:F329)</f>
        <v>0.289432258064516</v>
      </c>
      <c r="G330" s="34">
        <f>SUM(G299:G329)/SUM(X300:X329)</f>
        <v>0.200584534398257</v>
      </c>
      <c r="H330" s="34">
        <f>AVERAGE(H299:H329)</f>
        <v>0.309483870967742</v>
      </c>
      <c r="I330" s="183"/>
      <c r="J330" s="183">
        <f>AVERAGE(J299:J329)</f>
        <v>0.215073333333333</v>
      </c>
      <c r="K330" s="183">
        <f>AVERAGE(K299:K329)</f>
        <v>0.211787096774194</v>
      </c>
      <c r="L330" s="183" t="e">
        <f>AVERAGE(L299:L329)</f>
        <v>#DIV/0!</v>
      </c>
      <c r="M330" s="183" t="e">
        <f>AVERAGE(M299:M329)</f>
        <v>#DIV/0!</v>
      </c>
      <c r="N330" s="183"/>
      <c r="O330" s="34">
        <f>AVERAGE(O299:O329)</f>
        <v>0.639735483870968</v>
      </c>
      <c r="P330" s="34">
        <f>AVERAGE(P299:P329)</f>
        <v>0.433948387096774</v>
      </c>
      <c r="Q330" s="34">
        <f>AVERAGE(Q299:Q329)</f>
        <v>0.436522580645161</v>
      </c>
      <c r="R330" s="34">
        <f>AVERAGE(R299:R329)</f>
        <v>-0.00257419354838709</v>
      </c>
      <c r="S330" s="34">
        <f>AVERAGE(S299:S329)</f>
        <v>0.284577419354839</v>
      </c>
      <c r="T330" s="183"/>
      <c r="U330" s="34">
        <f>AVERAGE(U299:U329)</f>
        <v>0.253641935483871</v>
      </c>
      <c r="V330" s="34">
        <f>AVERAGE(V299:V329)</f>
        <v>0.816651612903226</v>
      </c>
      <c r="W330" s="217">
        <f>AVERAGE(W299:W329)</f>
        <v>243.870967741935</v>
      </c>
      <c r="X330" s="217">
        <f>AVERAGE(X300:X329)</f>
        <v>367.266666666667</v>
      </c>
      <c r="Z330" s="34" t="s">
        <v>54</v>
      </c>
      <c r="AA330" s="34">
        <f>SUM(AA299:AA329)/SUM(Z299:Z329)</f>
        <v>0.468354836170256</v>
      </c>
      <c r="AB330" s="68" t="s">
        <v>55</v>
      </c>
      <c r="AC330" s="34">
        <f>SUM(AB299:AB329)/SUM(W299:W329)</f>
        <v>0.425521097883598</v>
      </c>
      <c r="AD330" s="155" t="s">
        <v>16</v>
      </c>
      <c r="AE330" s="68">
        <f>AC330-AA330</f>
        <v>-0.0428337382866581</v>
      </c>
    </row>
    <row r="331" ht="14" hidden="1" customHeight="1" spans="1:31">
      <c r="A331" s="222" t="s">
        <v>112</v>
      </c>
      <c r="B331" s="181" t="s">
        <v>63</v>
      </c>
      <c r="C331" s="105">
        <f>MIN(C299:C330)</f>
        <v>1</v>
      </c>
      <c r="E331" s="163">
        <f>VARP(E$296:E$326)</f>
        <v>0.00219349033055509</v>
      </c>
      <c r="F331" s="163">
        <f>VARP(F$296:F$326)</f>
        <v>0.00397352603219551</v>
      </c>
      <c r="G331" s="163"/>
      <c r="H331" s="163"/>
      <c r="I331" s="163"/>
      <c r="J331" s="163">
        <f>VARP(J$296:J$326)</f>
        <v>0.00623734284658227</v>
      </c>
      <c r="K331" s="163">
        <f>VARP(K$296:K$326)</f>
        <v>0.00502475869423522</v>
      </c>
      <c r="L331" s="163" t="e">
        <f>VARP(L$296:L$326)</f>
        <v>#DIV/0!</v>
      </c>
      <c r="M331" s="163" t="e">
        <f>VARP(M$296:M$326)</f>
        <v>#DIV/0!</v>
      </c>
      <c r="N331" s="163"/>
      <c r="O331" s="163">
        <f>VARP(O$296:O$326)</f>
        <v>0.0376357833463889</v>
      </c>
      <c r="P331" s="163">
        <f>VARP(P$296:P$326)</f>
        <v>0.0114165821441032</v>
      </c>
      <c r="Q331" s="163">
        <f>VARP(Q$296:Q$326)</f>
        <v>0.0139844570318245</v>
      </c>
      <c r="R331" s="163">
        <f>VARP(R$296:R$326)</f>
        <v>0.00182937204975017</v>
      </c>
      <c r="S331" s="163">
        <f>VARP(S$296:S$326)</f>
        <v>0.00736734579210533</v>
      </c>
      <c r="T331" s="163"/>
      <c r="U331" s="163">
        <f>VARP(U$296:U$326)</f>
        <v>0.0704704937245652</v>
      </c>
      <c r="V331" s="163">
        <f>VARP(V$296:V$326)</f>
        <v>0.0244061503389121</v>
      </c>
      <c r="W331" s="163"/>
      <c r="X331" s="163"/>
      <c r="Z331" s="110">
        <f>AVERAGE(Z300:Z329)</f>
        <v>1204.53237702738</v>
      </c>
      <c r="AA331" s="72">
        <f>AVERAGE(AA300:AA329)</f>
        <v>561.378609022244</v>
      </c>
      <c r="AB331" s="72">
        <f>AVERAGE(AB300:AB329)</f>
        <v>103.897956666667</v>
      </c>
      <c r="AE331" s="75">
        <f>VARP(AE300:AE330)</f>
        <v>0.000726723642105828</v>
      </c>
    </row>
    <row r="332" ht="14" customHeight="1" outlineLevel="1" spans="1:31">
      <c r="A332" s="116">
        <v>43862</v>
      </c>
      <c r="B332" s="181"/>
      <c r="C332" s="123">
        <v>11</v>
      </c>
      <c r="E332" s="136">
        <v>0.1857</v>
      </c>
      <c r="F332" s="136">
        <v>0.2649</v>
      </c>
      <c r="G332" s="165">
        <f t="shared" ref="G332:G360" si="50">X332*E332</f>
        <v>38.997</v>
      </c>
      <c r="H332" s="136">
        <v>0.2642</v>
      </c>
      <c r="J332" s="216">
        <v>0.3436</v>
      </c>
      <c r="K332" s="144">
        <v>0.3069</v>
      </c>
      <c r="L332" s="144"/>
      <c r="M332" s="144"/>
      <c r="O332" s="57">
        <v>0.4078</v>
      </c>
      <c r="P332" s="185">
        <v>0.3548</v>
      </c>
      <c r="Q332" s="57">
        <v>0.4295</v>
      </c>
      <c r="R332" s="185">
        <f t="shared" ref="R332:R360" si="51">P332-Q332</f>
        <v>-0.0747</v>
      </c>
      <c r="S332" s="57">
        <v>0.1673</v>
      </c>
      <c r="U332" s="207">
        <v>0.1853</v>
      </c>
      <c r="V332" s="63">
        <v>0.7255</v>
      </c>
      <c r="W332" s="64">
        <v>155</v>
      </c>
      <c r="X332" s="64">
        <v>210</v>
      </c>
      <c r="Z332" s="110">
        <f t="shared" ref="Z332:Z360" si="52">W332/U332-W332</f>
        <v>681.481381543443</v>
      </c>
      <c r="AA332" s="72">
        <f t="shared" ref="AA332:AA360" si="53">(W332/U332-W332)*Q332</f>
        <v>292.696253372909</v>
      </c>
      <c r="AB332" s="72">
        <f t="shared" ref="AB332:AB360" si="54">W332*P332</f>
        <v>54.994</v>
      </c>
      <c r="AD332" s="153" t="s">
        <v>23</v>
      </c>
      <c r="AE332" s="154">
        <f>AB332/W332-AA332/Z332</f>
        <v>-0.0747</v>
      </c>
    </row>
    <row r="333" ht="14" customHeight="1" outlineLevel="1" spans="1:31">
      <c r="A333" s="116">
        <v>43863</v>
      </c>
      <c r="B333" s="181"/>
      <c r="C333" s="123">
        <v>20</v>
      </c>
      <c r="E333" s="136">
        <v>0.2254</v>
      </c>
      <c r="F333" s="136">
        <v>0.2515</v>
      </c>
      <c r="G333" s="165">
        <f t="shared" si="50"/>
        <v>32.0068</v>
      </c>
      <c r="H333" s="136">
        <v>0.2791</v>
      </c>
      <c r="J333" s="144">
        <v>0.3582</v>
      </c>
      <c r="K333" s="144">
        <v>0.2616</v>
      </c>
      <c r="L333" s="144"/>
      <c r="M333" s="144"/>
      <c r="O333" s="57">
        <v>0.5472</v>
      </c>
      <c r="P333" s="185">
        <v>0.4211</v>
      </c>
      <c r="Q333" s="57">
        <v>0.4542</v>
      </c>
      <c r="R333" s="185">
        <f t="shared" si="51"/>
        <v>-0.0331</v>
      </c>
      <c r="S333" s="57">
        <v>0.1675</v>
      </c>
      <c r="U333" s="207">
        <v>0.1351</v>
      </c>
      <c r="V333" s="63">
        <v>0.8082</v>
      </c>
      <c r="W333" s="64">
        <v>95</v>
      </c>
      <c r="X333" s="64">
        <v>142</v>
      </c>
      <c r="Z333" s="110">
        <f t="shared" si="52"/>
        <v>608.182827535159</v>
      </c>
      <c r="AA333" s="72">
        <f t="shared" si="53"/>
        <v>276.236640266469</v>
      </c>
      <c r="AB333" s="72">
        <f t="shared" si="54"/>
        <v>40.0045</v>
      </c>
      <c r="AD333" s="153" t="s">
        <v>24</v>
      </c>
      <c r="AE333" s="154">
        <f>SUM(AB$332:AB333)/SUM(W$332:W333)-SUM(AA$332:AA333)/SUM(Z$332:Z333)</f>
        <v>-0.061154083070283</v>
      </c>
    </row>
    <row r="334" ht="14" customHeight="1" outlineLevel="1" spans="1:31">
      <c r="A334" s="116">
        <v>43864</v>
      </c>
      <c r="B334" s="181"/>
      <c r="C334" s="105">
        <v>10</v>
      </c>
      <c r="E334" s="167">
        <v>0.0808</v>
      </c>
      <c r="F334" s="136">
        <v>0.2886</v>
      </c>
      <c r="G334" s="165">
        <f t="shared" si="50"/>
        <v>7.9992</v>
      </c>
      <c r="H334" s="136">
        <v>0.2895</v>
      </c>
      <c r="J334" s="144">
        <v>0.3297</v>
      </c>
      <c r="K334" s="144">
        <v>0.2498</v>
      </c>
      <c r="L334" s="144"/>
      <c r="M334" s="144"/>
      <c r="O334" s="57">
        <v>0.6</v>
      </c>
      <c r="P334" s="185">
        <v>0.4444</v>
      </c>
      <c r="Q334" s="57">
        <v>0.4444</v>
      </c>
      <c r="R334" s="184">
        <f t="shared" si="51"/>
        <v>0</v>
      </c>
      <c r="S334" s="57">
        <v>0.148</v>
      </c>
      <c r="U334" s="207">
        <v>0.0872</v>
      </c>
      <c r="V334" s="63">
        <v>0.8275</v>
      </c>
      <c r="W334" s="64">
        <v>72</v>
      </c>
      <c r="X334" s="64">
        <v>99</v>
      </c>
      <c r="Z334" s="110">
        <f t="shared" si="52"/>
        <v>753.688073394495</v>
      </c>
      <c r="AA334" s="72">
        <f t="shared" si="53"/>
        <v>334.938979816514</v>
      </c>
      <c r="AB334" s="72">
        <f t="shared" si="54"/>
        <v>31.9968</v>
      </c>
      <c r="AD334" s="153" t="s">
        <v>25</v>
      </c>
      <c r="AE334" s="154">
        <f>SUM(AB$332:AB334)/SUM(W$332:W334)-SUM(AA$332:AA334)/SUM(Z$332:Z334)</f>
        <v>-0.0479522071699376</v>
      </c>
    </row>
    <row r="335" ht="14" customHeight="1" outlineLevel="1" spans="1:31">
      <c r="A335" s="116">
        <v>43865</v>
      </c>
      <c r="B335" s="181"/>
      <c r="C335" s="123">
        <v>12</v>
      </c>
      <c r="E335" s="136">
        <v>0.1415</v>
      </c>
      <c r="F335" s="136">
        <v>0.2841</v>
      </c>
      <c r="G335" s="165">
        <f t="shared" si="50"/>
        <v>14.999</v>
      </c>
      <c r="H335" s="136">
        <v>0.1163</v>
      </c>
      <c r="J335" s="144">
        <v>0.268</v>
      </c>
      <c r="K335" s="144">
        <v>0.2614</v>
      </c>
      <c r="L335" s="144"/>
      <c r="M335" s="144"/>
      <c r="O335" s="57">
        <v>0.5897</v>
      </c>
      <c r="P335" s="185">
        <v>0.3625</v>
      </c>
      <c r="Q335" s="57">
        <v>0.4278</v>
      </c>
      <c r="R335" s="185">
        <f t="shared" si="51"/>
        <v>-0.0653</v>
      </c>
      <c r="S335" s="57">
        <v>0.111</v>
      </c>
      <c r="U335" s="207">
        <v>0.0983</v>
      </c>
      <c r="V335" s="63">
        <v>0.7426</v>
      </c>
      <c r="W335" s="64">
        <v>80</v>
      </c>
      <c r="X335" s="64">
        <v>106</v>
      </c>
      <c r="Z335" s="110">
        <f t="shared" si="52"/>
        <v>733.83519837233</v>
      </c>
      <c r="AA335" s="72">
        <f t="shared" si="53"/>
        <v>313.934697863683</v>
      </c>
      <c r="AB335" s="72">
        <f t="shared" si="54"/>
        <v>29</v>
      </c>
      <c r="AD335" s="153" t="s">
        <v>26</v>
      </c>
      <c r="AE335" s="154">
        <f>SUM(AB$332:AB335)/SUM(W$332:W335)-SUM(AA$332:AA335)/SUM(Z$332:Z335)</f>
        <v>-0.0504555407530878</v>
      </c>
    </row>
    <row r="336" ht="14" customHeight="1" outlineLevel="1" spans="1:31">
      <c r="A336" s="116">
        <v>43866</v>
      </c>
      <c r="B336" s="181"/>
      <c r="C336" s="123">
        <v>10</v>
      </c>
      <c r="E336" s="136">
        <v>0.0865</v>
      </c>
      <c r="F336" s="167" t="s">
        <v>148</v>
      </c>
      <c r="G336" s="165">
        <f t="shared" si="50"/>
        <v>8.996</v>
      </c>
      <c r="H336" s="136">
        <v>0.25</v>
      </c>
      <c r="J336" s="144">
        <v>0.2472</v>
      </c>
      <c r="K336" s="144">
        <v>0.2467</v>
      </c>
      <c r="L336" s="144"/>
      <c r="M336" s="144"/>
      <c r="O336" s="57">
        <v>0.3871</v>
      </c>
      <c r="P336" s="185">
        <v>0.32</v>
      </c>
      <c r="Q336" s="57">
        <v>0.4327</v>
      </c>
      <c r="R336" s="185">
        <f t="shared" si="51"/>
        <v>-0.1127</v>
      </c>
      <c r="S336" s="57">
        <v>0.1198</v>
      </c>
      <c r="U336" s="207">
        <v>0.0961</v>
      </c>
      <c r="V336" s="63">
        <v>0.6731</v>
      </c>
      <c r="W336" s="64">
        <v>75</v>
      </c>
      <c r="X336" s="64">
        <v>104</v>
      </c>
      <c r="Z336" s="110">
        <f t="shared" si="52"/>
        <v>705.437044745057</v>
      </c>
      <c r="AA336" s="72">
        <f t="shared" si="53"/>
        <v>305.242609261186</v>
      </c>
      <c r="AB336" s="72">
        <f t="shared" si="54"/>
        <v>24</v>
      </c>
      <c r="AD336" s="153" t="s">
        <v>27</v>
      </c>
      <c r="AE336" s="154">
        <f>SUM(AB$332:AB336)/SUM(W$332:W336)-SUM(AA$332:AA336)/SUM(Z$332:Z336)</f>
        <v>-0.0599793517874387</v>
      </c>
    </row>
    <row r="337" ht="14" customHeight="1" outlineLevel="1" spans="1:31">
      <c r="A337" s="116">
        <v>43867</v>
      </c>
      <c r="B337" s="181"/>
      <c r="C337" s="123">
        <v>20</v>
      </c>
      <c r="E337" s="136">
        <v>0.1798</v>
      </c>
      <c r="F337" s="136">
        <v>0.2979</v>
      </c>
      <c r="G337" s="165">
        <f t="shared" si="50"/>
        <v>16.0022</v>
      </c>
      <c r="H337" s="136">
        <v>0.2222</v>
      </c>
      <c r="J337" s="144">
        <v>0.3976</v>
      </c>
      <c r="K337" s="144">
        <v>0.1764</v>
      </c>
      <c r="L337" s="144"/>
      <c r="M337" s="144"/>
      <c r="O337" s="57">
        <v>0.6111</v>
      </c>
      <c r="P337" s="202">
        <v>0.4306</v>
      </c>
      <c r="Q337" s="57">
        <v>0.398</v>
      </c>
      <c r="R337" s="184">
        <f t="shared" si="51"/>
        <v>0.0326</v>
      </c>
      <c r="S337" s="57">
        <v>0.1799</v>
      </c>
      <c r="U337" s="207">
        <v>0.085</v>
      </c>
      <c r="V337" s="63">
        <v>0.6892</v>
      </c>
      <c r="W337" s="64">
        <v>72</v>
      </c>
      <c r="X337" s="64">
        <v>89</v>
      </c>
      <c r="Z337" s="110">
        <f t="shared" si="52"/>
        <v>775.058823529412</v>
      </c>
      <c r="AA337" s="72">
        <f t="shared" si="53"/>
        <v>308.473411764706</v>
      </c>
      <c r="AB337" s="72">
        <f t="shared" si="54"/>
        <v>31.0032</v>
      </c>
      <c r="AD337" s="153" t="s">
        <v>28</v>
      </c>
      <c r="AE337" s="154">
        <f>SUM(AB$332:AB337)/SUM(W$332:W337)-SUM(AA$332:AA337)/SUM(Z$332:Z337)</f>
        <v>-0.0458363903957925</v>
      </c>
    </row>
    <row r="338" ht="14" customHeight="1" outlineLevel="1" spans="1:31">
      <c r="A338" s="116">
        <v>43868</v>
      </c>
      <c r="B338" s="181"/>
      <c r="C338" s="123">
        <v>2</v>
      </c>
      <c r="E338" s="136">
        <v>0.1811</v>
      </c>
      <c r="F338" s="136">
        <v>0.2666</v>
      </c>
      <c r="G338" s="165">
        <f t="shared" si="50"/>
        <v>90.0067</v>
      </c>
      <c r="H338" s="136">
        <v>0.3229</v>
      </c>
      <c r="J338" s="144">
        <v>0.2537</v>
      </c>
      <c r="K338" s="144">
        <v>0.2246</v>
      </c>
      <c r="L338" s="144"/>
      <c r="M338" s="144"/>
      <c r="O338" s="57">
        <v>0.3993</v>
      </c>
      <c r="P338" s="185">
        <v>0.3949</v>
      </c>
      <c r="Q338" s="57">
        <v>0.4307</v>
      </c>
      <c r="R338" s="185">
        <f t="shared" si="51"/>
        <v>-0.0358000000000001</v>
      </c>
      <c r="S338" s="57">
        <v>0.3317</v>
      </c>
      <c r="U338" s="207">
        <v>0.497</v>
      </c>
      <c r="V338" s="63">
        <v>0.7381</v>
      </c>
      <c r="W338" s="64">
        <v>390</v>
      </c>
      <c r="X338" s="64">
        <v>497</v>
      </c>
      <c r="Z338" s="110">
        <f t="shared" si="52"/>
        <v>394.708249496982</v>
      </c>
      <c r="AA338" s="72">
        <f t="shared" si="53"/>
        <v>170.00084305835</v>
      </c>
      <c r="AB338" s="72">
        <f t="shared" si="54"/>
        <v>154.011</v>
      </c>
      <c r="AD338" s="153" t="s">
        <v>29</v>
      </c>
      <c r="AE338" s="154">
        <f>SUM(AB$332:AB338)/SUM(W$332:W338)-SUM(AA$332:AA338)/SUM(Z$332:Z338)</f>
        <v>-0.041492366567183</v>
      </c>
    </row>
    <row r="339" ht="14" customHeight="1" outlineLevel="1" spans="1:31">
      <c r="A339" s="116">
        <v>43869</v>
      </c>
      <c r="B339" s="181"/>
      <c r="C339" s="123">
        <v>4</v>
      </c>
      <c r="E339" s="136">
        <v>0.1736</v>
      </c>
      <c r="F339" s="136">
        <v>0.269</v>
      </c>
      <c r="G339" s="165">
        <f t="shared" si="50"/>
        <v>53.9896</v>
      </c>
      <c r="H339" s="136">
        <v>0.5278</v>
      </c>
      <c r="J339" s="170">
        <v>0.2687</v>
      </c>
      <c r="K339" s="144">
        <v>0.2422</v>
      </c>
      <c r="L339" s="144"/>
      <c r="M339" s="144"/>
      <c r="O339" s="57">
        <v>0.3832</v>
      </c>
      <c r="P339" s="185">
        <v>0.4024</v>
      </c>
      <c r="Q339" s="57">
        <v>0.4916</v>
      </c>
      <c r="R339" s="185">
        <f t="shared" si="51"/>
        <v>-0.0892</v>
      </c>
      <c r="S339" s="57">
        <v>0.2852</v>
      </c>
      <c r="U339" s="207">
        <v>0.2979</v>
      </c>
      <c r="V339" s="63">
        <v>0.6518</v>
      </c>
      <c r="W339" s="64">
        <v>246</v>
      </c>
      <c r="X339" s="64">
        <v>311</v>
      </c>
      <c r="Z339" s="110">
        <f t="shared" si="52"/>
        <v>579.780463242699</v>
      </c>
      <c r="AA339" s="72">
        <f t="shared" si="53"/>
        <v>285.020075730111</v>
      </c>
      <c r="AB339" s="72">
        <f t="shared" si="54"/>
        <v>98.9904</v>
      </c>
      <c r="AD339" s="153" t="s">
        <v>30</v>
      </c>
      <c r="AE339" s="154">
        <f>SUM(AB$332:AB339)/SUM(W$332:W339)-SUM(AA$332:AA339)/SUM(Z$332:Z339)</f>
        <v>-0.0454550186509097</v>
      </c>
    </row>
    <row r="340" ht="14" customHeight="1" outlineLevel="1" spans="1:31">
      <c r="A340" s="116">
        <v>43870</v>
      </c>
      <c r="B340" s="181"/>
      <c r="C340" s="123">
        <v>7</v>
      </c>
      <c r="E340" s="167">
        <v>0.1515</v>
      </c>
      <c r="F340" s="136">
        <v>0.3342</v>
      </c>
      <c r="G340" s="165">
        <f t="shared" si="50"/>
        <v>39.996</v>
      </c>
      <c r="H340" s="136">
        <v>0.0741</v>
      </c>
      <c r="J340" s="144">
        <v>0.3175</v>
      </c>
      <c r="K340" s="144">
        <v>0.2615</v>
      </c>
      <c r="L340" s="144"/>
      <c r="M340" s="144"/>
      <c r="O340" s="57">
        <v>0.2449</v>
      </c>
      <c r="P340" s="202">
        <v>0.1892</v>
      </c>
      <c r="Q340" s="57">
        <v>0.0971</v>
      </c>
      <c r="R340" s="184">
        <f t="shared" si="51"/>
        <v>0.0921</v>
      </c>
      <c r="S340" s="57">
        <v>0.2088</v>
      </c>
      <c r="U340" s="207">
        <v>0.1672</v>
      </c>
      <c r="V340" s="63">
        <v>0.9074</v>
      </c>
      <c r="W340" s="64">
        <v>222</v>
      </c>
      <c r="X340" s="64">
        <v>264</v>
      </c>
      <c r="Z340" s="110">
        <f t="shared" si="52"/>
        <v>1105.75119617225</v>
      </c>
      <c r="AA340" s="72">
        <f t="shared" si="53"/>
        <v>107.368441148325</v>
      </c>
      <c r="AB340" s="72">
        <f t="shared" si="54"/>
        <v>42.0024</v>
      </c>
      <c r="AD340" s="153" t="s">
        <v>31</v>
      </c>
      <c r="AE340" s="154">
        <f>SUM(AB$332:AB340)/SUM(W$332:W340)-SUM(AA$332:AA340)/SUM(Z$332:Z340)</f>
        <v>-0.0180803061409077</v>
      </c>
    </row>
    <row r="341" ht="14" customHeight="1" outlineLevel="1" spans="1:31">
      <c r="A341" s="116">
        <v>43871</v>
      </c>
      <c r="B341" s="181"/>
      <c r="C341" s="123">
        <v>1</v>
      </c>
      <c r="E341" s="136">
        <v>0.1661</v>
      </c>
      <c r="F341" s="136">
        <v>0.3159</v>
      </c>
      <c r="G341" s="165">
        <f t="shared" si="50"/>
        <v>140.0223</v>
      </c>
      <c r="H341" s="136">
        <v>0.3293</v>
      </c>
      <c r="J341" s="144">
        <v>0.2583</v>
      </c>
      <c r="K341" s="144">
        <v>0.2174</v>
      </c>
      <c r="L341" s="144"/>
      <c r="M341" s="144"/>
      <c r="O341" s="57">
        <v>0.6968</v>
      </c>
      <c r="P341" s="185">
        <v>0.5266</v>
      </c>
      <c r="Q341" s="57">
        <v>0.4389</v>
      </c>
      <c r="R341" s="184">
        <f t="shared" si="51"/>
        <v>0.0876999999999999</v>
      </c>
      <c r="S341" s="57">
        <v>0.3899</v>
      </c>
      <c r="U341" s="207">
        <v>0.4067</v>
      </c>
      <c r="V341" s="63">
        <v>0.6641</v>
      </c>
      <c r="W341" s="64">
        <v>657</v>
      </c>
      <c r="X341" s="64">
        <v>843</v>
      </c>
      <c r="Z341" s="110">
        <f t="shared" si="52"/>
        <v>958.441357265798</v>
      </c>
      <c r="AA341" s="72">
        <f t="shared" si="53"/>
        <v>420.659911703959</v>
      </c>
      <c r="AB341" s="72">
        <f t="shared" si="54"/>
        <v>345.9762</v>
      </c>
      <c r="AD341" s="153" t="s">
        <v>32</v>
      </c>
      <c r="AE341" s="177">
        <f>SUM(AB$332:AB341)/SUM(W$332:W341)-SUM(AA$332:AA341)/SUM(Z$332:Z341)</f>
        <v>0.0270303887826355</v>
      </c>
    </row>
    <row r="342" ht="14" customHeight="1" outlineLevel="1" spans="1:31">
      <c r="A342" s="116">
        <v>43872</v>
      </c>
      <c r="B342" s="181"/>
      <c r="C342" s="105">
        <v>2</v>
      </c>
      <c r="E342" s="136">
        <v>0.2131</v>
      </c>
      <c r="F342" s="136">
        <v>0.2648</v>
      </c>
      <c r="G342" s="165">
        <f t="shared" si="50"/>
        <v>207.9856</v>
      </c>
      <c r="H342" s="136">
        <v>0.3229</v>
      </c>
      <c r="J342" s="144">
        <v>0.2709</v>
      </c>
      <c r="K342" s="144">
        <v>0.2718</v>
      </c>
      <c r="L342" s="144"/>
      <c r="M342" s="144"/>
      <c r="O342" s="57">
        <v>0.4886</v>
      </c>
      <c r="P342" s="185">
        <v>0.4152</v>
      </c>
      <c r="Q342" s="57">
        <v>0.3979</v>
      </c>
      <c r="R342" s="184">
        <f t="shared" si="51"/>
        <v>0.0173</v>
      </c>
      <c r="S342" s="57">
        <v>0.2728</v>
      </c>
      <c r="U342" s="207">
        <v>0.4383</v>
      </c>
      <c r="V342" s="63">
        <v>0.6915</v>
      </c>
      <c r="W342" s="64">
        <v>790</v>
      </c>
      <c r="X342" s="64">
        <v>976</v>
      </c>
      <c r="Z342" s="110">
        <f t="shared" si="52"/>
        <v>1012.41843486197</v>
      </c>
      <c r="AA342" s="72">
        <f t="shared" si="53"/>
        <v>402.841295231576</v>
      </c>
      <c r="AB342" s="72">
        <f t="shared" si="54"/>
        <v>328.008</v>
      </c>
      <c r="AD342" s="153" t="s">
        <v>33</v>
      </c>
      <c r="AE342" s="177">
        <f>SUM(AB$332:AB342)/SUM(W$332:W342)-SUM(AA$332:AA342)/SUM(Z$332:Z342)</f>
        <v>0.0262196971338425</v>
      </c>
    </row>
    <row r="343" ht="14" customHeight="1" outlineLevel="1" spans="1:31">
      <c r="A343" s="116">
        <v>43873</v>
      </c>
      <c r="B343" s="181"/>
      <c r="C343" s="123">
        <v>1</v>
      </c>
      <c r="E343" s="136">
        <v>0.1796</v>
      </c>
      <c r="F343" s="136">
        <v>0.203</v>
      </c>
      <c r="G343" s="165">
        <f t="shared" si="50"/>
        <v>125.0016</v>
      </c>
      <c r="H343" s="136">
        <v>0.4362</v>
      </c>
      <c r="J343" s="144">
        <v>0.2552</v>
      </c>
      <c r="K343" s="144">
        <v>0.2309</v>
      </c>
      <c r="L343" s="144"/>
      <c r="M343" s="144"/>
      <c r="O343" s="57">
        <v>0.4717</v>
      </c>
      <c r="P343" s="202">
        <v>0.4807</v>
      </c>
      <c r="Q343" s="57">
        <v>0.4754</v>
      </c>
      <c r="R343" s="184">
        <f t="shared" si="51"/>
        <v>0.00530000000000003</v>
      </c>
      <c r="S343" s="57">
        <v>0.3127</v>
      </c>
      <c r="U343" s="207">
        <v>0.3686</v>
      </c>
      <c r="V343" s="63">
        <v>0.4847</v>
      </c>
      <c r="W343" s="64">
        <v>545</v>
      </c>
      <c r="X343" s="64">
        <v>696</v>
      </c>
      <c r="Z343" s="110">
        <f t="shared" si="52"/>
        <v>933.567552902876</v>
      </c>
      <c r="AA343" s="72">
        <f t="shared" si="53"/>
        <v>443.818014650027</v>
      </c>
      <c r="AB343" s="72">
        <f t="shared" si="54"/>
        <v>261.9815</v>
      </c>
      <c r="AD343" s="153" t="s">
        <v>34</v>
      </c>
      <c r="AE343" s="177">
        <f>SUM(AB$332:AB343)/SUM(W$332:W343)-SUM(AA$332:AA343)/SUM(Z$332:Z343)</f>
        <v>0.0280966445015295</v>
      </c>
    </row>
    <row r="344" ht="14" customHeight="1" outlineLevel="1" spans="1:31">
      <c r="A344" s="116">
        <v>43874</v>
      </c>
      <c r="B344" s="181"/>
      <c r="C344" s="123">
        <v>10</v>
      </c>
      <c r="E344" s="136">
        <v>0.1449</v>
      </c>
      <c r="F344" s="136">
        <v>0.2892</v>
      </c>
      <c r="G344" s="165">
        <f t="shared" si="50"/>
        <v>31.0086</v>
      </c>
      <c r="H344" s="136">
        <v>0.2368</v>
      </c>
      <c r="J344" s="144">
        <v>0.2386</v>
      </c>
      <c r="K344" s="144">
        <v>0.1815</v>
      </c>
      <c r="L344" s="144"/>
      <c r="M344" s="144"/>
      <c r="O344" s="57">
        <v>0.6543</v>
      </c>
      <c r="P344" s="185">
        <v>0.4351</v>
      </c>
      <c r="Q344" s="57">
        <v>0.5186</v>
      </c>
      <c r="R344" s="185">
        <f t="shared" si="51"/>
        <v>-0.0835</v>
      </c>
      <c r="S344" s="57">
        <v>0.3259</v>
      </c>
      <c r="U344" s="207">
        <v>0.117</v>
      </c>
      <c r="V344" s="63">
        <v>0.5947</v>
      </c>
      <c r="W344" s="64">
        <v>154</v>
      </c>
      <c r="X344" s="64">
        <v>214</v>
      </c>
      <c r="Z344" s="110">
        <f t="shared" si="52"/>
        <v>1162.23931623932</v>
      </c>
      <c r="AA344" s="72">
        <f t="shared" si="53"/>
        <v>602.737309401709</v>
      </c>
      <c r="AB344" s="72">
        <f t="shared" si="54"/>
        <v>67.0054</v>
      </c>
      <c r="AD344" s="153" t="s">
        <v>35</v>
      </c>
      <c r="AE344" s="177">
        <f>SUM(AB$332:AB344)/SUM(W$332:W344)-SUM(AA$332:AA344)/SUM(Z$332:Z344)</f>
        <v>0.0148879228030965</v>
      </c>
    </row>
    <row r="345" ht="14" customHeight="1" outlineLevel="1" spans="1:31">
      <c r="A345" s="116">
        <v>43875</v>
      </c>
      <c r="B345" s="181"/>
      <c r="C345" s="123">
        <v>15</v>
      </c>
      <c r="E345" s="136">
        <v>0.1364</v>
      </c>
      <c r="F345" s="167" t="s">
        <v>149</v>
      </c>
      <c r="G345" s="165">
        <f t="shared" si="50"/>
        <v>24.0064</v>
      </c>
      <c r="H345" s="136">
        <v>0.2881</v>
      </c>
      <c r="J345" s="144">
        <v>0.3353</v>
      </c>
      <c r="K345" s="144">
        <v>0.2467</v>
      </c>
      <c r="L345" s="144"/>
      <c r="M345" s="144"/>
      <c r="O345" s="57">
        <v>0.6522</v>
      </c>
      <c r="P345" s="185">
        <v>0.5082</v>
      </c>
      <c r="Q345" s="185">
        <v>0.507</v>
      </c>
      <c r="R345" s="184">
        <f t="shared" si="51"/>
        <v>0.00119999999999998</v>
      </c>
      <c r="S345" s="57">
        <v>0.2999</v>
      </c>
      <c r="U345" s="207">
        <v>0.091</v>
      </c>
      <c r="V345" s="63">
        <v>0.8391</v>
      </c>
      <c r="W345" s="64">
        <v>122</v>
      </c>
      <c r="X345" s="64">
        <v>176</v>
      </c>
      <c r="Z345" s="110">
        <f t="shared" si="52"/>
        <v>1218.65934065934</v>
      </c>
      <c r="AA345" s="72">
        <f t="shared" si="53"/>
        <v>617.860285714286</v>
      </c>
      <c r="AB345" s="72">
        <f t="shared" si="54"/>
        <v>62.0004</v>
      </c>
      <c r="AD345" s="153" t="s">
        <v>36</v>
      </c>
      <c r="AE345" s="177">
        <f>SUM(AB$332:AB345)/SUM(W$332:W345)-SUM(AA$332:AA345)/SUM(Z$332:Z345)</f>
        <v>0.00747035087443038</v>
      </c>
    </row>
    <row r="346" ht="14" customHeight="1" outlineLevel="1" spans="1:31">
      <c r="A346" s="116">
        <v>43876</v>
      </c>
      <c r="B346" s="181"/>
      <c r="C346" s="123">
        <v>12</v>
      </c>
      <c r="E346" s="136">
        <v>0.1069</v>
      </c>
      <c r="F346" s="136">
        <v>0.2843</v>
      </c>
      <c r="G346" s="165">
        <f t="shared" si="50"/>
        <v>14.0039</v>
      </c>
      <c r="H346" s="136">
        <v>0.2258</v>
      </c>
      <c r="J346" s="170">
        <v>0.2283</v>
      </c>
      <c r="K346" s="144">
        <v>0.2227</v>
      </c>
      <c r="L346" s="144"/>
      <c r="M346" s="144"/>
      <c r="O346" s="57">
        <v>0.625</v>
      </c>
      <c r="P346" s="185">
        <v>0.3878</v>
      </c>
      <c r="Q346" s="185">
        <v>0.3879</v>
      </c>
      <c r="R346" s="185">
        <f t="shared" si="51"/>
        <v>-0.000100000000000044</v>
      </c>
      <c r="S346" s="57">
        <v>0.1885</v>
      </c>
      <c r="U346" s="207">
        <v>0.088</v>
      </c>
      <c r="V346" s="63">
        <v>0.6144</v>
      </c>
      <c r="W346" s="64">
        <v>98</v>
      </c>
      <c r="X346" s="64">
        <v>131</v>
      </c>
      <c r="Z346" s="110">
        <f t="shared" si="52"/>
        <v>1015.63636363636</v>
      </c>
      <c r="AA346" s="72">
        <f t="shared" si="53"/>
        <v>393.965345454546</v>
      </c>
      <c r="AB346" s="72">
        <f t="shared" si="54"/>
        <v>38.0044</v>
      </c>
      <c r="AD346" s="153" t="s">
        <v>37</v>
      </c>
      <c r="AE346" s="177">
        <f>SUM(AB$332:AB346)/SUM(W$332:W346)-SUM(AA$332:AA346)/SUM(Z$332:Z346)</f>
        <v>0.00901974578675552</v>
      </c>
    </row>
    <row r="347" ht="14" customHeight="1" outlineLevel="1" spans="1:31">
      <c r="A347" s="116">
        <v>43877</v>
      </c>
      <c r="B347" s="181"/>
      <c r="C347" s="123">
        <v>20</v>
      </c>
      <c r="E347" s="136">
        <v>0.0805</v>
      </c>
      <c r="F347" s="136">
        <v>0.3011</v>
      </c>
      <c r="G347" s="165">
        <f t="shared" si="50"/>
        <v>7.0035</v>
      </c>
      <c r="H347" s="136">
        <v>0.2105</v>
      </c>
      <c r="J347" s="144">
        <v>0.1325</v>
      </c>
      <c r="K347" s="144">
        <v>0.2321</v>
      </c>
      <c r="L347" s="144"/>
      <c r="M347" s="144"/>
      <c r="O347" s="57">
        <v>0.5417</v>
      </c>
      <c r="P347" s="185">
        <v>0.3333</v>
      </c>
      <c r="Q347" s="185">
        <v>0.2998</v>
      </c>
      <c r="R347" s="184">
        <f t="shared" si="51"/>
        <v>0.0335</v>
      </c>
      <c r="S347" s="57">
        <v>0.136</v>
      </c>
      <c r="U347" s="207">
        <v>0.0676</v>
      </c>
      <c r="V347" s="63">
        <v>0.6749</v>
      </c>
      <c r="W347" s="64">
        <v>60</v>
      </c>
      <c r="X347" s="64">
        <v>87</v>
      </c>
      <c r="Z347" s="110">
        <f t="shared" si="52"/>
        <v>827.573964497042</v>
      </c>
      <c r="AA347" s="72">
        <f t="shared" si="53"/>
        <v>248.106674556213</v>
      </c>
      <c r="AB347" s="72">
        <f t="shared" si="54"/>
        <v>19.998</v>
      </c>
      <c r="AD347" s="153" t="s">
        <v>38</v>
      </c>
      <c r="AE347" s="177">
        <f>SUM(AB$332:AB347)/SUM(W$332:W347)-SUM(AA$332:AA347)/SUM(Z$332:Z347)</f>
        <v>0.0147903081614384</v>
      </c>
    </row>
    <row r="348" ht="14" customHeight="1" outlineLevel="1" spans="1:31">
      <c r="A348" s="116">
        <v>43878</v>
      </c>
      <c r="B348" s="181"/>
      <c r="C348" s="123">
        <v>11</v>
      </c>
      <c r="E348" s="136">
        <v>0.1297</v>
      </c>
      <c r="F348" s="136">
        <v>0.3332</v>
      </c>
      <c r="G348" s="165">
        <f t="shared" si="50"/>
        <v>30.9983</v>
      </c>
      <c r="H348" s="136">
        <v>0.2821</v>
      </c>
      <c r="J348" s="144">
        <v>0.2168</v>
      </c>
      <c r="K348" s="144">
        <v>0.1908</v>
      </c>
      <c r="L348" s="144"/>
      <c r="M348" s="144"/>
      <c r="O348" s="57">
        <v>0.8182</v>
      </c>
      <c r="P348" s="185">
        <v>0.5526</v>
      </c>
      <c r="Q348" s="185">
        <v>0.5463</v>
      </c>
      <c r="R348" s="184">
        <f t="shared" si="51"/>
        <v>0.00629999999999997</v>
      </c>
      <c r="S348" s="57">
        <v>0.2606</v>
      </c>
      <c r="U348" s="207">
        <v>0.1289</v>
      </c>
      <c r="V348" s="63">
        <v>0.6945</v>
      </c>
      <c r="W348" s="64">
        <v>152</v>
      </c>
      <c r="X348" s="64">
        <v>239</v>
      </c>
      <c r="Z348" s="110">
        <f t="shared" si="52"/>
        <v>1027.20868890613</v>
      </c>
      <c r="AA348" s="72">
        <f t="shared" si="53"/>
        <v>561.164106749418</v>
      </c>
      <c r="AB348" s="72">
        <f t="shared" si="54"/>
        <v>83.9952</v>
      </c>
      <c r="AD348" s="153" t="s">
        <v>39</v>
      </c>
      <c r="AE348" s="177">
        <f>SUM(AB$332:AB348)/SUM(W$332:W348)-SUM(AA$332:AA348)/SUM(Z$332:Z348)</f>
        <v>0.0100118244722057</v>
      </c>
    </row>
    <row r="349" ht="14" customHeight="1" outlineLevel="1" spans="1:31">
      <c r="A349" s="116">
        <v>43879</v>
      </c>
      <c r="B349" s="181"/>
      <c r="C349" s="123">
        <v>13</v>
      </c>
      <c r="E349" s="136">
        <v>0.1534</v>
      </c>
      <c r="F349" s="136">
        <v>0.322</v>
      </c>
      <c r="G349" s="165">
        <f t="shared" si="50"/>
        <v>25.0042</v>
      </c>
      <c r="H349" s="136">
        <v>0.2787</v>
      </c>
      <c r="J349" s="144">
        <v>0.2621</v>
      </c>
      <c r="K349" s="144">
        <v>0.2125</v>
      </c>
      <c r="L349" s="144"/>
      <c r="M349" s="144"/>
      <c r="O349" s="57">
        <v>0.5098</v>
      </c>
      <c r="P349" s="185">
        <v>0.3761</v>
      </c>
      <c r="Q349" s="185">
        <v>0.5196</v>
      </c>
      <c r="R349" s="185">
        <f t="shared" si="51"/>
        <v>-0.1435</v>
      </c>
      <c r="S349" s="57">
        <v>0.2065</v>
      </c>
      <c r="U349" s="207">
        <v>0.0912</v>
      </c>
      <c r="V349" s="63">
        <v>0.7426</v>
      </c>
      <c r="W349" s="64">
        <v>109</v>
      </c>
      <c r="X349" s="64">
        <v>163</v>
      </c>
      <c r="Y349" s="189"/>
      <c r="Z349" s="110">
        <f t="shared" si="52"/>
        <v>1086.17543859649</v>
      </c>
      <c r="AA349" s="72">
        <f t="shared" si="53"/>
        <v>564.376757894737</v>
      </c>
      <c r="AB349" s="72">
        <f t="shared" si="54"/>
        <v>40.9949</v>
      </c>
      <c r="AD349" s="153" t="s">
        <v>40</v>
      </c>
      <c r="AE349" s="177">
        <f>SUM(AB$332:AB349)/SUM(W$332:W349)-SUM(AA$332:AA349)/SUM(Z$332:Z349)</f>
        <v>0.00162590777086857</v>
      </c>
    </row>
    <row r="350" ht="14" customHeight="1" outlineLevel="1" spans="1:31">
      <c r="A350" s="116">
        <v>43880</v>
      </c>
      <c r="B350" s="181"/>
      <c r="C350" s="123">
        <v>13</v>
      </c>
      <c r="E350" s="136">
        <v>0.1314</v>
      </c>
      <c r="F350" s="136">
        <v>0.3361</v>
      </c>
      <c r="G350" s="165">
        <f t="shared" si="50"/>
        <v>18.0018</v>
      </c>
      <c r="H350" s="136">
        <v>0.16</v>
      </c>
      <c r="J350" s="144">
        <v>0.254</v>
      </c>
      <c r="K350" s="144">
        <v>0.193</v>
      </c>
      <c r="L350" s="144"/>
      <c r="M350" s="144"/>
      <c r="O350" s="57">
        <v>0.625</v>
      </c>
      <c r="P350" s="185">
        <v>0.3854</v>
      </c>
      <c r="Q350" s="185">
        <v>0.5179</v>
      </c>
      <c r="R350" s="185">
        <f t="shared" si="51"/>
        <v>-0.1325</v>
      </c>
      <c r="S350" s="57">
        <v>0.1875</v>
      </c>
      <c r="U350" s="207">
        <v>0.0739</v>
      </c>
      <c r="V350" s="63">
        <v>0.7746</v>
      </c>
      <c r="W350" s="64">
        <v>96</v>
      </c>
      <c r="X350" s="64">
        <v>137</v>
      </c>
      <c r="Z350" s="110">
        <f t="shared" si="52"/>
        <v>1203.05277401894</v>
      </c>
      <c r="AA350" s="72">
        <f t="shared" si="53"/>
        <v>623.061031664411</v>
      </c>
      <c r="AB350" s="72">
        <f t="shared" si="54"/>
        <v>36.9984</v>
      </c>
      <c r="AD350" s="153" t="s">
        <v>41</v>
      </c>
      <c r="AE350" s="154">
        <f>SUM(AB$332:AB350)/SUM(W$332:W350)-SUM(AA$332:AA350)/SUM(Z$332:Z350)</f>
        <v>-0.00589034547626194</v>
      </c>
    </row>
    <row r="351" ht="14" customHeight="1" outlineLevel="1" spans="1:31">
      <c r="A351" s="116">
        <v>43881</v>
      </c>
      <c r="B351" s="181"/>
      <c r="C351" s="123">
        <v>11</v>
      </c>
      <c r="E351" s="136">
        <v>0.1301</v>
      </c>
      <c r="F351" s="136">
        <v>0.3327</v>
      </c>
      <c r="G351" s="165">
        <f t="shared" si="50"/>
        <v>16.0023</v>
      </c>
      <c r="H351" s="136">
        <v>0.3091</v>
      </c>
      <c r="J351" s="144">
        <v>0.2455</v>
      </c>
      <c r="K351" s="144">
        <v>0.1876</v>
      </c>
      <c r="L351" s="144"/>
      <c r="M351" s="144"/>
      <c r="O351" s="57">
        <v>0.8056</v>
      </c>
      <c r="P351" s="185">
        <v>0.4778</v>
      </c>
      <c r="Q351" s="185">
        <v>0.5185</v>
      </c>
      <c r="R351" s="185">
        <f t="shared" si="51"/>
        <v>-0.0407</v>
      </c>
      <c r="S351" s="57">
        <v>0.2112</v>
      </c>
      <c r="U351" s="207">
        <v>0.0626</v>
      </c>
      <c r="V351" s="63">
        <v>0.7911</v>
      </c>
      <c r="W351" s="64">
        <v>90</v>
      </c>
      <c r="X351" s="64">
        <v>123</v>
      </c>
      <c r="Z351" s="110">
        <f t="shared" si="52"/>
        <v>1347.69968051118</v>
      </c>
      <c r="AA351" s="72">
        <f t="shared" si="53"/>
        <v>698.782284345048</v>
      </c>
      <c r="AB351" s="72">
        <f t="shared" si="54"/>
        <v>43.002</v>
      </c>
      <c r="AD351" s="153" t="s">
        <v>42</v>
      </c>
      <c r="AE351" s="154">
        <f>SUM(AB$332:AB351)/SUM(W$332:W351)-SUM(AA$332:AA351)/SUM(Z$332:Z351)</f>
        <v>-0.0111623936275237</v>
      </c>
    </row>
    <row r="352" ht="14" customHeight="1" outlineLevel="1" spans="1:31">
      <c r="A352" s="116">
        <v>43882</v>
      </c>
      <c r="B352" s="181"/>
      <c r="C352" s="123">
        <v>13</v>
      </c>
      <c r="E352" s="136">
        <v>0.1552</v>
      </c>
      <c r="F352" s="136">
        <v>0.3171</v>
      </c>
      <c r="G352" s="165">
        <f t="shared" si="50"/>
        <v>27.0048</v>
      </c>
      <c r="H352" s="136">
        <v>0.2346</v>
      </c>
      <c r="J352" s="144">
        <v>0.2548</v>
      </c>
      <c r="K352" s="144">
        <v>0.1183</v>
      </c>
      <c r="L352" s="144"/>
      <c r="M352" s="144"/>
      <c r="O352" s="57">
        <v>0.74</v>
      </c>
      <c r="P352" s="185">
        <v>0.4385</v>
      </c>
      <c r="Q352" s="185">
        <v>0.5349</v>
      </c>
      <c r="R352" s="185">
        <f t="shared" si="51"/>
        <v>-0.0964</v>
      </c>
      <c r="S352" s="57">
        <v>0.2827</v>
      </c>
      <c r="U352" s="207">
        <v>0.0848</v>
      </c>
      <c r="V352" s="63">
        <v>0.7298</v>
      </c>
      <c r="W352" s="64">
        <v>130</v>
      </c>
      <c r="X352" s="64">
        <v>174</v>
      </c>
      <c r="Z352" s="110">
        <f t="shared" si="52"/>
        <v>1403.01886792453</v>
      </c>
      <c r="AA352" s="72">
        <f t="shared" si="53"/>
        <v>750.47479245283</v>
      </c>
      <c r="AB352" s="72">
        <f t="shared" si="54"/>
        <v>57.005</v>
      </c>
      <c r="AD352" s="153" t="s">
        <v>43</v>
      </c>
      <c r="AE352" s="154">
        <f>SUM(AB$332:AB352)/SUM(W$332:W352)-SUM(AA$332:AA352)/SUM(Z$332:Z352)</f>
        <v>-0.0177082644461797</v>
      </c>
    </row>
    <row r="353" ht="14" customHeight="1" outlineLevel="1" spans="1:31">
      <c r="A353" s="116">
        <v>43883</v>
      </c>
      <c r="B353" s="181"/>
      <c r="C353" s="123">
        <v>12</v>
      </c>
      <c r="E353" s="136">
        <v>0.1689</v>
      </c>
      <c r="F353" s="136">
        <v>0.3239</v>
      </c>
      <c r="G353" s="165">
        <f t="shared" si="50"/>
        <v>24.9972</v>
      </c>
      <c r="H353" s="136">
        <v>0.2</v>
      </c>
      <c r="J353" s="144">
        <v>0.2593</v>
      </c>
      <c r="K353" s="144">
        <v>0.1988</v>
      </c>
      <c r="L353" s="144"/>
      <c r="M353" s="144"/>
      <c r="O353" s="57">
        <v>0.6486</v>
      </c>
      <c r="P353" s="202">
        <v>0.3465</v>
      </c>
      <c r="Q353" s="185">
        <v>0.5348</v>
      </c>
      <c r="R353" s="185">
        <f t="shared" si="51"/>
        <v>-0.1883</v>
      </c>
      <c r="S353" s="57">
        <v>0.1884</v>
      </c>
      <c r="U353" s="207">
        <v>0.0803</v>
      </c>
      <c r="V353" s="63">
        <v>0.8101</v>
      </c>
      <c r="W353" s="64">
        <v>101</v>
      </c>
      <c r="X353" s="64">
        <v>148</v>
      </c>
      <c r="Z353" s="110">
        <f t="shared" si="52"/>
        <v>1156.78331257783</v>
      </c>
      <c r="AA353" s="72">
        <f t="shared" si="53"/>
        <v>618.647715566625</v>
      </c>
      <c r="AB353" s="72">
        <f t="shared" si="54"/>
        <v>34.9965</v>
      </c>
      <c r="AD353" s="153" t="s">
        <v>44</v>
      </c>
      <c r="AE353" s="154">
        <f>SUM(AB$332:AB353)/SUM(W$332:W353)-SUM(AA$332:AA353)/SUM(Z$332:Z353)</f>
        <v>-0.0244875328114672</v>
      </c>
    </row>
    <row r="354" ht="14" customHeight="1" outlineLevel="1" spans="1:31">
      <c r="A354" s="116">
        <v>43884</v>
      </c>
      <c r="B354" s="181"/>
      <c r="C354" s="123">
        <v>12</v>
      </c>
      <c r="E354" s="136">
        <v>0.1136</v>
      </c>
      <c r="F354" s="136">
        <v>0.333</v>
      </c>
      <c r="G354" s="165">
        <f t="shared" si="50"/>
        <v>14.9952</v>
      </c>
      <c r="H354" s="136">
        <v>0.1579</v>
      </c>
      <c r="J354" s="170">
        <v>0.2381</v>
      </c>
      <c r="K354" s="144">
        <v>0.1988</v>
      </c>
      <c r="L354" s="144"/>
      <c r="M354" s="144"/>
      <c r="O354" s="57">
        <v>0.8947</v>
      </c>
      <c r="P354" s="185">
        <v>0.4737</v>
      </c>
      <c r="Q354" s="185">
        <v>0.5427</v>
      </c>
      <c r="R354" s="185">
        <f t="shared" si="51"/>
        <v>-0.0689999999999999</v>
      </c>
      <c r="S354" s="57">
        <v>0.2047</v>
      </c>
      <c r="U354" s="207">
        <v>0.0703</v>
      </c>
      <c r="V354" s="63">
        <v>0.7343</v>
      </c>
      <c r="W354" s="64">
        <v>95</v>
      </c>
      <c r="X354" s="64">
        <v>132</v>
      </c>
      <c r="Z354" s="110">
        <f t="shared" si="52"/>
        <v>1256.35135135135</v>
      </c>
      <c r="AA354" s="72">
        <f t="shared" si="53"/>
        <v>681.821878378378</v>
      </c>
      <c r="AB354" s="72">
        <f t="shared" si="54"/>
        <v>45.0015</v>
      </c>
      <c r="AD354" s="153" t="s">
        <v>45</v>
      </c>
      <c r="AE354" s="154">
        <f>SUM(AB$332:AB354)/SUM(W$332:W354)-SUM(AA$332:AA354)/SUM(Z$332:Z354)</f>
        <v>-0.0287476878809593</v>
      </c>
    </row>
    <row r="355" ht="14" customHeight="1" outlineLevel="1" spans="1:31">
      <c r="A355" s="116">
        <v>43885</v>
      </c>
      <c r="B355" s="181"/>
      <c r="C355" s="123">
        <v>13</v>
      </c>
      <c r="E355" s="136">
        <v>0.1286</v>
      </c>
      <c r="F355" s="136">
        <v>0.3194</v>
      </c>
      <c r="G355" s="165">
        <f t="shared" si="50"/>
        <v>18.004</v>
      </c>
      <c r="H355" s="136">
        <v>0.3333</v>
      </c>
      <c r="J355" s="144">
        <v>0.2302</v>
      </c>
      <c r="K355" s="144">
        <v>0.1849</v>
      </c>
      <c r="L355" s="144"/>
      <c r="M355" s="144"/>
      <c r="O355" s="57">
        <v>0.75</v>
      </c>
      <c r="P355" s="185">
        <v>0.5208</v>
      </c>
      <c r="Q355" s="185">
        <v>0.5208</v>
      </c>
      <c r="R355" s="184">
        <f t="shared" si="51"/>
        <v>0</v>
      </c>
      <c r="S355" s="57">
        <v>0.2744</v>
      </c>
      <c r="U355" s="207">
        <v>0.0774</v>
      </c>
      <c r="V355" s="63">
        <v>0.7637</v>
      </c>
      <c r="W355" s="64">
        <v>96</v>
      </c>
      <c r="X355" s="64">
        <v>140</v>
      </c>
      <c r="Z355" s="110">
        <f t="shared" si="52"/>
        <v>1144.31007751938</v>
      </c>
      <c r="AA355" s="72">
        <f t="shared" si="53"/>
        <v>595.956688372093</v>
      </c>
      <c r="AB355" s="72">
        <f t="shared" si="54"/>
        <v>49.9968</v>
      </c>
      <c r="AD355" s="153" t="s">
        <v>46</v>
      </c>
      <c r="AE355" s="154">
        <f>SUM(AB$332:AB355)/SUM(W$332:W355)-SUM(AA$332:AA355)/SUM(Z$332:Z355)</f>
        <v>-0.0300297273715803</v>
      </c>
    </row>
    <row r="356" ht="14" customHeight="1" outlineLevel="1" spans="1:31">
      <c r="A356" s="116">
        <v>43886</v>
      </c>
      <c r="B356" s="181"/>
      <c r="C356" s="123">
        <v>20</v>
      </c>
      <c r="E356" s="136">
        <v>0.1007</v>
      </c>
      <c r="F356" s="136">
        <v>0.3266</v>
      </c>
      <c r="G356" s="165">
        <f t="shared" si="50"/>
        <v>13.9973</v>
      </c>
      <c r="H356" s="136">
        <v>0.2</v>
      </c>
      <c r="J356" s="144">
        <v>0.208</v>
      </c>
      <c r="K356" s="144">
        <v>0.265</v>
      </c>
      <c r="L356" s="144"/>
      <c r="M356" s="144"/>
      <c r="O356" s="57">
        <v>0.6154</v>
      </c>
      <c r="P356" s="185">
        <v>0.3981</v>
      </c>
      <c r="Q356" s="185">
        <v>0.4828</v>
      </c>
      <c r="R356" s="185">
        <f t="shared" si="51"/>
        <v>-0.0847</v>
      </c>
      <c r="S356" s="57">
        <v>0.2961</v>
      </c>
      <c r="U356" s="207">
        <v>0.0729</v>
      </c>
      <c r="V356" s="63">
        <v>0.6643</v>
      </c>
      <c r="W356" s="64">
        <v>103</v>
      </c>
      <c r="X356" s="64">
        <v>139</v>
      </c>
      <c r="Z356" s="110">
        <f t="shared" si="52"/>
        <v>1309.89437585734</v>
      </c>
      <c r="AA356" s="72">
        <f t="shared" si="53"/>
        <v>632.417004663923</v>
      </c>
      <c r="AB356" s="72">
        <f t="shared" si="54"/>
        <v>41.0043</v>
      </c>
      <c r="AD356" s="153" t="s">
        <v>47</v>
      </c>
      <c r="AE356" s="154">
        <f>SUM(AB$332:AB356)/SUM(W$332:W356)-SUM(AA$332:AA356)/SUM(Z$332:Z356)</f>
        <v>-0.0319420194576129</v>
      </c>
    </row>
    <row r="357" ht="14" customHeight="1" outlineLevel="1" spans="1:31">
      <c r="A357" s="116">
        <v>43887</v>
      </c>
      <c r="B357" s="181"/>
      <c r="C357" s="123">
        <v>15</v>
      </c>
      <c r="E357" s="136">
        <v>0.1261</v>
      </c>
      <c r="F357" s="136">
        <v>0.3557</v>
      </c>
      <c r="G357" s="165">
        <f t="shared" si="50"/>
        <v>15.0059</v>
      </c>
      <c r="H357" s="136">
        <v>0.2083</v>
      </c>
      <c r="J357" s="144">
        <v>0.1727</v>
      </c>
      <c r="K357" s="144">
        <v>0.2046</v>
      </c>
      <c r="L357" s="144"/>
      <c r="M357" s="144"/>
      <c r="O357" s="57">
        <v>0.64</v>
      </c>
      <c r="P357" s="185">
        <v>0.4058</v>
      </c>
      <c r="Q357" s="185">
        <v>0.5057</v>
      </c>
      <c r="R357" s="185">
        <f t="shared" si="51"/>
        <v>-0.0999</v>
      </c>
      <c r="S357" s="57">
        <v>0.1548</v>
      </c>
      <c r="U357" s="207">
        <v>0.0691</v>
      </c>
      <c r="V357" s="63">
        <v>0.7089</v>
      </c>
      <c r="W357" s="64">
        <v>69</v>
      </c>
      <c r="X357" s="64">
        <v>119</v>
      </c>
      <c r="Z357" s="110">
        <f t="shared" si="52"/>
        <v>929.552821997106</v>
      </c>
      <c r="AA357" s="72">
        <f t="shared" si="53"/>
        <v>470.074862083936</v>
      </c>
      <c r="AB357" s="72">
        <f t="shared" si="54"/>
        <v>28.0002</v>
      </c>
      <c r="AD357" s="153" t="s">
        <v>48</v>
      </c>
      <c r="AE357" s="154">
        <f>SUM(AB$332:AB357)/SUM(W$332:W357)-SUM(AA$332:AA357)/SUM(Z$332:Z357)</f>
        <v>-0.0339100026484911</v>
      </c>
    </row>
    <row r="358" ht="14" customHeight="1" outlineLevel="1" spans="1:31">
      <c r="A358" s="116">
        <v>43888</v>
      </c>
      <c r="B358" s="181"/>
      <c r="C358" s="105">
        <v>19</v>
      </c>
      <c r="E358" s="136">
        <v>0.1391</v>
      </c>
      <c r="F358" s="136">
        <v>0.3477</v>
      </c>
      <c r="G358" s="165">
        <f t="shared" si="50"/>
        <v>15.9965</v>
      </c>
      <c r="H358" s="136">
        <v>0.3</v>
      </c>
      <c r="J358" s="144">
        <v>0.1604</v>
      </c>
      <c r="K358" s="144">
        <v>0.1961</v>
      </c>
      <c r="L358" s="144"/>
      <c r="M358" s="144"/>
      <c r="O358" s="57">
        <v>0.7</v>
      </c>
      <c r="P358" s="202">
        <v>0.4675</v>
      </c>
      <c r="Q358" s="185">
        <v>0.4869</v>
      </c>
      <c r="R358" s="185">
        <f t="shared" si="51"/>
        <v>-0.0194</v>
      </c>
      <c r="S358" s="57">
        <v>0.213</v>
      </c>
      <c r="U358" s="207">
        <v>0.0683</v>
      </c>
      <c r="V358" s="63">
        <v>0.5816</v>
      </c>
      <c r="W358" s="64">
        <v>77</v>
      </c>
      <c r="X358" s="64">
        <v>115</v>
      </c>
      <c r="Z358" s="110">
        <f t="shared" si="52"/>
        <v>1050.37920937042</v>
      </c>
      <c r="AA358" s="72">
        <f t="shared" si="53"/>
        <v>511.42963704246</v>
      </c>
      <c r="AB358" s="72">
        <f t="shared" si="54"/>
        <v>35.9975</v>
      </c>
      <c r="AD358" s="153" t="s">
        <v>49</v>
      </c>
      <c r="AE358" s="154">
        <f>SUM(AB$332:AB358)/SUM(W$332:W358)-SUM(AA$332:AA358)/SUM(Z$332:Z358)</f>
        <v>-0.0342712721941988</v>
      </c>
    </row>
    <row r="359" ht="14" customHeight="1" outlineLevel="1" spans="1:31">
      <c r="A359" s="116">
        <v>43889</v>
      </c>
      <c r="B359" s="181"/>
      <c r="C359" s="123">
        <v>17</v>
      </c>
      <c r="E359" s="136">
        <v>0.125</v>
      </c>
      <c r="F359" s="136">
        <v>0.3526</v>
      </c>
      <c r="G359" s="165">
        <f t="shared" si="50"/>
        <v>22</v>
      </c>
      <c r="H359" s="136">
        <v>0.25</v>
      </c>
      <c r="J359" s="170">
        <v>0.2346</v>
      </c>
      <c r="K359" s="144">
        <v>0.2019</v>
      </c>
      <c r="L359" s="144"/>
      <c r="M359" s="144"/>
      <c r="O359" s="57">
        <v>0.7647</v>
      </c>
      <c r="P359" s="185">
        <v>0.4862</v>
      </c>
      <c r="Q359" s="185">
        <v>0.5157</v>
      </c>
      <c r="R359" s="185">
        <f t="shared" si="51"/>
        <v>-0.0295</v>
      </c>
      <c r="S359" s="57">
        <v>0.2209</v>
      </c>
      <c r="U359" s="207">
        <v>0.0921</v>
      </c>
      <c r="V359" s="63">
        <v>0.7052</v>
      </c>
      <c r="W359" s="64">
        <v>109</v>
      </c>
      <c r="X359" s="64">
        <v>176</v>
      </c>
      <c r="Z359" s="110">
        <f t="shared" si="52"/>
        <v>1074.49619978284</v>
      </c>
      <c r="AA359" s="72">
        <f t="shared" si="53"/>
        <v>554.117690228013</v>
      </c>
      <c r="AB359" s="72">
        <f t="shared" si="54"/>
        <v>52.9958</v>
      </c>
      <c r="AD359" s="153" t="s">
        <v>50</v>
      </c>
      <c r="AE359" s="154">
        <f>SUM(AB$332:AB359)/SUM(W$332:W359)-SUM(AA$332:AA359)/SUM(Z$332:Z359)</f>
        <v>-0.0350838832965201</v>
      </c>
    </row>
    <row r="360" ht="14" customHeight="1" outlineLevel="1" spans="1:31">
      <c r="A360" s="116">
        <v>43890</v>
      </c>
      <c r="B360" s="181"/>
      <c r="C360" s="123">
        <v>16</v>
      </c>
      <c r="E360" s="167">
        <v>0.1143</v>
      </c>
      <c r="F360" s="136">
        <v>0.3423</v>
      </c>
      <c r="G360" s="165">
        <f t="shared" si="50"/>
        <v>16.002</v>
      </c>
      <c r="H360" s="136">
        <v>0.28</v>
      </c>
      <c r="J360" s="144">
        <v>0.232</v>
      </c>
      <c r="K360" s="144">
        <v>0.2027</v>
      </c>
      <c r="L360" s="144"/>
      <c r="M360" s="144"/>
      <c r="O360" s="57">
        <v>0.6905</v>
      </c>
      <c r="P360" s="185">
        <v>0.4828</v>
      </c>
      <c r="Q360" s="185">
        <v>0.5539</v>
      </c>
      <c r="R360" s="185">
        <f t="shared" si="51"/>
        <v>-0.0710999999999999</v>
      </c>
      <c r="S360" s="57">
        <v>0.1735</v>
      </c>
      <c r="U360" s="207">
        <v>0.0722</v>
      </c>
      <c r="V360" s="63">
        <v>0.6946</v>
      </c>
      <c r="W360" s="64">
        <v>87</v>
      </c>
      <c r="X360" s="64">
        <v>140</v>
      </c>
      <c r="Z360" s="110">
        <f t="shared" si="52"/>
        <v>1117.98614958449</v>
      </c>
      <c r="AA360" s="72">
        <f t="shared" si="53"/>
        <v>619.252528254848</v>
      </c>
      <c r="AB360" s="72">
        <f t="shared" si="54"/>
        <v>42.0036</v>
      </c>
      <c r="AD360" s="153" t="s">
        <v>51</v>
      </c>
      <c r="AE360" s="154">
        <f>SUM(AB$332:AB360)/SUM(W$332:W360)-SUM(AA$332:AA360)/SUM(Z$332:Z360)</f>
        <v>-0.0376526000907422</v>
      </c>
    </row>
    <row r="361" ht="14" customHeight="1" spans="1:31">
      <c r="A361" s="125" t="s">
        <v>114</v>
      </c>
      <c r="B361" s="192"/>
      <c r="C361" s="166">
        <f>AVERAGE(C332:C360)</f>
        <v>11.7931034482759</v>
      </c>
      <c r="E361" s="34">
        <f>AVERAGE(E332:E360)</f>
        <v>0.143086206896552</v>
      </c>
      <c r="F361" s="34">
        <f>AVERAGE(F332:F360)</f>
        <v>0.30582962962963</v>
      </c>
      <c r="G361" s="34">
        <f>SUM(G332:G360)/SUM(X333:X360)</f>
        <v>0.166172739520958</v>
      </c>
      <c r="H361" s="34">
        <f>AVERAGE(H332:H360)</f>
        <v>0.261713793103448</v>
      </c>
      <c r="I361" s="183"/>
      <c r="J361" s="183">
        <f>AVERAGE(J332:J360)</f>
        <v>0.257648275862069</v>
      </c>
      <c r="K361" s="183">
        <f>AVERAGE(K332:K360)</f>
        <v>0.22031724137931</v>
      </c>
      <c r="L361" s="183" t="e">
        <f>AVERAGE(L332:L360)</f>
        <v>#DIV/0!</v>
      </c>
      <c r="M361" s="183" t="e">
        <f>AVERAGE(M332:M360)</f>
        <v>#DIV/0!</v>
      </c>
      <c r="N361" s="183"/>
      <c r="O361" s="34">
        <f>AVERAGE(O332:O360)</f>
        <v>0.603555172413793</v>
      </c>
      <c r="P361" s="34">
        <f>AVERAGE(P332:P360)</f>
        <v>0.421331034482758</v>
      </c>
      <c r="Q361" s="34">
        <f>AVERAGE(Q332:Q360)</f>
        <v>0.46248275862069</v>
      </c>
      <c r="R361" s="34">
        <f>AVERAGE(R332:R360)</f>
        <v>-0.041151724137931</v>
      </c>
      <c r="S361" s="34">
        <f>AVERAGE(S332:S360)</f>
        <v>0.2248</v>
      </c>
      <c r="T361" s="183"/>
      <c r="U361" s="34">
        <f>AVERAGE(U332:U360)</f>
        <v>0.147251724137931</v>
      </c>
      <c r="V361" s="34">
        <f>AVERAGE(V332:V360)</f>
        <v>0.714555172413793</v>
      </c>
      <c r="W361" s="217">
        <f>AVERAGE(W332:W360)</f>
        <v>177.48275862069</v>
      </c>
      <c r="X361" s="217">
        <f>AVERAGE(X333:X360)</f>
        <v>238.571428571429</v>
      </c>
      <c r="Z361" s="34" t="s">
        <v>54</v>
      </c>
      <c r="AA361" s="34">
        <f>SUM(AA332:AA360)/SUM(Z332:Z360)</f>
        <v>0.469159866459501</v>
      </c>
      <c r="AB361" s="68" t="s">
        <v>55</v>
      </c>
      <c r="AC361" s="34">
        <f>SUM(AB332:AB360)/SUM(W332:W360)</f>
        <v>0.431507266368759</v>
      </c>
      <c r="AD361" s="155" t="s">
        <v>16</v>
      </c>
      <c r="AE361" s="68">
        <f>AC361-AA361</f>
        <v>-0.0376526000907422</v>
      </c>
    </row>
    <row r="362" ht="14" hidden="1" customHeight="1" spans="1:31">
      <c r="A362" s="222" t="s">
        <v>115</v>
      </c>
      <c r="B362" s="181" t="s">
        <v>63</v>
      </c>
      <c r="C362" s="105">
        <f>MIN(C332:C361)</f>
        <v>1</v>
      </c>
      <c r="E362" s="163">
        <f>VARP(E$296:E$326)</f>
        <v>0.00219349033055509</v>
      </c>
      <c r="F362" s="163">
        <f>VARP(F$296:F$326)</f>
        <v>0.00397352603219551</v>
      </c>
      <c r="G362" s="163"/>
      <c r="H362" s="163"/>
      <c r="I362" s="163"/>
      <c r="J362" s="163">
        <f>VARP(J$296:J$326)</f>
        <v>0.00623734284658227</v>
      </c>
      <c r="K362" s="163">
        <f>VARP(K$296:K$326)</f>
        <v>0.00502475869423522</v>
      </c>
      <c r="L362" s="163" t="e">
        <f>VARP(L$296:L$326)</f>
        <v>#DIV/0!</v>
      </c>
      <c r="M362" s="163" t="e">
        <f>VARP(M$296:M$326)</f>
        <v>#DIV/0!</v>
      </c>
      <c r="N362" s="163"/>
      <c r="O362" s="163">
        <f>VARP(O$296:O$326)</f>
        <v>0.0376357833463889</v>
      </c>
      <c r="P362" s="163">
        <f>VARP(P$296:P$326)</f>
        <v>0.0114165821441032</v>
      </c>
      <c r="Q362" s="163">
        <f>VARP(Q$296:Q$326)</f>
        <v>0.0139844570318245</v>
      </c>
      <c r="R362" s="163">
        <f>VARP(R$296:R$326)</f>
        <v>0.00182937204975017</v>
      </c>
      <c r="S362" s="163">
        <f>VARP(S$296:S$326)</f>
        <v>0.00736734579210533</v>
      </c>
      <c r="T362" s="163"/>
      <c r="U362" s="163">
        <f>VARP(U$296:U$326)</f>
        <v>0.0704704937245652</v>
      </c>
      <c r="V362" s="163">
        <f>VARP(V$296:V$326)</f>
        <v>0.0244061503389121</v>
      </c>
      <c r="W362" s="163"/>
      <c r="X362" s="163"/>
      <c r="Z362" s="110">
        <f>AVERAGE(Z333:Z360)</f>
        <v>996.138826948183</v>
      </c>
      <c r="AA362" s="72">
        <f>AVERAGE(AA333:AA360)</f>
        <v>468.313625475656</v>
      </c>
      <c r="AB362" s="72">
        <f>AVERAGE(AB333:AB360)</f>
        <v>77.3562107142857</v>
      </c>
      <c r="AE362" s="75">
        <f>VARP(AE333:AE361)</f>
        <v>0.000713523498057415</v>
      </c>
    </row>
    <row r="363" ht="14" hidden="1" customHeight="1" outlineLevel="1" spans="1:31">
      <c r="A363" s="116">
        <v>43525</v>
      </c>
      <c r="B363" s="181"/>
      <c r="C363" s="123">
        <v>16</v>
      </c>
      <c r="E363" s="136">
        <v>0.1273</v>
      </c>
      <c r="F363" s="136">
        <v>0.3667</v>
      </c>
      <c r="G363" s="165">
        <f t="shared" ref="G363:G383" si="55">X363*E363</f>
        <v>21.0045</v>
      </c>
      <c r="H363" s="136">
        <v>0.025</v>
      </c>
      <c r="J363" s="216">
        <v>0.1859</v>
      </c>
      <c r="K363" s="144">
        <v>0.1516</v>
      </c>
      <c r="L363" s="144"/>
      <c r="M363" s="144"/>
      <c r="O363" s="57">
        <v>0.7692</v>
      </c>
      <c r="P363" s="185">
        <v>0.4381</v>
      </c>
      <c r="Q363" s="57">
        <v>0.5277</v>
      </c>
      <c r="R363" s="185">
        <f t="shared" ref="R363:R383" si="56">P363-Q363</f>
        <v>-0.0896</v>
      </c>
      <c r="S363" s="57">
        <v>0.2169</v>
      </c>
      <c r="U363" s="207">
        <v>0.0787</v>
      </c>
      <c r="V363" s="63">
        <v>0.8224</v>
      </c>
      <c r="W363" s="64">
        <v>105</v>
      </c>
      <c r="X363" s="64">
        <v>165</v>
      </c>
      <c r="Z363" s="110">
        <f t="shared" ref="Z363:Z393" si="57">W363/U363-W363</f>
        <v>1229.18043202033</v>
      </c>
      <c r="AA363" s="72">
        <f t="shared" ref="AA363:AA393" si="58">(W363/U363-W363)*Q363</f>
        <v>648.638513977128</v>
      </c>
      <c r="AB363" s="72">
        <f t="shared" ref="AB363:AB393" si="59">W363*P363</f>
        <v>46.0005</v>
      </c>
      <c r="AD363" s="153" t="s">
        <v>23</v>
      </c>
      <c r="AE363" s="154">
        <f>AB363/W363-AA363/Z363</f>
        <v>-0.0895999999999999</v>
      </c>
    </row>
    <row r="364" ht="14" hidden="1" customHeight="1" outlineLevel="1" spans="1:31">
      <c r="A364" s="116">
        <v>43526</v>
      </c>
      <c r="B364" s="181"/>
      <c r="C364" s="123">
        <v>18</v>
      </c>
      <c r="E364" s="136">
        <v>0.1892</v>
      </c>
      <c r="F364" s="136">
        <v>0.4113</v>
      </c>
      <c r="G364" s="165">
        <f t="shared" si="55"/>
        <v>21.0012</v>
      </c>
      <c r="H364" s="136">
        <v>0.1321</v>
      </c>
      <c r="J364" s="144">
        <v>0.0686</v>
      </c>
      <c r="K364" s="144">
        <v>0.1742</v>
      </c>
      <c r="L364" s="144"/>
      <c r="M364" s="144"/>
      <c r="O364" s="57">
        <v>0.6</v>
      </c>
      <c r="P364" s="185">
        <v>0.2353</v>
      </c>
      <c r="Q364" s="57">
        <v>0.322</v>
      </c>
      <c r="R364" s="185">
        <f t="shared" si="56"/>
        <v>-0.0867</v>
      </c>
      <c r="S364" s="57">
        <v>0.1814</v>
      </c>
      <c r="U364" s="207">
        <v>0.0747</v>
      </c>
      <c r="V364" s="63">
        <v>0.8027</v>
      </c>
      <c r="W364" s="64">
        <v>68</v>
      </c>
      <c r="X364" s="64">
        <v>111</v>
      </c>
      <c r="Z364" s="110">
        <f t="shared" si="57"/>
        <v>842.307898259705</v>
      </c>
      <c r="AA364" s="72">
        <f t="shared" si="58"/>
        <v>271.223143239625</v>
      </c>
      <c r="AB364" s="72">
        <f t="shared" si="59"/>
        <v>16.0004</v>
      </c>
      <c r="AD364" s="153" t="s">
        <v>24</v>
      </c>
      <c r="AE364" s="154">
        <f>SUM($AB$363:AB364)/SUM($W$363:W364)-SUM($AA$363:AA364)/SUM($Z$363:Z364)</f>
        <v>-0.0856716289773456</v>
      </c>
    </row>
    <row r="365" ht="14" hidden="1" customHeight="1" outlineLevel="1" spans="1:31">
      <c r="A365" s="116">
        <v>43527</v>
      </c>
      <c r="B365" s="181"/>
      <c r="C365" s="105">
        <v>25</v>
      </c>
      <c r="E365" s="136">
        <v>0.1505</v>
      </c>
      <c r="F365" s="136">
        <v>0.3823</v>
      </c>
      <c r="G365" s="165">
        <f t="shared" si="55"/>
        <v>13.9965</v>
      </c>
      <c r="H365" s="136">
        <v>0.2558</v>
      </c>
      <c r="J365" s="144">
        <v>0.1685</v>
      </c>
      <c r="K365" s="144">
        <v>0.1433</v>
      </c>
      <c r="L365" s="144"/>
      <c r="M365" s="144"/>
      <c r="O365" s="57">
        <v>0.5882</v>
      </c>
      <c r="P365" s="185">
        <v>0.3729</v>
      </c>
      <c r="Q365" s="57">
        <v>0.3045</v>
      </c>
      <c r="R365" s="184">
        <f t="shared" si="56"/>
        <v>0.0684</v>
      </c>
      <c r="S365" s="57">
        <v>0.1164</v>
      </c>
      <c r="U365" s="207">
        <v>0.0664</v>
      </c>
      <c r="V365" s="63">
        <v>0.8597</v>
      </c>
      <c r="W365" s="64">
        <v>59</v>
      </c>
      <c r="X365" s="64">
        <v>93</v>
      </c>
      <c r="Z365" s="110">
        <f t="shared" si="57"/>
        <v>829.55421686747</v>
      </c>
      <c r="AA365" s="72">
        <f t="shared" si="58"/>
        <v>252.599259036145</v>
      </c>
      <c r="AB365" s="72">
        <f t="shared" si="59"/>
        <v>22.0011</v>
      </c>
      <c r="AD365" s="153" t="s">
        <v>25</v>
      </c>
      <c r="AE365" s="154">
        <f>SUM($AB$363:AB365)/SUM($W$363:W365)-SUM($AA$363:AA365)/SUM($Z$363:Z365)</f>
        <v>-0.0420739893726267</v>
      </c>
    </row>
    <row r="366" ht="14" hidden="1" customHeight="1" outlineLevel="1" spans="1:31">
      <c r="A366" s="116">
        <v>43528</v>
      </c>
      <c r="B366" s="181"/>
      <c r="C366" s="123">
        <v>24</v>
      </c>
      <c r="E366" s="136">
        <v>0.0976</v>
      </c>
      <c r="F366" s="136">
        <v>0.4043</v>
      </c>
      <c r="G366" s="165">
        <f t="shared" si="55"/>
        <v>8.0032</v>
      </c>
      <c r="H366" s="136">
        <v>0.0426</v>
      </c>
      <c r="J366" s="144">
        <v>0.1688</v>
      </c>
      <c r="K366" s="144">
        <v>0.1821</v>
      </c>
      <c r="L366" s="144"/>
      <c r="M366" s="144"/>
      <c r="O366" s="57">
        <v>0.9</v>
      </c>
      <c r="P366" s="185">
        <v>0.1786</v>
      </c>
      <c r="Q366" s="57">
        <v>0.1742</v>
      </c>
      <c r="R366" s="184">
        <f t="shared" si="56"/>
        <v>0.00440000000000002</v>
      </c>
      <c r="S366" s="57">
        <v>0.1069</v>
      </c>
      <c r="U366" s="207">
        <v>0.0606</v>
      </c>
      <c r="V366" s="63">
        <v>0.844</v>
      </c>
      <c r="W366" s="64">
        <v>56</v>
      </c>
      <c r="X366" s="64">
        <v>82</v>
      </c>
      <c r="Z366" s="110">
        <f t="shared" si="57"/>
        <v>868.092409240924</v>
      </c>
      <c r="AA366" s="72">
        <f t="shared" si="58"/>
        <v>151.221697689769</v>
      </c>
      <c r="AB366" s="72">
        <f t="shared" si="59"/>
        <v>10.0016</v>
      </c>
      <c r="AD366" s="153" t="s">
        <v>26</v>
      </c>
      <c r="AE366" s="154">
        <f>SUM($AB$363:AB366)/SUM($W$363:W366)-SUM($AA$363:AA366)/SUM($Z$363:Z366)</f>
        <v>-0.0247886399263739</v>
      </c>
    </row>
    <row r="367" ht="14" hidden="1" customHeight="1" outlineLevel="1" spans="1:31">
      <c r="A367" s="116">
        <v>43529</v>
      </c>
      <c r="B367" s="181" t="s">
        <v>116</v>
      </c>
      <c r="C367" s="123">
        <v>23</v>
      </c>
      <c r="E367" s="136">
        <v>0.2159</v>
      </c>
      <c r="F367" s="136">
        <v>0.3772</v>
      </c>
      <c r="G367" s="165">
        <f t="shared" si="55"/>
        <v>49.0093</v>
      </c>
      <c r="H367" s="136">
        <v>0.3294</v>
      </c>
      <c r="J367" s="144">
        <v>0.1589</v>
      </c>
      <c r="K367" s="144">
        <v>0.2251</v>
      </c>
      <c r="L367" s="144"/>
      <c r="M367" s="144"/>
      <c r="O367" s="57">
        <v>0.7551</v>
      </c>
      <c r="P367" s="185">
        <v>0.4809</v>
      </c>
      <c r="Q367" s="57">
        <v>0.5142</v>
      </c>
      <c r="R367" s="185">
        <f t="shared" si="56"/>
        <v>-0.0333</v>
      </c>
      <c r="S367" s="57">
        <v>0.3607</v>
      </c>
      <c r="U367" s="207">
        <v>0.0875</v>
      </c>
      <c r="V367" s="63">
        <v>0.8983</v>
      </c>
      <c r="W367" s="64">
        <v>131</v>
      </c>
      <c r="X367" s="64">
        <v>227</v>
      </c>
      <c r="Z367" s="110">
        <f t="shared" si="57"/>
        <v>1366.14285714286</v>
      </c>
      <c r="AA367" s="72">
        <f t="shared" si="58"/>
        <v>702.470657142857</v>
      </c>
      <c r="AB367" s="72">
        <f t="shared" si="59"/>
        <v>62.9979</v>
      </c>
      <c r="AD367" s="153" t="s">
        <v>27</v>
      </c>
      <c r="AE367" s="154">
        <f>SUM($AB$363:AB367)/SUM($W$363:W367)-SUM($AA$363:AA367)/SUM($Z$363:Z367)</f>
        <v>-0.0198504764073754</v>
      </c>
    </row>
    <row r="368" ht="14" hidden="1" customHeight="1" outlineLevel="1" spans="1:31">
      <c r="A368" s="116">
        <v>43530</v>
      </c>
      <c r="B368" s="181" t="s">
        <v>116</v>
      </c>
      <c r="C368" s="123">
        <v>22</v>
      </c>
      <c r="E368" s="136">
        <v>0.172</v>
      </c>
      <c r="F368" s="136">
        <v>0.3332</v>
      </c>
      <c r="G368" s="165">
        <f t="shared" si="55"/>
        <v>27.004</v>
      </c>
      <c r="H368" s="136">
        <v>0.3284</v>
      </c>
      <c r="J368" s="144">
        <v>0.1438</v>
      </c>
      <c r="K368" s="144">
        <v>0.1078</v>
      </c>
      <c r="L368" s="144"/>
      <c r="M368" s="144"/>
      <c r="O368" s="57">
        <v>0.7105</v>
      </c>
      <c r="P368" s="185">
        <v>0.4653</v>
      </c>
      <c r="Q368" s="57">
        <v>0.5023</v>
      </c>
      <c r="R368" s="185">
        <f t="shared" si="56"/>
        <v>-0.037</v>
      </c>
      <c r="S368" s="57">
        <v>0.2982</v>
      </c>
      <c r="U368" s="207">
        <v>0.0701</v>
      </c>
      <c r="V368" s="63">
        <v>0.8287</v>
      </c>
      <c r="W368" s="64">
        <v>101</v>
      </c>
      <c r="X368" s="64">
        <v>157</v>
      </c>
      <c r="Z368" s="110">
        <f t="shared" si="57"/>
        <v>1339.79885877318</v>
      </c>
      <c r="AA368" s="72">
        <f t="shared" si="58"/>
        <v>672.980966761769</v>
      </c>
      <c r="AB368" s="72">
        <f t="shared" si="59"/>
        <v>46.9953</v>
      </c>
      <c r="AD368" s="153" t="s">
        <v>28</v>
      </c>
      <c r="AE368" s="154">
        <f>SUM($AB$363:AB368)/SUM($W$363:W368)-SUM($AA$363:AA368)/SUM($Z$363:Z368)</f>
        <v>-0.0245482340503715</v>
      </c>
    </row>
    <row r="369" ht="14" hidden="1" customHeight="1" outlineLevel="1" spans="1:31">
      <c r="A369" s="116">
        <v>43531</v>
      </c>
      <c r="B369" s="181" t="s">
        <v>116</v>
      </c>
      <c r="C369" s="123">
        <v>16</v>
      </c>
      <c r="E369" s="136">
        <v>0.1773</v>
      </c>
      <c r="F369" s="136">
        <v>0.333</v>
      </c>
      <c r="G369" s="165">
        <f t="shared" si="55"/>
        <v>35.9919</v>
      </c>
      <c r="H369" s="136">
        <v>0.2375</v>
      </c>
      <c r="J369" s="144">
        <v>0.1378</v>
      </c>
      <c r="K369" s="144">
        <v>0.1371</v>
      </c>
      <c r="L369" s="144"/>
      <c r="M369" s="144"/>
      <c r="O369" s="57">
        <v>0.6615</v>
      </c>
      <c r="P369" s="185">
        <v>0.4366</v>
      </c>
      <c r="Q369" s="57">
        <v>0.4935</v>
      </c>
      <c r="R369" s="185">
        <f t="shared" si="56"/>
        <v>-0.0569</v>
      </c>
      <c r="S369" s="57">
        <v>0.2626</v>
      </c>
      <c r="U369" s="207">
        <v>0.0849</v>
      </c>
      <c r="V369" s="63">
        <v>0.8308</v>
      </c>
      <c r="W369" s="64">
        <v>142</v>
      </c>
      <c r="X369" s="64">
        <v>203</v>
      </c>
      <c r="Z369" s="110">
        <f t="shared" si="57"/>
        <v>1530.55594817432</v>
      </c>
      <c r="AA369" s="72">
        <f t="shared" si="58"/>
        <v>755.329360424028</v>
      </c>
      <c r="AB369" s="72">
        <f t="shared" si="59"/>
        <v>61.9972</v>
      </c>
      <c r="AD369" s="153" t="s">
        <v>29</v>
      </c>
      <c r="AE369" s="154">
        <f>SUM($AB$363:AB369)/SUM($W$363:W369)-SUM($AA$363:AA369)/SUM($Z$363:Z369)</f>
        <v>-0.0297005120261436</v>
      </c>
    </row>
    <row r="370" ht="14" hidden="1" customHeight="1" outlineLevel="1" spans="1:31">
      <c r="A370" s="116">
        <v>43532</v>
      </c>
      <c r="B370" s="181" t="s">
        <v>116</v>
      </c>
      <c r="C370" s="123">
        <v>19</v>
      </c>
      <c r="E370" s="136">
        <v>0.159</v>
      </c>
      <c r="F370" s="136">
        <v>0.3348</v>
      </c>
      <c r="G370" s="165">
        <f t="shared" si="55"/>
        <v>38.001</v>
      </c>
      <c r="H370" s="136">
        <v>0.3226</v>
      </c>
      <c r="J370" s="170">
        <v>0.1775</v>
      </c>
      <c r="K370" s="144">
        <v>0.1398</v>
      </c>
      <c r="L370" s="144"/>
      <c r="M370" s="144"/>
      <c r="O370" s="57">
        <v>0.8676</v>
      </c>
      <c r="P370" s="185">
        <v>0.5669</v>
      </c>
      <c r="Q370" s="57">
        <v>0.5459</v>
      </c>
      <c r="R370" s="184">
        <f t="shared" si="56"/>
        <v>0.0209999999999999</v>
      </c>
      <c r="S370" s="57">
        <v>0.3586</v>
      </c>
      <c r="U370" s="207">
        <v>0.0769</v>
      </c>
      <c r="V370" s="63">
        <v>0.9265</v>
      </c>
      <c r="W370" s="64">
        <v>157</v>
      </c>
      <c r="X370" s="64">
        <v>239</v>
      </c>
      <c r="Z370" s="110">
        <f t="shared" si="57"/>
        <v>1884.61248374512</v>
      </c>
      <c r="AA370" s="72">
        <f t="shared" si="58"/>
        <v>1028.80995487646</v>
      </c>
      <c r="AB370" s="72">
        <f t="shared" si="59"/>
        <v>89.0033</v>
      </c>
      <c r="AD370" s="153" t="s">
        <v>30</v>
      </c>
      <c r="AE370" s="154">
        <f>SUM($AB$363:AB370)/SUM($W$363:W370)-SUM($AA$363:AA370)/SUM($Z$363:Z370)</f>
        <v>-0.019850436227887</v>
      </c>
    </row>
    <row r="371" ht="14" hidden="1" customHeight="1" outlineLevel="1" spans="1:31">
      <c r="A371" s="116">
        <v>43533</v>
      </c>
      <c r="B371" s="181"/>
      <c r="C371" s="123">
        <v>16</v>
      </c>
      <c r="E371" s="136">
        <v>0.1445</v>
      </c>
      <c r="F371" s="136">
        <v>0.4146</v>
      </c>
      <c r="G371" s="165">
        <f t="shared" si="55"/>
        <v>24.9985</v>
      </c>
      <c r="H371" s="136">
        <v>0.3455</v>
      </c>
      <c r="J371" s="144">
        <v>0.2182</v>
      </c>
      <c r="K371" s="144">
        <v>0.1923</v>
      </c>
      <c r="L371" s="144"/>
      <c r="M371" s="144"/>
      <c r="O371" s="57">
        <v>0.717</v>
      </c>
      <c r="P371" s="185">
        <v>0.5377</v>
      </c>
      <c r="Q371" s="57">
        <v>0.5242</v>
      </c>
      <c r="R371" s="184">
        <f t="shared" si="56"/>
        <v>0.0135</v>
      </c>
      <c r="S371" s="57">
        <v>0.2732</v>
      </c>
      <c r="U371" s="207">
        <v>0.0823</v>
      </c>
      <c r="V371" s="63">
        <v>0.8191</v>
      </c>
      <c r="W371" s="64">
        <v>106</v>
      </c>
      <c r="X371" s="64">
        <v>173</v>
      </c>
      <c r="Z371" s="110">
        <f t="shared" si="57"/>
        <v>1181.97083839611</v>
      </c>
      <c r="AA371" s="72">
        <f t="shared" si="58"/>
        <v>619.589113487242</v>
      </c>
      <c r="AB371" s="72">
        <f t="shared" si="59"/>
        <v>56.9962</v>
      </c>
      <c r="AD371" s="153" t="s">
        <v>31</v>
      </c>
      <c r="AE371" s="154">
        <f>SUM($AB$363:AB371)/SUM($W$363:W371)-SUM($AA$363:AA371)/SUM($Z$363:Z371)</f>
        <v>-0.0154725704072837</v>
      </c>
    </row>
    <row r="372" ht="14" hidden="1" customHeight="1" outlineLevel="1" spans="1:31">
      <c r="A372" s="116">
        <v>43534</v>
      </c>
      <c r="B372" s="181"/>
      <c r="C372" s="123">
        <v>14</v>
      </c>
      <c r="E372" s="136">
        <v>0.1608</v>
      </c>
      <c r="F372" s="136">
        <v>0.3772</v>
      </c>
      <c r="G372" s="165">
        <f t="shared" si="55"/>
        <v>22.9944</v>
      </c>
      <c r="H372" s="136">
        <v>0.2273</v>
      </c>
      <c r="J372" s="144">
        <v>0.1221</v>
      </c>
      <c r="K372" s="144">
        <v>0.19</v>
      </c>
      <c r="L372" s="144"/>
      <c r="M372" s="144"/>
      <c r="O372" s="57">
        <v>0.825</v>
      </c>
      <c r="P372" s="185">
        <v>0.5244</v>
      </c>
      <c r="Q372" s="57">
        <v>0.483</v>
      </c>
      <c r="R372" s="184">
        <f t="shared" si="56"/>
        <v>0.0414</v>
      </c>
      <c r="S372" s="57">
        <v>0.2981</v>
      </c>
      <c r="U372" s="207">
        <v>0.0679</v>
      </c>
      <c r="V372" s="63">
        <v>0.7715</v>
      </c>
      <c r="W372" s="64">
        <v>82</v>
      </c>
      <c r="X372" s="64">
        <v>143</v>
      </c>
      <c r="Z372" s="110">
        <f t="shared" si="57"/>
        <v>1125.65832106038</v>
      </c>
      <c r="AA372" s="72">
        <f t="shared" si="58"/>
        <v>543.692969072165</v>
      </c>
      <c r="AB372" s="72">
        <f t="shared" si="59"/>
        <v>43.0008</v>
      </c>
      <c r="AD372" s="153" t="s">
        <v>32</v>
      </c>
      <c r="AE372" s="154">
        <f>SUM($AB$363:AB372)/SUM($W$363:W372)-SUM($AA$363:AA372)/SUM($Z$363:Z372)</f>
        <v>-0.0110816078058578</v>
      </c>
    </row>
    <row r="373" ht="14" hidden="1" customHeight="1" outlineLevel="1" spans="1:31">
      <c r="A373" s="116">
        <v>43535</v>
      </c>
      <c r="B373" s="181"/>
      <c r="C373" s="105">
        <v>14</v>
      </c>
      <c r="E373" s="136">
        <v>0.1399</v>
      </c>
      <c r="F373" s="136">
        <v>0.3805</v>
      </c>
      <c r="G373" s="165">
        <f t="shared" si="55"/>
        <v>20.0057</v>
      </c>
      <c r="H373" s="136">
        <v>0.3</v>
      </c>
      <c r="J373" s="144">
        <v>0.146</v>
      </c>
      <c r="K373" s="144">
        <v>0.194</v>
      </c>
      <c r="L373" s="144"/>
      <c r="M373" s="144"/>
      <c r="O373" s="57">
        <v>0.6389</v>
      </c>
      <c r="P373" s="185">
        <v>0.4348</v>
      </c>
      <c r="Q373" s="185">
        <v>0.5072</v>
      </c>
      <c r="R373" s="185">
        <f t="shared" si="56"/>
        <v>-0.0724</v>
      </c>
      <c r="S373" s="57">
        <v>0.2803</v>
      </c>
      <c r="U373" s="207">
        <v>0.0754</v>
      </c>
      <c r="V373" s="63">
        <v>0.7648</v>
      </c>
      <c r="W373" s="64">
        <v>92</v>
      </c>
      <c r="X373" s="64">
        <v>143</v>
      </c>
      <c r="Z373" s="110">
        <f t="shared" si="57"/>
        <v>1128.15915119363</v>
      </c>
      <c r="AA373" s="72">
        <f t="shared" si="58"/>
        <v>572.202321485411</v>
      </c>
      <c r="AB373" s="72">
        <f t="shared" si="59"/>
        <v>40.0016</v>
      </c>
      <c r="AD373" s="153" t="s">
        <v>33</v>
      </c>
      <c r="AE373" s="154">
        <f>SUM($AB$363:AB373)/SUM($W$363:W373)-SUM($AA$363:AA373)/SUM($Z$363:Z373)</f>
        <v>-0.0162566090834785</v>
      </c>
    </row>
    <row r="374" ht="14" hidden="1" customHeight="1" outlineLevel="1" spans="1:31">
      <c r="A374" s="116">
        <v>43536</v>
      </c>
      <c r="B374" s="181"/>
      <c r="C374" s="123">
        <v>13</v>
      </c>
      <c r="E374" s="136">
        <v>0.1545</v>
      </c>
      <c r="F374" s="136">
        <v>0.3807</v>
      </c>
      <c r="G374" s="165">
        <f t="shared" si="55"/>
        <v>19.0035</v>
      </c>
      <c r="H374" s="136">
        <v>0.2373</v>
      </c>
      <c r="J374" s="170">
        <v>0.2</v>
      </c>
      <c r="K374" s="144">
        <v>0.1849</v>
      </c>
      <c r="L374" s="144"/>
      <c r="M374" s="144"/>
      <c r="O374" s="57">
        <v>0.8276</v>
      </c>
      <c r="P374" s="185">
        <v>0.4458</v>
      </c>
      <c r="Q374" s="185">
        <v>0.465</v>
      </c>
      <c r="R374" s="185">
        <f t="shared" si="56"/>
        <v>-0.0192000000000001</v>
      </c>
      <c r="S374" s="57">
        <v>0.2818</v>
      </c>
      <c r="U374" s="207">
        <v>0.0718</v>
      </c>
      <c r="V374" s="63">
        <v>0.8077</v>
      </c>
      <c r="W374" s="64">
        <v>83</v>
      </c>
      <c r="X374" s="64">
        <v>123</v>
      </c>
      <c r="Z374" s="110">
        <f t="shared" si="57"/>
        <v>1072.98885793872</v>
      </c>
      <c r="AA374" s="72">
        <f t="shared" si="58"/>
        <v>498.939818941504</v>
      </c>
      <c r="AB374" s="72">
        <f t="shared" si="59"/>
        <v>37.0014</v>
      </c>
      <c r="AD374" s="153" t="s">
        <v>34</v>
      </c>
      <c r="AE374" s="154">
        <f>SUM($AB$363:AB374)/SUM($W$363:W374)-SUM($AA$363:AA374)/SUM($Z$363:Z374)</f>
        <v>-0.0164561488032245</v>
      </c>
    </row>
    <row r="375" ht="14" hidden="1" customHeight="1" outlineLevel="1" spans="1:31">
      <c r="A375" s="116">
        <v>43537</v>
      </c>
      <c r="C375" s="123">
        <v>20</v>
      </c>
      <c r="E375" s="136">
        <v>0.1074</v>
      </c>
      <c r="F375" s="136">
        <v>0.3664</v>
      </c>
      <c r="G375" s="165">
        <f t="shared" si="55"/>
        <v>12.9954</v>
      </c>
      <c r="H375" s="136">
        <v>0.3519</v>
      </c>
      <c r="J375" s="144">
        <v>0.1652</v>
      </c>
      <c r="K375" s="144">
        <v>0.1922</v>
      </c>
      <c r="L375" s="144"/>
      <c r="M375" s="144"/>
      <c r="O375" s="57">
        <v>0.3667</v>
      </c>
      <c r="P375" s="185">
        <v>0.3537</v>
      </c>
      <c r="Q375" s="185">
        <v>0.48</v>
      </c>
      <c r="R375" s="185">
        <f t="shared" si="56"/>
        <v>-0.1263</v>
      </c>
      <c r="S375" s="57">
        <v>0.2804</v>
      </c>
      <c r="U375" s="207">
        <v>0.0696</v>
      </c>
      <c r="V375" s="63">
        <v>0.7882</v>
      </c>
      <c r="W375" s="64">
        <v>82</v>
      </c>
      <c r="X375" s="64">
        <v>121</v>
      </c>
      <c r="Z375" s="110">
        <f t="shared" si="57"/>
        <v>1096.16091954023</v>
      </c>
      <c r="AA375" s="72">
        <f t="shared" si="58"/>
        <v>526.15724137931</v>
      </c>
      <c r="AB375" s="72">
        <f t="shared" si="59"/>
        <v>29.0034</v>
      </c>
      <c r="AD375" s="153" t="s">
        <v>35</v>
      </c>
      <c r="AE375" s="154">
        <f>SUM($AB$363:AB375)/SUM($W$363:W375)-SUM($AA$363:AA375)/SUM($Z$363:Z375)</f>
        <v>-0.0236610955427914</v>
      </c>
    </row>
    <row r="376" ht="14" hidden="1" customHeight="1" outlineLevel="1" spans="1:31">
      <c r="A376" s="116">
        <v>43538</v>
      </c>
      <c r="C376" s="123">
        <v>18</v>
      </c>
      <c r="E376" s="136">
        <v>0.1933</v>
      </c>
      <c r="F376" s="136">
        <v>0.6759</v>
      </c>
      <c r="G376" s="165">
        <f t="shared" si="55"/>
        <v>28.995</v>
      </c>
      <c r="H376" s="136">
        <v>0.2167</v>
      </c>
      <c r="J376" s="144">
        <v>0.1511</v>
      </c>
      <c r="K376" s="144">
        <v>0.1986</v>
      </c>
      <c r="L376" s="144"/>
      <c r="M376" s="144"/>
      <c r="O376" s="57">
        <v>0.6136</v>
      </c>
      <c r="P376" s="185">
        <v>0.4659</v>
      </c>
      <c r="Q376" s="185">
        <v>0.4901</v>
      </c>
      <c r="R376" s="185">
        <f t="shared" si="56"/>
        <v>-0.0242</v>
      </c>
      <c r="S376" s="57">
        <v>0.3316</v>
      </c>
      <c r="U376" s="207">
        <v>0.0821</v>
      </c>
      <c r="V376" s="63">
        <v>0.6759</v>
      </c>
      <c r="W376" s="64">
        <v>88</v>
      </c>
      <c r="X376" s="64">
        <v>150</v>
      </c>
      <c r="Z376" s="110">
        <f t="shared" si="57"/>
        <v>983.863580998782</v>
      </c>
      <c r="AA376" s="72">
        <f t="shared" si="58"/>
        <v>482.191541047503</v>
      </c>
      <c r="AB376" s="72">
        <f t="shared" si="59"/>
        <v>40.9992</v>
      </c>
      <c r="AD376" s="153" t="s">
        <v>36</v>
      </c>
      <c r="AE376" s="154">
        <f>SUM($AB$363:AB376)/SUM($W$363:W376)-SUM($AA$363:AA376)/SUM($Z$363:Z376)</f>
        <v>-0.0235744249509185</v>
      </c>
    </row>
    <row r="377" ht="14" hidden="1" customHeight="1" outlineLevel="1" spans="1:31">
      <c r="A377" s="116">
        <v>43539</v>
      </c>
      <c r="B377" s="181"/>
      <c r="C377" s="123">
        <v>19</v>
      </c>
      <c r="E377" s="136">
        <v>0.1267</v>
      </c>
      <c r="F377" s="136">
        <v>0.3834</v>
      </c>
      <c r="G377" s="165">
        <f t="shared" si="55"/>
        <v>19.005</v>
      </c>
      <c r="H377" s="136">
        <v>0.3333</v>
      </c>
      <c r="J377" s="144">
        <v>0.1888</v>
      </c>
      <c r="K377" s="144">
        <v>0.177</v>
      </c>
      <c r="L377" s="144"/>
      <c r="M377" s="144"/>
      <c r="O377" s="57">
        <v>0.525</v>
      </c>
      <c r="P377" s="185">
        <v>0.3469</v>
      </c>
      <c r="Q377" s="185">
        <v>0.474</v>
      </c>
      <c r="R377" s="185">
        <f t="shared" si="56"/>
        <v>-0.1271</v>
      </c>
      <c r="S377" s="57">
        <v>0.2704</v>
      </c>
      <c r="U377" s="207">
        <v>0.0755</v>
      </c>
      <c r="V377" s="63">
        <v>0.8488</v>
      </c>
      <c r="W377" s="64">
        <v>98</v>
      </c>
      <c r="X377" s="64">
        <v>150</v>
      </c>
      <c r="Z377" s="110">
        <f t="shared" si="57"/>
        <v>1200.01324503311</v>
      </c>
      <c r="AA377" s="72">
        <f t="shared" si="58"/>
        <v>568.806278145695</v>
      </c>
      <c r="AB377" s="72">
        <f t="shared" si="59"/>
        <v>33.9962</v>
      </c>
      <c r="AD377" s="153" t="s">
        <v>37</v>
      </c>
      <c r="AE377" s="154">
        <f>SUM($AB$363:AB377)/SUM($W$363:W377)-SUM($AA$363:AA377)/SUM($Z$363:Z377)</f>
        <v>-0.03057282960749</v>
      </c>
    </row>
    <row r="378" ht="14" hidden="1" customHeight="1" outlineLevel="1" spans="1:31">
      <c r="A378" s="116">
        <v>43540</v>
      </c>
      <c r="B378" s="181"/>
      <c r="C378" s="123">
        <v>15</v>
      </c>
      <c r="E378" s="136">
        <v>0.1429</v>
      </c>
      <c r="F378" s="136">
        <v>0.3547</v>
      </c>
      <c r="G378" s="165">
        <f t="shared" si="55"/>
        <v>18.0054</v>
      </c>
      <c r="H378" s="136">
        <v>0.3846</v>
      </c>
      <c r="J378" s="144">
        <v>0.1849</v>
      </c>
      <c r="K378" s="144">
        <v>0.1364</v>
      </c>
      <c r="L378" s="144"/>
      <c r="M378" s="144"/>
      <c r="O378" s="57">
        <v>0.6563</v>
      </c>
      <c r="P378" s="185">
        <v>0.4881</v>
      </c>
      <c r="Q378" s="185">
        <v>0.5186</v>
      </c>
      <c r="R378" s="185">
        <f t="shared" si="56"/>
        <v>-0.0305</v>
      </c>
      <c r="S378" s="57">
        <v>0.1726</v>
      </c>
      <c r="U378" s="207">
        <v>0.0698</v>
      </c>
      <c r="V378" s="63">
        <v>0.7788</v>
      </c>
      <c r="W378" s="64">
        <v>84</v>
      </c>
      <c r="X378" s="64">
        <v>126</v>
      </c>
      <c r="Z378" s="110">
        <f t="shared" si="57"/>
        <v>1119.43839541547</v>
      </c>
      <c r="AA378" s="72">
        <f t="shared" si="58"/>
        <v>580.540751862464</v>
      </c>
      <c r="AB378" s="72">
        <f t="shared" si="59"/>
        <v>41.0004</v>
      </c>
      <c r="AD378" s="153" t="s">
        <v>38</v>
      </c>
      <c r="AE378" s="154">
        <f>SUM($AB$363:AB378)/SUM($W$363:W378)-SUM($AA$363:AA378)/SUM($Z$363:Z378)</f>
        <v>-0.0308055387100928</v>
      </c>
    </row>
    <row r="379" ht="14" hidden="1" customHeight="1" outlineLevel="1" spans="1:31">
      <c r="A379" s="116">
        <v>43541</v>
      </c>
      <c r="B379" s="181"/>
      <c r="C379" s="123">
        <v>16</v>
      </c>
      <c r="E379" s="136">
        <v>0.1615</v>
      </c>
      <c r="F379" s="136">
        <v>0.3221</v>
      </c>
      <c r="G379" s="165">
        <f t="shared" si="55"/>
        <v>20.995</v>
      </c>
      <c r="H379" s="136">
        <v>0.2963</v>
      </c>
      <c r="J379" s="144">
        <v>0.187</v>
      </c>
      <c r="K379" s="144">
        <v>0.1371</v>
      </c>
      <c r="L379" s="144"/>
      <c r="M379" s="144"/>
      <c r="O379" s="57">
        <v>0.6</v>
      </c>
      <c r="P379" s="185">
        <v>0.3896</v>
      </c>
      <c r="Q379" s="185">
        <v>0.4773</v>
      </c>
      <c r="R379" s="185">
        <f t="shared" si="56"/>
        <v>-0.0877</v>
      </c>
      <c r="S379" s="57">
        <v>0.1533</v>
      </c>
      <c r="U379" s="207">
        <v>0.0695</v>
      </c>
      <c r="V379" s="63">
        <v>0.7964</v>
      </c>
      <c r="W379" s="64">
        <v>77</v>
      </c>
      <c r="X379" s="64">
        <v>130</v>
      </c>
      <c r="Z379" s="110">
        <f t="shared" si="57"/>
        <v>1030.91366906475</v>
      </c>
      <c r="AA379" s="72">
        <f t="shared" si="58"/>
        <v>492.055094244604</v>
      </c>
      <c r="AB379" s="72">
        <f t="shared" si="59"/>
        <v>29.9992</v>
      </c>
      <c r="AD379" s="153" t="s">
        <v>39</v>
      </c>
      <c r="AE379" s="154">
        <f>SUM($AB$363:AB379)/SUM($W$363:W379)-SUM($AA$363:AA379)/SUM($Z$363:Z379)</f>
        <v>-0.033546552430497</v>
      </c>
    </row>
    <row r="380" ht="14" hidden="1" customHeight="1" outlineLevel="1" spans="1:31">
      <c r="A380" s="116">
        <v>43542</v>
      </c>
      <c r="B380" s="181"/>
      <c r="C380" s="123">
        <v>12</v>
      </c>
      <c r="E380" s="136">
        <v>0.152</v>
      </c>
      <c r="F380" s="136">
        <v>0.374</v>
      </c>
      <c r="G380" s="165">
        <f t="shared" si="55"/>
        <v>25.992</v>
      </c>
      <c r="H380" s="136">
        <v>0.2568</v>
      </c>
      <c r="J380" s="144">
        <v>0.2121</v>
      </c>
      <c r="K380" s="144">
        <v>0.121</v>
      </c>
      <c r="L380" s="144"/>
      <c r="M380" s="144"/>
      <c r="O380" s="57">
        <v>0.7143</v>
      </c>
      <c r="P380" s="185">
        <v>0.4508</v>
      </c>
      <c r="Q380" s="185">
        <v>0.4869</v>
      </c>
      <c r="R380" s="185">
        <f t="shared" si="56"/>
        <v>-0.0361</v>
      </c>
      <c r="S380" s="57">
        <v>0.2859</v>
      </c>
      <c r="U380" s="207">
        <v>0.0922</v>
      </c>
      <c r="V380" s="63">
        <v>0.8509</v>
      </c>
      <c r="W380" s="64">
        <v>122</v>
      </c>
      <c r="X380" s="64">
        <v>171</v>
      </c>
      <c r="Y380" s="189"/>
      <c r="Z380" s="110">
        <f t="shared" si="57"/>
        <v>1201.21041214751</v>
      </c>
      <c r="AA380" s="72">
        <f t="shared" si="58"/>
        <v>584.86934967462</v>
      </c>
      <c r="AB380" s="72">
        <f t="shared" si="59"/>
        <v>54.9976</v>
      </c>
      <c r="AD380" s="153" t="s">
        <v>40</v>
      </c>
      <c r="AE380" s="154">
        <f>SUM($AB$363:AB380)/SUM($W$363:W380)-SUM($AA$363:AA380)/SUM($Z$363:Z380)</f>
        <v>-0.033533759745706</v>
      </c>
    </row>
    <row r="381" ht="14" hidden="1" customHeight="1" outlineLevel="1" spans="1:31">
      <c r="A381" s="116">
        <v>43543</v>
      </c>
      <c r="B381" s="181"/>
      <c r="C381" s="105">
        <v>12</v>
      </c>
      <c r="E381" s="136">
        <v>0.1325</v>
      </c>
      <c r="F381" s="136">
        <v>0.3988</v>
      </c>
      <c r="G381" s="165">
        <f t="shared" si="55"/>
        <v>20.0075</v>
      </c>
      <c r="H381" s="136">
        <v>0.2456</v>
      </c>
      <c r="J381" s="144">
        <v>0.137</v>
      </c>
      <c r="K381" s="144">
        <v>0.1542</v>
      </c>
      <c r="L381" s="144"/>
      <c r="M381" s="144"/>
      <c r="O381" s="57">
        <v>0.7143</v>
      </c>
      <c r="P381" s="185">
        <v>0.4494</v>
      </c>
      <c r="Q381" s="185">
        <v>0.4613</v>
      </c>
      <c r="R381" s="185">
        <f t="shared" si="56"/>
        <v>-0.0119</v>
      </c>
      <c r="S381" s="57">
        <v>0.2664</v>
      </c>
      <c r="U381" s="207">
        <v>0.0836</v>
      </c>
      <c r="V381" s="63">
        <v>0.8338</v>
      </c>
      <c r="W381" s="64">
        <v>89</v>
      </c>
      <c r="X381" s="64">
        <v>151</v>
      </c>
      <c r="Z381" s="110">
        <f t="shared" si="57"/>
        <v>975.593301435407</v>
      </c>
      <c r="AA381" s="72">
        <f t="shared" si="58"/>
        <v>450.041189952153</v>
      </c>
      <c r="AB381" s="72">
        <f t="shared" si="59"/>
        <v>39.9966</v>
      </c>
      <c r="AD381" s="153" t="s">
        <v>41</v>
      </c>
      <c r="AE381" s="154">
        <f>SUM($AB$363:AB381)/SUM($W$363:W381)-SUM($AA$363:AA381)/SUM($Z$363:Z381)</f>
        <v>-0.0325308671627547</v>
      </c>
    </row>
    <row r="382" ht="14" hidden="1" customHeight="1" outlineLevel="1" spans="1:31">
      <c r="A382" s="116">
        <v>43544</v>
      </c>
      <c r="B382" s="181"/>
      <c r="C382" s="123">
        <v>14</v>
      </c>
      <c r="E382" s="136">
        <v>0.1791</v>
      </c>
      <c r="F382" s="136">
        <v>0.3162</v>
      </c>
      <c r="G382" s="165">
        <f t="shared" si="55"/>
        <v>23.9994</v>
      </c>
      <c r="H382" s="136">
        <v>0.1154</v>
      </c>
      <c r="J382" s="144">
        <v>0.1707</v>
      </c>
      <c r="K382" s="144">
        <v>0.1317</v>
      </c>
      <c r="L382" s="144"/>
      <c r="M382" s="144"/>
      <c r="O382" s="57">
        <v>0.5</v>
      </c>
      <c r="P382" s="185">
        <v>0.4651</v>
      </c>
      <c r="Q382" s="185">
        <v>0.4463</v>
      </c>
      <c r="R382" s="185">
        <f t="shared" si="56"/>
        <v>0.0188</v>
      </c>
      <c r="S382" s="57">
        <v>0.3012</v>
      </c>
      <c r="U382" s="207">
        <v>0.0814</v>
      </c>
      <c r="V382" s="63">
        <v>0.6252</v>
      </c>
      <c r="W382" s="64">
        <v>91</v>
      </c>
      <c r="X382" s="64">
        <v>134</v>
      </c>
      <c r="Z382" s="110">
        <f t="shared" si="57"/>
        <v>1026.93611793612</v>
      </c>
      <c r="AA382" s="72">
        <f t="shared" si="58"/>
        <v>458.321589434889</v>
      </c>
      <c r="AB382" s="72">
        <f t="shared" si="59"/>
        <v>42.3241</v>
      </c>
      <c r="AD382" s="153" t="s">
        <v>42</v>
      </c>
      <c r="AE382" s="154">
        <f>SUM($AB$363:AB382)/SUM($W$363:W382)-SUM($AA$363:AA382)/SUM($Z$363:Z382)</f>
        <v>-0.0301678795530249</v>
      </c>
    </row>
    <row r="383" ht="14" hidden="1" customHeight="1" outlineLevel="1" spans="1:31">
      <c r="A383" s="116">
        <v>43545</v>
      </c>
      <c r="B383" s="181"/>
      <c r="C383" s="123">
        <v>13</v>
      </c>
      <c r="E383" s="136">
        <v>0.1261</v>
      </c>
      <c r="F383" s="136">
        <v>0.3659</v>
      </c>
      <c r="G383" s="165">
        <f t="shared" si="55"/>
        <v>15.0059</v>
      </c>
      <c r="H383" s="136">
        <v>0.1786</v>
      </c>
      <c r="J383" s="144">
        <v>0.1858</v>
      </c>
      <c r="K383" s="144">
        <v>0.1802</v>
      </c>
      <c r="L383" s="144"/>
      <c r="M383" s="144"/>
      <c r="O383" s="57">
        <v>0.5714</v>
      </c>
      <c r="P383" s="185">
        <v>0.3488</v>
      </c>
      <c r="Q383" s="185">
        <v>0.358</v>
      </c>
      <c r="R383" s="185">
        <f t="shared" si="56"/>
        <v>-0.00919999999999999</v>
      </c>
      <c r="S383" s="57">
        <v>0.196</v>
      </c>
      <c r="U383" s="207">
        <v>0.0695</v>
      </c>
      <c r="V383" s="63">
        <v>0.9165</v>
      </c>
      <c r="W383" s="209">
        <v>86</v>
      </c>
      <c r="X383" s="209">
        <v>119</v>
      </c>
      <c r="Z383" s="110">
        <f t="shared" si="57"/>
        <v>1151.41007194245</v>
      </c>
      <c r="AA383" s="72">
        <f t="shared" si="58"/>
        <v>412.204805755396</v>
      </c>
      <c r="AB383" s="72">
        <f t="shared" si="59"/>
        <v>29.9968</v>
      </c>
      <c r="AD383" s="153" t="s">
        <v>43</v>
      </c>
      <c r="AE383" s="154">
        <f>SUM($AB$363:AB383)/SUM($W$363:W383)-SUM($AA$363:AA383)/SUM($Z$363:Z383)</f>
        <v>-0.0287449861075312</v>
      </c>
    </row>
    <row r="384" ht="14" hidden="1" customHeight="1" outlineLevel="1" spans="1:31">
      <c r="A384" s="116">
        <v>43546</v>
      </c>
      <c r="B384" s="181"/>
      <c r="C384" s="123"/>
      <c r="E384" s="136"/>
      <c r="F384" s="136"/>
      <c r="G384" s="165"/>
      <c r="H384" s="136"/>
      <c r="J384" s="144"/>
      <c r="K384" s="144"/>
      <c r="L384" s="144"/>
      <c r="M384" s="144"/>
      <c r="O384" s="57"/>
      <c r="P384" s="202"/>
      <c r="Q384" s="185"/>
      <c r="R384" s="184"/>
      <c r="S384" s="57"/>
      <c r="U384" s="207"/>
      <c r="V384" s="63"/>
      <c r="W384" s="64"/>
      <c r="X384" s="64"/>
      <c r="Z384" s="110" t="e">
        <f t="shared" si="57"/>
        <v>#DIV/0!</v>
      </c>
      <c r="AA384" s="72" t="e">
        <f t="shared" si="58"/>
        <v>#DIV/0!</v>
      </c>
      <c r="AB384" s="72">
        <f t="shared" si="59"/>
        <v>0</v>
      </c>
      <c r="AD384" s="153" t="s">
        <v>44</v>
      </c>
      <c r="AE384" s="177" t="e">
        <f>SUM($AB$363:AB384)/SUM($W$363:W384)-SUM($AA$363:AA384)/SUM($Z$363:Z384)</f>
        <v>#DIV/0!</v>
      </c>
    </row>
    <row r="385" ht="14" hidden="1" customHeight="1" outlineLevel="1" spans="1:31">
      <c r="A385" s="116">
        <v>43547</v>
      </c>
      <c r="B385" s="181"/>
      <c r="C385" s="123"/>
      <c r="E385" s="136"/>
      <c r="F385" s="136"/>
      <c r="G385" s="165"/>
      <c r="H385" s="136"/>
      <c r="J385" s="144"/>
      <c r="K385" s="144"/>
      <c r="L385" s="144"/>
      <c r="M385" s="144"/>
      <c r="O385" s="57"/>
      <c r="P385" s="185"/>
      <c r="Q385" s="185"/>
      <c r="R385" s="185"/>
      <c r="S385" s="57"/>
      <c r="U385" s="207"/>
      <c r="V385" s="63"/>
      <c r="W385" s="64"/>
      <c r="X385" s="64"/>
      <c r="Z385" s="110" t="e">
        <f t="shared" si="57"/>
        <v>#DIV/0!</v>
      </c>
      <c r="AA385" s="72" t="e">
        <f t="shared" si="58"/>
        <v>#DIV/0!</v>
      </c>
      <c r="AB385" s="72">
        <f t="shared" si="59"/>
        <v>0</v>
      </c>
      <c r="AD385" s="153" t="s">
        <v>45</v>
      </c>
      <c r="AE385" s="177" t="e">
        <f>SUM($AB$363:AB385)/SUM($W$363:W385)-SUM($AA$363:AA385)/SUM($Z$363:Z385)</f>
        <v>#DIV/0!</v>
      </c>
    </row>
    <row r="386" ht="14" hidden="1" customHeight="1" outlineLevel="1" spans="1:31">
      <c r="A386" s="116">
        <v>43548</v>
      </c>
      <c r="B386" s="181"/>
      <c r="C386" s="123"/>
      <c r="E386" s="136"/>
      <c r="F386" s="136"/>
      <c r="G386" s="165"/>
      <c r="H386" s="136"/>
      <c r="J386" s="144"/>
      <c r="K386" s="144"/>
      <c r="L386" s="144"/>
      <c r="M386" s="144"/>
      <c r="O386" s="57"/>
      <c r="P386" s="185"/>
      <c r="Q386" s="185"/>
      <c r="R386" s="184"/>
      <c r="S386" s="57"/>
      <c r="U386" s="207"/>
      <c r="V386" s="63"/>
      <c r="W386" s="64"/>
      <c r="X386" s="209"/>
      <c r="Z386" s="110" t="e">
        <f t="shared" si="57"/>
        <v>#DIV/0!</v>
      </c>
      <c r="AA386" s="72" t="e">
        <f t="shared" si="58"/>
        <v>#DIV/0!</v>
      </c>
      <c r="AB386" s="72">
        <f t="shared" si="59"/>
        <v>0</v>
      </c>
      <c r="AD386" s="153" t="s">
        <v>46</v>
      </c>
      <c r="AE386" s="177" t="e">
        <f>SUM($AB$363:AB386)/SUM($W$363:W386)-SUM($AA$363:AA386)/SUM($Z$363:Z386)</f>
        <v>#DIV/0!</v>
      </c>
    </row>
    <row r="387" ht="14" hidden="1" customHeight="1" outlineLevel="1" spans="1:31">
      <c r="A387" s="116">
        <v>43549</v>
      </c>
      <c r="B387" s="181"/>
      <c r="C387" s="123"/>
      <c r="E387" s="136"/>
      <c r="F387" s="136"/>
      <c r="G387" s="165"/>
      <c r="H387" s="136"/>
      <c r="J387" s="144"/>
      <c r="K387" s="144"/>
      <c r="L387" s="144"/>
      <c r="M387" s="144"/>
      <c r="O387" s="57"/>
      <c r="P387" s="185"/>
      <c r="Q387" s="185"/>
      <c r="R387" s="184"/>
      <c r="S387" s="57"/>
      <c r="U387" s="207"/>
      <c r="V387" s="63"/>
      <c r="W387" s="64"/>
      <c r="X387" s="64"/>
      <c r="Z387" s="110" t="e">
        <f t="shared" si="57"/>
        <v>#DIV/0!</v>
      </c>
      <c r="AA387" s="72" t="e">
        <f t="shared" si="58"/>
        <v>#DIV/0!</v>
      </c>
      <c r="AB387" s="72">
        <f t="shared" si="59"/>
        <v>0</v>
      </c>
      <c r="AD387" s="153" t="s">
        <v>47</v>
      </c>
      <c r="AE387" s="177" t="e">
        <f>SUM($AB$363:AB387)/SUM($W$363:W387)-SUM($AA$363:AA387)/SUM($Z$363:Z387)</f>
        <v>#DIV/0!</v>
      </c>
    </row>
    <row r="388" ht="14" hidden="1" customHeight="1" outlineLevel="1" spans="1:31">
      <c r="A388" s="116">
        <v>43550</v>
      </c>
      <c r="B388" s="181"/>
      <c r="C388" s="123"/>
      <c r="E388" s="136"/>
      <c r="F388" s="136"/>
      <c r="G388" s="165"/>
      <c r="H388" s="136"/>
      <c r="J388" s="144"/>
      <c r="K388" s="144"/>
      <c r="L388" s="144"/>
      <c r="M388" s="144"/>
      <c r="O388" s="57"/>
      <c r="P388" s="185"/>
      <c r="Q388" s="185"/>
      <c r="R388" s="184"/>
      <c r="S388" s="57"/>
      <c r="U388" s="207"/>
      <c r="V388" s="63"/>
      <c r="W388" s="64"/>
      <c r="X388" s="64"/>
      <c r="Z388" s="110" t="e">
        <f t="shared" si="57"/>
        <v>#DIV/0!</v>
      </c>
      <c r="AA388" s="72" t="e">
        <f t="shared" si="58"/>
        <v>#DIV/0!</v>
      </c>
      <c r="AB388" s="72">
        <f t="shared" si="59"/>
        <v>0</v>
      </c>
      <c r="AD388" s="153" t="s">
        <v>48</v>
      </c>
      <c r="AE388" s="177" t="e">
        <f>SUM($AB$363:AB388)/SUM($W$363:W388)-SUM($AA$363:AA388)/SUM($Z$363:Z388)</f>
        <v>#DIV/0!</v>
      </c>
    </row>
    <row r="389" ht="14" hidden="1" customHeight="1" outlineLevel="1" spans="1:31">
      <c r="A389" s="116">
        <v>43551</v>
      </c>
      <c r="B389" s="181"/>
      <c r="E389" s="136"/>
      <c r="F389" s="136"/>
      <c r="G389" s="165"/>
      <c r="H389" s="136"/>
      <c r="J389" s="144"/>
      <c r="K389" s="144"/>
      <c r="L389" s="144"/>
      <c r="M389" s="144"/>
      <c r="O389" s="57"/>
      <c r="P389" s="202"/>
      <c r="Q389" s="185"/>
      <c r="R389" s="185"/>
      <c r="S389" s="57"/>
      <c r="U389" s="207"/>
      <c r="V389" s="63"/>
      <c r="W389" s="64"/>
      <c r="X389" s="64"/>
      <c r="Z389" s="110" t="e">
        <f t="shared" si="57"/>
        <v>#DIV/0!</v>
      </c>
      <c r="AA389" s="72" t="e">
        <f t="shared" si="58"/>
        <v>#DIV/0!</v>
      </c>
      <c r="AB389" s="72">
        <f t="shared" si="59"/>
        <v>0</v>
      </c>
      <c r="AD389" s="153" t="s">
        <v>49</v>
      </c>
      <c r="AE389" s="177" t="e">
        <f>SUM($AB$363:AB389)/SUM($W$363:W389)-SUM($AA$363:AA389)/SUM($Z$363:Z389)</f>
        <v>#DIV/0!</v>
      </c>
    </row>
    <row r="390" ht="14" hidden="1" customHeight="1" outlineLevel="1" spans="1:31">
      <c r="A390" s="116">
        <v>43552</v>
      </c>
      <c r="B390" s="181"/>
      <c r="C390" s="123"/>
      <c r="E390" s="136"/>
      <c r="F390" s="136"/>
      <c r="G390" s="165"/>
      <c r="H390" s="136"/>
      <c r="J390" s="144"/>
      <c r="K390" s="144"/>
      <c r="L390" s="144"/>
      <c r="M390" s="144"/>
      <c r="O390" s="57"/>
      <c r="P390" s="185"/>
      <c r="Q390" s="185"/>
      <c r="R390" s="185"/>
      <c r="S390" s="57"/>
      <c r="U390" s="207"/>
      <c r="V390" s="63"/>
      <c r="W390" s="64"/>
      <c r="X390" s="64"/>
      <c r="Z390" s="110" t="e">
        <f t="shared" si="57"/>
        <v>#DIV/0!</v>
      </c>
      <c r="AA390" s="72" t="e">
        <f t="shared" si="58"/>
        <v>#DIV/0!</v>
      </c>
      <c r="AB390" s="72">
        <f t="shared" si="59"/>
        <v>0</v>
      </c>
      <c r="AD390" s="153" t="s">
        <v>50</v>
      </c>
      <c r="AE390" s="177" t="e">
        <f>SUM($AB$363:AB390)/SUM($W$363:W390)-SUM($AA$363:AA390)/SUM($Z$363:Z390)</f>
        <v>#DIV/0!</v>
      </c>
    </row>
    <row r="391" ht="14" hidden="1" customHeight="1" outlineLevel="1" spans="1:31">
      <c r="A391" s="116">
        <v>43553</v>
      </c>
      <c r="B391" s="181"/>
      <c r="C391" s="123"/>
      <c r="E391" s="136"/>
      <c r="F391" s="136"/>
      <c r="G391" s="165"/>
      <c r="H391" s="136"/>
      <c r="J391" s="144"/>
      <c r="K391" s="144"/>
      <c r="L391" s="144"/>
      <c r="M391" s="144"/>
      <c r="O391" s="57"/>
      <c r="P391" s="185"/>
      <c r="Q391" s="185"/>
      <c r="R391" s="185"/>
      <c r="S391" s="57"/>
      <c r="U391" s="207"/>
      <c r="V391" s="63"/>
      <c r="W391" s="64"/>
      <c r="X391" s="64"/>
      <c r="Z391" s="110" t="e">
        <f t="shared" si="57"/>
        <v>#DIV/0!</v>
      </c>
      <c r="AA391" s="72" t="e">
        <f t="shared" si="58"/>
        <v>#DIV/0!</v>
      </c>
      <c r="AB391" s="72">
        <f t="shared" si="59"/>
        <v>0</v>
      </c>
      <c r="AD391" s="153" t="s">
        <v>51</v>
      </c>
      <c r="AE391" s="177" t="e">
        <f>SUM($AB$363:AB391)/SUM($W$363:W391)-SUM($AA$363:AA391)/SUM($Z$363:Z391)</f>
        <v>#DIV/0!</v>
      </c>
    </row>
    <row r="392" ht="14" hidden="1" customHeight="1" outlineLevel="1" spans="1:31">
      <c r="A392" s="116">
        <v>43554</v>
      </c>
      <c r="B392" s="181"/>
      <c r="C392" s="123"/>
      <c r="E392" s="136"/>
      <c r="F392" s="136"/>
      <c r="G392" s="165"/>
      <c r="H392" s="136"/>
      <c r="J392" s="144"/>
      <c r="K392" s="144"/>
      <c r="L392" s="144"/>
      <c r="M392" s="144"/>
      <c r="O392" s="57"/>
      <c r="P392" s="185"/>
      <c r="Q392" s="185"/>
      <c r="R392" s="184"/>
      <c r="S392" s="57"/>
      <c r="U392" s="207"/>
      <c r="V392" s="63"/>
      <c r="W392" s="64"/>
      <c r="X392" s="64"/>
      <c r="Z392" s="110" t="e">
        <f t="shared" si="57"/>
        <v>#DIV/0!</v>
      </c>
      <c r="AA392" s="72" t="e">
        <f t="shared" si="58"/>
        <v>#DIV/0!</v>
      </c>
      <c r="AB392" s="72">
        <f t="shared" si="59"/>
        <v>0</v>
      </c>
      <c r="AD392" s="153" t="s">
        <v>52</v>
      </c>
      <c r="AE392" s="177" t="e">
        <f>SUM($AB$363:AB392)/SUM($W$363:W392)-SUM($AA$363:AA392)/SUM($Z$363:Z392)</f>
        <v>#DIV/0!</v>
      </c>
    </row>
    <row r="393" ht="14" hidden="1" customHeight="1" outlineLevel="1" spans="1:31">
      <c r="A393" s="116">
        <v>43555</v>
      </c>
      <c r="B393" s="181"/>
      <c r="C393" s="123"/>
      <c r="E393" s="136"/>
      <c r="F393" s="136"/>
      <c r="G393" s="165"/>
      <c r="H393" s="136"/>
      <c r="J393" s="144"/>
      <c r="K393" s="144"/>
      <c r="L393" s="144"/>
      <c r="M393" s="144"/>
      <c r="O393" s="57"/>
      <c r="P393" s="185"/>
      <c r="Q393" s="185"/>
      <c r="R393" s="185"/>
      <c r="S393" s="57"/>
      <c r="U393" s="207"/>
      <c r="V393" s="63"/>
      <c r="W393" s="64"/>
      <c r="X393" s="64"/>
      <c r="Z393" s="110" t="e">
        <f t="shared" si="57"/>
        <v>#DIV/0!</v>
      </c>
      <c r="AA393" s="72" t="e">
        <f t="shared" si="58"/>
        <v>#DIV/0!</v>
      </c>
      <c r="AB393" s="72">
        <f t="shared" si="59"/>
        <v>0</v>
      </c>
      <c r="AD393" s="153" t="s">
        <v>57</v>
      </c>
      <c r="AE393" s="177" t="e">
        <f>SUM($AB$363:AB393)/SUM($W$363:W393)-SUM($AA$363:AA393)/SUM($Z$363:Z393)</f>
        <v>#DIV/0!</v>
      </c>
    </row>
    <row r="394" ht="14" customHeight="1" collapsed="1" spans="1:31">
      <c r="A394" s="125" t="s">
        <v>120</v>
      </c>
      <c r="B394" s="192"/>
      <c r="C394" s="166">
        <f>AVERAGE(C363:C393)</f>
        <v>17.0952380952381</v>
      </c>
      <c r="E394" s="34">
        <f>AVERAGE(E363:E393)</f>
        <v>0.152857142857143</v>
      </c>
      <c r="F394" s="34">
        <f>AVERAGE(F363:F393)</f>
        <v>0.383485714285714</v>
      </c>
      <c r="G394" s="34">
        <f>SUM(G363:G393)/SUM(X363:X393)</f>
        <v>0.156224461587914</v>
      </c>
      <c r="H394" s="34">
        <f>AVERAGE(H363:H393)</f>
        <v>0.245842857142857</v>
      </c>
      <c r="I394" s="183"/>
      <c r="J394" s="183">
        <f>AVERAGE(J363:J393)</f>
        <v>0.165652380952381</v>
      </c>
      <c r="K394" s="183">
        <f>AVERAGE(K363:K393)</f>
        <v>0.164314285714286</v>
      </c>
      <c r="L394" s="183" t="e">
        <f>AVERAGE(L363:L393)</f>
        <v>#DIV/0!</v>
      </c>
      <c r="M394" s="183" t="e">
        <f>AVERAGE(M363:M393)</f>
        <v>#DIV/0!</v>
      </c>
      <c r="N394" s="183"/>
      <c r="O394" s="34">
        <f>AVERAGE(O363:O393)</f>
        <v>0.672485714285714</v>
      </c>
      <c r="P394" s="34">
        <f>AVERAGE(P363:P393)</f>
        <v>0.422647619047619</v>
      </c>
      <c r="Q394" s="34">
        <f>AVERAGE(Q363:Q393)</f>
        <v>0.455057142857143</v>
      </c>
      <c r="R394" s="34">
        <f>AVERAGE(R363:R393)</f>
        <v>-0.0324095238095238</v>
      </c>
      <c r="S394" s="34">
        <f>AVERAGE(S363:S393)</f>
        <v>0.252042857142857</v>
      </c>
      <c r="T394" s="183"/>
      <c r="U394" s="34">
        <f>AVERAGE(U363:U393)</f>
        <v>0.0757333333333333</v>
      </c>
      <c r="V394" s="34">
        <f>AVERAGE(V363:V393)</f>
        <v>0.813842857142857</v>
      </c>
      <c r="W394" s="217">
        <f>AVERAGE(W363:W393)</f>
        <v>95.1904761904762</v>
      </c>
      <c r="X394" s="217">
        <f>AVERAGE(X363:X393)</f>
        <v>148.142857142857</v>
      </c>
      <c r="Z394" s="34" t="s">
        <v>54</v>
      </c>
      <c r="AA394" s="34" t="e">
        <f>SUM(AA363:AA393)/SUM(Z363:Z393)</f>
        <v>#DIV/0!</v>
      </c>
      <c r="AB394" s="68" t="s">
        <v>55</v>
      </c>
      <c r="AC394" s="178">
        <f>SUM(AB363:AB393)/SUM(W363:W393)</f>
        <v>0.437374087043522</v>
      </c>
      <c r="AD394" s="155" t="s">
        <v>16</v>
      </c>
      <c r="AE394" s="172" t="e">
        <f>AC394-AA394</f>
        <v>#DIV/0!</v>
      </c>
    </row>
    <row r="395" hidden="1" spans="1:31">
      <c r="A395" s="222" t="s">
        <v>121</v>
      </c>
      <c r="B395" s="181" t="s">
        <v>63</v>
      </c>
      <c r="C395" s="105">
        <f>MIN(C363:C394)</f>
        <v>12</v>
      </c>
      <c r="E395" s="163">
        <f>VARP(E$363:E$394)</f>
        <v>0.000758737792207792</v>
      </c>
      <c r="F395" s="163">
        <f>VARP(F$363:F$394)</f>
        <v>0.00479807207792208</v>
      </c>
      <c r="G395" s="163"/>
      <c r="H395" s="163"/>
      <c r="I395" s="163"/>
      <c r="J395" s="163">
        <f>VARP(J$363:J$394)</f>
        <v>0.00102246147186147</v>
      </c>
      <c r="K395" s="163">
        <f>VARP(K$363:K$394)</f>
        <v>0.00086018025974026</v>
      </c>
      <c r="L395" s="163" t="e">
        <f>VARP(L$363:L$394)</f>
        <v>#DIV/0!</v>
      </c>
      <c r="M395" s="163" t="e">
        <f>VARP(M$363:M$394)</f>
        <v>#DIV/0!</v>
      </c>
      <c r="N395" s="163"/>
      <c r="O395" s="163">
        <f>VARP(O$363:O$394)</f>
        <v>0.0153669475324675</v>
      </c>
      <c r="P395" s="163">
        <f>VARP(P$363:P$394)</f>
        <v>0.00792566329004329</v>
      </c>
      <c r="Q395" s="163">
        <f>VARP(Q$363:Q$394)</f>
        <v>0.00752999233766234</v>
      </c>
      <c r="R395" s="163">
        <f>VARP(R$363:R$394)</f>
        <v>0.00250201536796537</v>
      </c>
      <c r="S395" s="163">
        <f>VARP(S$363:S$394)</f>
        <v>0.00480853961038961</v>
      </c>
      <c r="T395" s="163"/>
      <c r="U395" s="163">
        <f>VARP(U$363:U$394)</f>
        <v>5.71775757575757e-5</v>
      </c>
      <c r="V395" s="163">
        <f>VARP(V$363:V$394)</f>
        <v>0.00446101415584416</v>
      </c>
      <c r="W395" s="163"/>
      <c r="X395" s="163"/>
      <c r="Z395" s="110" t="e">
        <f>AVERAGE(Z366:Z393)</f>
        <v>#DIV/0!</v>
      </c>
      <c r="AA395" s="72" t="e">
        <f>AVERAGE(AA366:AA393)</f>
        <v>#DIV/0!</v>
      </c>
      <c r="AB395" s="72">
        <f>AVERAGE(AB366:AB393)</f>
        <v>28.2253142857143</v>
      </c>
      <c r="AE395" s="75" t="e">
        <f>VARP(AE366:AE394)</f>
        <v>#DIV/0!</v>
      </c>
    </row>
  </sheetData>
  <mergeCells count="11">
    <mergeCell ref="E4:G4"/>
    <mergeCell ref="J4:M4"/>
    <mergeCell ref="O4:S4"/>
    <mergeCell ref="U4:W4"/>
    <mergeCell ref="Z4:AC4"/>
    <mergeCell ref="A4:A5"/>
    <mergeCell ref="B4:B5"/>
    <mergeCell ref="C4:C5"/>
    <mergeCell ref="D1:D1048575"/>
    <mergeCell ref="H4:H5"/>
    <mergeCell ref="AD4:AE5"/>
  </mergeCell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C10" sqref="C10"/>
    </sheetView>
  </sheetViews>
  <sheetFormatPr defaultColWidth="38.75" defaultRowHeight="52" customHeight="1" outlineLevelCol="5"/>
  <cols>
    <col min="1" max="1" width="61" style="88" customWidth="1"/>
    <col min="2" max="2" width="38.1333333333333" style="88" customWidth="1"/>
    <col min="3" max="16384" width="38.75" style="88" customWidth="1"/>
  </cols>
  <sheetData>
    <row r="1" ht="25.8" customHeight="1" spans="1:1">
      <c r="A1" s="89" t="s">
        <v>150</v>
      </c>
    </row>
    <row r="2" ht="26" customHeight="1" spans="1:1">
      <c r="A2" s="1" t="s">
        <v>151</v>
      </c>
    </row>
    <row r="3" ht="26" customHeight="1"/>
    <row r="4" ht="30" customHeight="1" spans="1:6">
      <c r="A4" t="s">
        <v>152</v>
      </c>
      <c r="B4" s="90" t="s">
        <v>153</v>
      </c>
      <c r="C4" s="1"/>
      <c r="D4" s="1"/>
      <c r="E4" s="1"/>
      <c r="F4" s="1"/>
    </row>
    <row r="5" ht="15.15" customHeight="1" spans="1:6">
      <c r="A5" t="s">
        <v>154</v>
      </c>
      <c r="B5" t="s">
        <v>155</v>
      </c>
      <c r="C5" s="1" t="s">
        <v>156</v>
      </c>
      <c r="D5" s="1"/>
      <c r="E5" s="1"/>
      <c r="F5" s="1"/>
    </row>
    <row r="6" ht="31" customHeight="1" spans="1:2">
      <c r="A6" s="91" t="s">
        <v>157</v>
      </c>
      <c r="B6" s="92"/>
    </row>
    <row r="7" ht="31" customHeight="1" spans="1:2">
      <c r="A7" s="93" t="s">
        <v>158</v>
      </c>
      <c r="B7" s="94"/>
    </row>
    <row r="8" ht="31" customHeight="1" spans="1:2">
      <c r="A8" s="93" t="s">
        <v>159</v>
      </c>
      <c r="B8" s="94"/>
    </row>
    <row r="9" ht="31" customHeight="1" spans="1:2">
      <c r="A9" s="95" t="s">
        <v>160</v>
      </c>
      <c r="B9" s="96"/>
    </row>
    <row r="10" ht="32" customHeight="1" spans="1:1">
      <c r="A10" s="97" t="s">
        <v>161</v>
      </c>
    </row>
    <row r="11" ht="27" customHeight="1" spans="1:1">
      <c r="A11" t="s">
        <v>162</v>
      </c>
    </row>
    <row r="12" ht="27" customHeight="1" spans="1:1">
      <c r="A12" t="s">
        <v>163</v>
      </c>
    </row>
    <row r="13" ht="27" customHeight="1" spans="1:1">
      <c r="A13" t="s">
        <v>164</v>
      </c>
    </row>
    <row r="14" ht="27" customHeight="1" spans="1:1">
      <c r="A14" t="s">
        <v>165</v>
      </c>
    </row>
    <row r="15" ht="27" customHeight="1" spans="1:1">
      <c r="A15" t="s">
        <v>166</v>
      </c>
    </row>
    <row r="16" ht="18" customHeight="1" spans="1:1">
      <c r="A16" t="s">
        <v>167</v>
      </c>
    </row>
    <row r="17" ht="28.8" customHeight="1" spans="1:1">
      <c r="A17" s="98" t="s">
        <v>168</v>
      </c>
    </row>
  </sheetData>
  <mergeCells count="1">
    <mergeCell ref="A2:F3"/>
  </mergeCells>
  <hyperlinks>
    <hyperlink ref="B4" r:id="rId1" display="https://dianxiaomi.taobao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31"/>
  <sheetViews>
    <sheetView zoomScale="85" zoomScaleNormal="85" workbookViewId="0">
      <selection activeCell="A1" sqref="$A1:$XFD1048576"/>
    </sheetView>
  </sheetViews>
  <sheetFormatPr defaultColWidth="9" defaultRowHeight="13.5"/>
  <cols>
    <col min="1" max="1" width="9.375" style="1" customWidth="1"/>
    <col min="4" max="4" width="1.375" customWidth="1"/>
    <col min="9" max="9" width="1.375" customWidth="1"/>
    <col min="14" max="14" width="1.125" customWidth="1"/>
    <col min="20" max="20" width="1.125" customWidth="1"/>
    <col min="25" max="25" width="1" customWidth="1"/>
  </cols>
  <sheetData>
    <row r="1" spans="1:31">
      <c r="A1" s="2" t="s">
        <v>0</v>
      </c>
      <c r="B1" s="3" t="s">
        <v>1</v>
      </c>
      <c r="C1" s="4" t="s">
        <v>2</v>
      </c>
      <c r="D1" s="5"/>
      <c r="E1" s="6" t="s">
        <v>3</v>
      </c>
      <c r="F1" s="7"/>
      <c r="G1" s="8"/>
      <c r="H1" s="9" t="s">
        <v>4</v>
      </c>
      <c r="I1" s="5"/>
      <c r="J1" s="40" t="s">
        <v>5</v>
      </c>
      <c r="K1" s="41"/>
      <c r="L1" s="42"/>
      <c r="M1" s="42"/>
      <c r="N1" s="5"/>
      <c r="O1" s="43" t="s">
        <v>6</v>
      </c>
      <c r="P1" s="44"/>
      <c r="Q1" s="44"/>
      <c r="R1" s="44"/>
      <c r="S1" s="44"/>
      <c r="T1" s="5"/>
      <c r="U1" s="53" t="s">
        <v>7</v>
      </c>
      <c r="V1" s="54"/>
      <c r="W1" s="55"/>
      <c r="X1" s="55"/>
      <c r="Y1" s="5"/>
      <c r="Z1" s="71" t="s">
        <v>8</v>
      </c>
      <c r="AA1" s="72"/>
      <c r="AB1" s="72"/>
      <c r="AC1" s="73"/>
      <c r="AD1" s="74" t="s">
        <v>9</v>
      </c>
      <c r="AE1" s="75"/>
    </row>
    <row r="2" ht="36" spans="1:31">
      <c r="A2" s="10"/>
      <c r="B2" s="11"/>
      <c r="C2" s="12"/>
      <c r="D2" s="13"/>
      <c r="E2" s="14" t="s">
        <v>3</v>
      </c>
      <c r="F2" s="15" t="s">
        <v>10</v>
      </c>
      <c r="G2" s="16" t="s">
        <v>11</v>
      </c>
      <c r="H2" s="17"/>
      <c r="I2" s="13"/>
      <c r="J2" s="45" t="s">
        <v>5</v>
      </c>
      <c r="K2" s="46" t="s">
        <v>10</v>
      </c>
      <c r="L2" s="47" t="s">
        <v>12</v>
      </c>
      <c r="M2" s="48" t="s">
        <v>10</v>
      </c>
      <c r="N2" s="13"/>
      <c r="O2" s="49" t="s">
        <v>13</v>
      </c>
      <c r="P2" s="49" t="s">
        <v>14</v>
      </c>
      <c r="Q2" s="56" t="s">
        <v>15</v>
      </c>
      <c r="R2" s="57" t="s">
        <v>16</v>
      </c>
      <c r="S2" s="58" t="s">
        <v>10</v>
      </c>
      <c r="T2" s="13"/>
      <c r="U2" s="59" t="s">
        <v>17</v>
      </c>
      <c r="V2" s="60" t="s">
        <v>10</v>
      </c>
      <c r="W2" s="61" t="s">
        <v>18</v>
      </c>
      <c r="X2" s="62" t="s">
        <v>19</v>
      </c>
      <c r="Y2" s="13"/>
      <c r="Z2" s="76" t="s">
        <v>20</v>
      </c>
      <c r="AA2" s="76" t="s">
        <v>21</v>
      </c>
      <c r="AB2" s="76" t="s">
        <v>22</v>
      </c>
      <c r="AC2" s="77"/>
      <c r="AD2" s="73"/>
      <c r="AE2" s="75"/>
    </row>
    <row r="3" ht="14.25" outlineLevel="1" spans="1:31">
      <c r="A3" s="18">
        <v>20200401</v>
      </c>
      <c r="B3" s="19"/>
      <c r="C3" s="20"/>
      <c r="D3" s="5"/>
      <c r="E3" s="21"/>
      <c r="F3" s="22"/>
      <c r="G3" s="23"/>
      <c r="H3" s="24"/>
      <c r="I3" s="5"/>
      <c r="J3" s="46"/>
      <c r="K3" s="46"/>
      <c r="L3" s="46"/>
      <c r="M3" s="46"/>
      <c r="N3" s="5"/>
      <c r="O3" s="50"/>
      <c r="P3" s="50"/>
      <c r="Q3" s="50"/>
      <c r="R3" s="57"/>
      <c r="S3" s="50"/>
      <c r="T3" s="5"/>
      <c r="U3" s="63"/>
      <c r="V3" s="63"/>
      <c r="W3" s="64"/>
      <c r="X3" s="64"/>
      <c r="Y3" s="5"/>
      <c r="Z3" s="78"/>
      <c r="AA3" s="78"/>
      <c r="AB3" s="78"/>
      <c r="AC3" s="79"/>
      <c r="AD3" s="80"/>
      <c r="AE3" s="81"/>
    </row>
    <row r="4" ht="14.25" outlineLevel="1" spans="1:31">
      <c r="A4" s="18">
        <v>20200402</v>
      </c>
      <c r="B4" s="19"/>
      <c r="C4" s="20"/>
      <c r="D4" s="5"/>
      <c r="E4" s="21"/>
      <c r="F4" s="22"/>
      <c r="G4" s="23"/>
      <c r="H4" s="24"/>
      <c r="I4" s="5"/>
      <c r="J4" s="46"/>
      <c r="K4" s="46"/>
      <c r="L4" s="46"/>
      <c r="M4" s="46"/>
      <c r="N4" s="5"/>
      <c r="O4" s="50"/>
      <c r="P4" s="50"/>
      <c r="Q4" s="50"/>
      <c r="R4" s="57"/>
      <c r="S4" s="50"/>
      <c r="T4" s="5"/>
      <c r="U4" s="63"/>
      <c r="V4" s="63"/>
      <c r="W4" s="64"/>
      <c r="X4" s="64"/>
      <c r="Y4" s="5"/>
      <c r="Z4" s="78"/>
      <c r="AA4" s="78"/>
      <c r="AB4" s="78"/>
      <c r="AC4" s="79"/>
      <c r="AD4" s="80"/>
      <c r="AE4" s="81"/>
    </row>
    <row r="5" ht="14.25" outlineLevel="1" spans="1:31">
      <c r="A5" s="18">
        <v>20200403</v>
      </c>
      <c r="B5" s="19"/>
      <c r="C5" s="20"/>
      <c r="D5" s="5"/>
      <c r="E5" s="21"/>
      <c r="F5" s="22"/>
      <c r="G5" s="23"/>
      <c r="H5" s="24"/>
      <c r="I5" s="5"/>
      <c r="J5" s="46"/>
      <c r="K5" s="46"/>
      <c r="L5" s="46"/>
      <c r="M5" s="46"/>
      <c r="N5" s="5"/>
      <c r="O5" s="50"/>
      <c r="P5" s="50"/>
      <c r="Q5" s="50"/>
      <c r="R5" s="57"/>
      <c r="S5" s="50"/>
      <c r="T5" s="5"/>
      <c r="U5" s="63"/>
      <c r="V5" s="63"/>
      <c r="W5" s="64"/>
      <c r="X5" s="64"/>
      <c r="Y5" s="5"/>
      <c r="Z5" s="78"/>
      <c r="AA5" s="78"/>
      <c r="AB5" s="78"/>
      <c r="AC5" s="79"/>
      <c r="AD5" s="80"/>
      <c r="AE5" s="81"/>
    </row>
    <row r="6" ht="14.25" outlineLevel="1" spans="1:31">
      <c r="A6" s="18">
        <v>20200404</v>
      </c>
      <c r="B6" s="19"/>
      <c r="C6" s="20"/>
      <c r="D6" s="5"/>
      <c r="E6" s="21"/>
      <c r="F6" s="22"/>
      <c r="G6" s="23"/>
      <c r="H6" s="24"/>
      <c r="I6" s="5"/>
      <c r="J6" s="46"/>
      <c r="K6" s="46"/>
      <c r="L6" s="46"/>
      <c r="M6" s="46"/>
      <c r="N6" s="5"/>
      <c r="O6" s="50"/>
      <c r="P6" s="50"/>
      <c r="Q6" s="50"/>
      <c r="R6" s="57"/>
      <c r="S6" s="50"/>
      <c r="T6" s="5"/>
      <c r="U6" s="63"/>
      <c r="V6" s="63"/>
      <c r="W6" s="64"/>
      <c r="X6" s="64"/>
      <c r="Y6" s="5"/>
      <c r="Z6" s="78"/>
      <c r="AA6" s="78"/>
      <c r="AB6" s="78"/>
      <c r="AC6" s="79"/>
      <c r="AD6" s="80"/>
      <c r="AE6" s="81"/>
    </row>
    <row r="7" ht="14.25" outlineLevel="1" spans="1:31">
      <c r="A7" s="18">
        <v>20200405</v>
      </c>
      <c r="B7" s="19"/>
      <c r="C7" s="20"/>
      <c r="D7" s="5"/>
      <c r="E7" s="21"/>
      <c r="F7" s="22"/>
      <c r="G7" s="23"/>
      <c r="H7" s="24"/>
      <c r="I7" s="5"/>
      <c r="J7" s="46"/>
      <c r="K7" s="46"/>
      <c r="L7" s="46"/>
      <c r="M7" s="46"/>
      <c r="N7" s="5"/>
      <c r="O7" s="50"/>
      <c r="P7" s="50"/>
      <c r="Q7" s="50"/>
      <c r="R7" s="57"/>
      <c r="S7" s="50"/>
      <c r="T7" s="5"/>
      <c r="U7" s="63"/>
      <c r="V7" s="63"/>
      <c r="W7" s="64"/>
      <c r="X7" s="64"/>
      <c r="Y7" s="5"/>
      <c r="Z7" s="78"/>
      <c r="AA7" s="78"/>
      <c r="AB7" s="78"/>
      <c r="AC7" s="79"/>
      <c r="AD7" s="80"/>
      <c r="AE7" s="81"/>
    </row>
    <row r="8" ht="14.25" outlineLevel="1" spans="1:31">
      <c r="A8" s="18">
        <v>20200406</v>
      </c>
      <c r="B8" s="19"/>
      <c r="C8" s="20"/>
      <c r="D8" s="5"/>
      <c r="E8" s="21"/>
      <c r="F8" s="22"/>
      <c r="G8" s="23"/>
      <c r="H8" s="24"/>
      <c r="I8" s="5"/>
      <c r="J8" s="46"/>
      <c r="K8" s="46"/>
      <c r="L8" s="46"/>
      <c r="M8" s="46"/>
      <c r="N8" s="5"/>
      <c r="O8" s="50"/>
      <c r="P8" s="50"/>
      <c r="Q8" s="50"/>
      <c r="R8" s="57"/>
      <c r="S8" s="50"/>
      <c r="T8" s="5"/>
      <c r="U8" s="63"/>
      <c r="V8" s="63"/>
      <c r="W8" s="64"/>
      <c r="X8" s="64"/>
      <c r="Y8" s="5"/>
      <c r="Z8" s="78"/>
      <c r="AA8" s="78"/>
      <c r="AB8" s="78"/>
      <c r="AC8" s="79"/>
      <c r="AD8" s="80"/>
      <c r="AE8" s="81"/>
    </row>
    <row r="9" ht="14.25" outlineLevel="1" spans="1:31">
      <c r="A9" s="18">
        <v>20200407</v>
      </c>
      <c r="B9" s="19"/>
      <c r="C9" s="20"/>
      <c r="D9" s="5"/>
      <c r="E9" s="21"/>
      <c r="F9" s="22"/>
      <c r="G9" s="23"/>
      <c r="H9" s="24"/>
      <c r="I9" s="5"/>
      <c r="J9" s="46"/>
      <c r="K9" s="46"/>
      <c r="L9" s="46"/>
      <c r="M9" s="46"/>
      <c r="N9" s="5"/>
      <c r="O9" s="50"/>
      <c r="P9" s="50"/>
      <c r="Q9" s="50"/>
      <c r="R9" s="57"/>
      <c r="S9" s="50"/>
      <c r="T9" s="5"/>
      <c r="U9" s="63"/>
      <c r="V9" s="63"/>
      <c r="W9" s="64"/>
      <c r="X9" s="64"/>
      <c r="Y9" s="5"/>
      <c r="Z9" s="78"/>
      <c r="AA9" s="78"/>
      <c r="AB9" s="78"/>
      <c r="AC9" s="79"/>
      <c r="AD9" s="80"/>
      <c r="AE9" s="81"/>
    </row>
    <row r="10" ht="14.25" outlineLevel="1" spans="1:31">
      <c r="A10" s="18">
        <v>20200408</v>
      </c>
      <c r="B10" s="19"/>
      <c r="C10" s="20"/>
      <c r="D10" s="5"/>
      <c r="E10" s="21"/>
      <c r="F10" s="22"/>
      <c r="G10" s="23"/>
      <c r="H10" s="24"/>
      <c r="I10" s="5"/>
      <c r="J10" s="46"/>
      <c r="K10" s="46"/>
      <c r="L10" s="46"/>
      <c r="M10" s="46"/>
      <c r="N10" s="5"/>
      <c r="O10" s="50"/>
      <c r="P10" s="50"/>
      <c r="Q10" s="50"/>
      <c r="R10" s="57"/>
      <c r="S10" s="50"/>
      <c r="T10" s="5"/>
      <c r="U10" s="63"/>
      <c r="V10" s="63"/>
      <c r="W10" s="64"/>
      <c r="X10" s="64"/>
      <c r="Y10" s="5"/>
      <c r="Z10" s="78"/>
      <c r="AA10" s="78"/>
      <c r="AB10" s="78"/>
      <c r="AC10" s="79"/>
      <c r="AD10" s="80"/>
      <c r="AE10" s="81"/>
    </row>
    <row r="11" ht="14.25" outlineLevel="1" spans="1:31">
      <c r="A11" s="18">
        <v>20200409</v>
      </c>
      <c r="B11" s="19"/>
      <c r="C11" s="20"/>
      <c r="D11" s="5"/>
      <c r="E11" s="21"/>
      <c r="F11" s="22"/>
      <c r="G11" s="23"/>
      <c r="H11" s="24"/>
      <c r="I11" s="5"/>
      <c r="J11" s="46"/>
      <c r="K11" s="46"/>
      <c r="L11" s="46"/>
      <c r="M11" s="46"/>
      <c r="N11" s="5"/>
      <c r="O11" s="50"/>
      <c r="P11" s="50"/>
      <c r="Q11" s="50"/>
      <c r="R11" s="57"/>
      <c r="S11" s="50"/>
      <c r="T11" s="5"/>
      <c r="U11" s="63"/>
      <c r="V11" s="63"/>
      <c r="W11" s="64"/>
      <c r="X11" s="64"/>
      <c r="Y11" s="5"/>
      <c r="Z11" s="78"/>
      <c r="AA11" s="78"/>
      <c r="AB11" s="78"/>
      <c r="AC11" s="79"/>
      <c r="AD11" s="80"/>
      <c r="AE11" s="81"/>
    </row>
    <row r="12" ht="14.25" outlineLevel="1" spans="1:31">
      <c r="A12" s="18">
        <v>20200410</v>
      </c>
      <c r="B12" s="19"/>
      <c r="C12" s="20"/>
      <c r="D12" s="5"/>
      <c r="E12" s="21"/>
      <c r="F12" s="22"/>
      <c r="G12" s="23"/>
      <c r="H12" s="24"/>
      <c r="I12" s="5"/>
      <c r="J12" s="46"/>
      <c r="K12" s="46"/>
      <c r="L12" s="46"/>
      <c r="M12" s="46"/>
      <c r="N12" s="5"/>
      <c r="O12" s="50"/>
      <c r="P12" s="50"/>
      <c r="Q12" s="50"/>
      <c r="R12" s="57"/>
      <c r="S12" s="50"/>
      <c r="T12" s="5"/>
      <c r="U12" s="63"/>
      <c r="V12" s="63"/>
      <c r="W12" s="64"/>
      <c r="X12" s="64"/>
      <c r="Y12" s="5"/>
      <c r="Z12" s="78"/>
      <c r="AA12" s="78"/>
      <c r="AB12" s="78"/>
      <c r="AC12" s="79"/>
      <c r="AD12" s="80"/>
      <c r="AE12" s="81"/>
    </row>
    <row r="13" ht="14.25" outlineLevel="1" spans="1:31">
      <c r="A13" s="18">
        <v>20200411</v>
      </c>
      <c r="B13" s="19"/>
      <c r="C13" s="20"/>
      <c r="D13" s="5"/>
      <c r="E13" s="21"/>
      <c r="F13" s="22"/>
      <c r="G13" s="23"/>
      <c r="H13" s="24"/>
      <c r="I13" s="5"/>
      <c r="J13" s="46"/>
      <c r="K13" s="46"/>
      <c r="L13" s="46"/>
      <c r="M13" s="46"/>
      <c r="N13" s="5"/>
      <c r="O13" s="50"/>
      <c r="P13" s="50"/>
      <c r="Q13" s="50"/>
      <c r="R13" s="57"/>
      <c r="S13" s="50"/>
      <c r="T13" s="5"/>
      <c r="U13" s="63"/>
      <c r="V13" s="63"/>
      <c r="W13" s="64"/>
      <c r="X13" s="64"/>
      <c r="Y13" s="5"/>
      <c r="Z13" s="78"/>
      <c r="AA13" s="78"/>
      <c r="AB13" s="78"/>
      <c r="AC13" s="79"/>
      <c r="AD13" s="80"/>
      <c r="AE13" s="81"/>
    </row>
    <row r="14" ht="14.25" outlineLevel="1" spans="1:31">
      <c r="A14" s="18">
        <v>20200412</v>
      </c>
      <c r="B14" s="19"/>
      <c r="C14" s="20"/>
      <c r="D14" s="5"/>
      <c r="E14" s="21"/>
      <c r="F14" s="22"/>
      <c r="G14" s="23"/>
      <c r="H14" s="24"/>
      <c r="I14" s="5"/>
      <c r="J14" s="46"/>
      <c r="K14" s="46"/>
      <c r="L14" s="46"/>
      <c r="M14" s="46"/>
      <c r="N14" s="5"/>
      <c r="O14" s="50"/>
      <c r="P14" s="50"/>
      <c r="Q14" s="50"/>
      <c r="R14" s="57"/>
      <c r="S14" s="50"/>
      <c r="T14" s="5"/>
      <c r="U14" s="63"/>
      <c r="V14" s="63"/>
      <c r="W14" s="64"/>
      <c r="X14" s="64"/>
      <c r="Y14" s="5"/>
      <c r="Z14" s="78"/>
      <c r="AA14" s="78"/>
      <c r="AB14" s="78"/>
      <c r="AC14" s="79"/>
      <c r="AD14" s="80"/>
      <c r="AE14" s="81"/>
    </row>
    <row r="15" ht="14.25" outlineLevel="1" spans="1:31">
      <c r="A15" s="18">
        <v>20200413</v>
      </c>
      <c r="B15" s="19"/>
      <c r="C15" s="20"/>
      <c r="D15" s="5"/>
      <c r="E15" s="21"/>
      <c r="F15" s="22"/>
      <c r="G15" s="23"/>
      <c r="H15" s="24"/>
      <c r="I15" s="5"/>
      <c r="J15" s="46"/>
      <c r="K15" s="46"/>
      <c r="L15" s="46"/>
      <c r="M15" s="46"/>
      <c r="N15" s="5"/>
      <c r="O15" s="50"/>
      <c r="P15" s="50"/>
      <c r="Q15" s="50"/>
      <c r="R15" s="57"/>
      <c r="S15" s="50"/>
      <c r="T15" s="5"/>
      <c r="U15" s="63"/>
      <c r="V15" s="63"/>
      <c r="W15" s="64"/>
      <c r="X15" s="64"/>
      <c r="Y15" s="5"/>
      <c r="Z15" s="78"/>
      <c r="AA15" s="78"/>
      <c r="AB15" s="78"/>
      <c r="AC15" s="79"/>
      <c r="AD15" s="80"/>
      <c r="AE15" s="81"/>
    </row>
    <row r="16" ht="14.25" outlineLevel="1" spans="1:31">
      <c r="A16" s="18">
        <v>20200414</v>
      </c>
      <c r="B16" s="19"/>
      <c r="C16" s="20"/>
      <c r="D16" s="5"/>
      <c r="E16" s="21"/>
      <c r="F16" s="22"/>
      <c r="G16" s="23"/>
      <c r="H16" s="24"/>
      <c r="I16" s="5"/>
      <c r="J16" s="46"/>
      <c r="K16" s="46"/>
      <c r="L16" s="46"/>
      <c r="M16" s="46"/>
      <c r="N16" s="5"/>
      <c r="O16" s="50"/>
      <c r="P16" s="50"/>
      <c r="Q16" s="50"/>
      <c r="R16" s="57"/>
      <c r="S16" s="50"/>
      <c r="T16" s="5"/>
      <c r="U16" s="63"/>
      <c r="V16" s="63"/>
      <c r="W16" s="64"/>
      <c r="X16" s="64"/>
      <c r="Y16" s="5"/>
      <c r="Z16" s="78"/>
      <c r="AA16" s="78"/>
      <c r="AB16" s="78"/>
      <c r="AC16" s="79"/>
      <c r="AD16" s="80"/>
      <c r="AE16" s="81"/>
    </row>
    <row r="17" ht="14.25" outlineLevel="1" spans="1:31">
      <c r="A17" s="18">
        <v>20200415</v>
      </c>
      <c r="B17" s="19"/>
      <c r="C17" s="20"/>
      <c r="D17" s="5"/>
      <c r="E17" s="21"/>
      <c r="F17" s="22"/>
      <c r="G17" s="23"/>
      <c r="H17" s="24"/>
      <c r="I17" s="5"/>
      <c r="J17" s="46"/>
      <c r="K17" s="46"/>
      <c r="L17" s="46"/>
      <c r="M17" s="46"/>
      <c r="N17" s="5"/>
      <c r="O17" s="50"/>
      <c r="P17" s="50"/>
      <c r="Q17" s="50"/>
      <c r="R17" s="57"/>
      <c r="S17" s="50"/>
      <c r="T17" s="5"/>
      <c r="U17" s="63"/>
      <c r="V17" s="63"/>
      <c r="W17" s="64"/>
      <c r="X17" s="64"/>
      <c r="Y17" s="5"/>
      <c r="Z17" s="78"/>
      <c r="AA17" s="78"/>
      <c r="AB17" s="78"/>
      <c r="AC17" s="79"/>
      <c r="AD17" s="80"/>
      <c r="AE17" s="81"/>
    </row>
    <row r="18" ht="14.25" outlineLevel="1" spans="1:31">
      <c r="A18" s="18">
        <v>20200416</v>
      </c>
      <c r="B18" s="19"/>
      <c r="C18" s="20"/>
      <c r="D18" s="5"/>
      <c r="E18" s="21"/>
      <c r="F18" s="22"/>
      <c r="G18" s="23"/>
      <c r="H18" s="24"/>
      <c r="I18" s="5"/>
      <c r="J18" s="46"/>
      <c r="K18" s="46"/>
      <c r="L18" s="46"/>
      <c r="M18" s="46"/>
      <c r="N18" s="5"/>
      <c r="O18" s="50"/>
      <c r="P18" s="50"/>
      <c r="Q18" s="50"/>
      <c r="R18" s="57"/>
      <c r="S18" s="50"/>
      <c r="T18" s="5"/>
      <c r="U18" s="63"/>
      <c r="V18" s="63"/>
      <c r="W18" s="64"/>
      <c r="X18" s="64"/>
      <c r="Y18" s="5"/>
      <c r="Z18" s="78"/>
      <c r="AA18" s="78"/>
      <c r="AB18" s="78"/>
      <c r="AC18" s="79"/>
      <c r="AD18" s="80"/>
      <c r="AE18" s="81"/>
    </row>
    <row r="19" ht="14.25" outlineLevel="1" spans="1:31">
      <c r="A19" s="18">
        <v>20200417</v>
      </c>
      <c r="B19" s="19"/>
      <c r="C19" s="20"/>
      <c r="D19" s="5"/>
      <c r="E19" s="21"/>
      <c r="F19" s="22"/>
      <c r="G19" s="23"/>
      <c r="H19" s="24"/>
      <c r="I19" s="5"/>
      <c r="J19" s="46"/>
      <c r="K19" s="46"/>
      <c r="L19" s="46"/>
      <c r="M19" s="46"/>
      <c r="N19" s="5"/>
      <c r="O19" s="50"/>
      <c r="P19" s="50"/>
      <c r="Q19" s="50"/>
      <c r="R19" s="57"/>
      <c r="S19" s="50"/>
      <c r="T19" s="5"/>
      <c r="U19" s="63"/>
      <c r="V19" s="63"/>
      <c r="W19" s="64"/>
      <c r="X19" s="64"/>
      <c r="Y19" s="5"/>
      <c r="Z19" s="78"/>
      <c r="AA19" s="78"/>
      <c r="AB19" s="78"/>
      <c r="AC19" s="79"/>
      <c r="AD19" s="80"/>
      <c r="AE19" s="81"/>
    </row>
    <row r="20" ht="14.25" outlineLevel="1" spans="1:31">
      <c r="A20" s="18">
        <v>20200418</v>
      </c>
      <c r="B20" s="19"/>
      <c r="C20" s="20"/>
      <c r="D20" s="5"/>
      <c r="E20" s="21"/>
      <c r="F20" s="22"/>
      <c r="G20" s="23"/>
      <c r="H20" s="24"/>
      <c r="I20" s="5"/>
      <c r="J20" s="46"/>
      <c r="K20" s="46"/>
      <c r="L20" s="46"/>
      <c r="M20" s="46"/>
      <c r="N20" s="5"/>
      <c r="O20" s="50"/>
      <c r="P20" s="50"/>
      <c r="Q20" s="50"/>
      <c r="R20" s="57"/>
      <c r="S20" s="50"/>
      <c r="T20" s="5"/>
      <c r="U20" s="63"/>
      <c r="V20" s="63"/>
      <c r="W20" s="64"/>
      <c r="X20" s="64"/>
      <c r="Y20" s="5"/>
      <c r="Z20" s="78"/>
      <c r="AA20" s="78"/>
      <c r="AB20" s="78"/>
      <c r="AC20" s="79"/>
      <c r="AD20" s="80"/>
      <c r="AE20" s="81"/>
    </row>
    <row r="21" ht="14.25" outlineLevel="1" spans="1:31">
      <c r="A21" s="18">
        <v>20200419</v>
      </c>
      <c r="B21" s="19"/>
      <c r="C21" s="20"/>
      <c r="D21" s="5"/>
      <c r="E21" s="21"/>
      <c r="F21" s="22"/>
      <c r="G21" s="23"/>
      <c r="H21" s="24"/>
      <c r="I21" s="5"/>
      <c r="J21" s="46"/>
      <c r="K21" s="46"/>
      <c r="L21" s="46"/>
      <c r="M21" s="46"/>
      <c r="N21" s="5"/>
      <c r="O21" s="50"/>
      <c r="P21" s="50"/>
      <c r="Q21" s="50"/>
      <c r="R21" s="57"/>
      <c r="S21" s="50"/>
      <c r="T21" s="5"/>
      <c r="U21" s="63"/>
      <c r="V21" s="63"/>
      <c r="W21" s="64"/>
      <c r="X21" s="64"/>
      <c r="Y21" s="5"/>
      <c r="Z21" s="78"/>
      <c r="AA21" s="78"/>
      <c r="AB21" s="78"/>
      <c r="AC21" s="79"/>
      <c r="AD21" s="80"/>
      <c r="AE21" s="81"/>
    </row>
    <row r="22" ht="14.25" outlineLevel="1" spans="1:31">
      <c r="A22" s="18">
        <v>20200420</v>
      </c>
      <c r="B22" s="19"/>
      <c r="C22" s="20"/>
      <c r="D22" s="5"/>
      <c r="E22" s="21"/>
      <c r="F22" s="22"/>
      <c r="G22" s="23"/>
      <c r="H22" s="24"/>
      <c r="I22" s="5"/>
      <c r="J22" s="46"/>
      <c r="K22" s="46"/>
      <c r="L22" s="46"/>
      <c r="M22" s="46"/>
      <c r="N22" s="5"/>
      <c r="O22" s="50"/>
      <c r="P22" s="50"/>
      <c r="Q22" s="50"/>
      <c r="R22" s="57"/>
      <c r="S22" s="50"/>
      <c r="T22" s="5"/>
      <c r="U22" s="63"/>
      <c r="V22" s="63"/>
      <c r="W22" s="64"/>
      <c r="X22" s="64"/>
      <c r="Y22" s="5"/>
      <c r="Z22" s="78"/>
      <c r="AA22" s="78"/>
      <c r="AB22" s="78"/>
      <c r="AC22" s="79"/>
      <c r="AD22" s="80"/>
      <c r="AE22" s="81"/>
    </row>
    <row r="23" ht="14.25" outlineLevel="1" spans="1:31">
      <c r="A23" s="18">
        <v>20200421</v>
      </c>
      <c r="B23" s="19"/>
      <c r="C23" s="20"/>
      <c r="D23" s="5"/>
      <c r="E23" s="21"/>
      <c r="F23" s="22"/>
      <c r="G23" s="23"/>
      <c r="H23" s="24"/>
      <c r="I23" s="5"/>
      <c r="J23" s="46"/>
      <c r="K23" s="46"/>
      <c r="L23" s="46"/>
      <c r="M23" s="46"/>
      <c r="N23" s="5"/>
      <c r="O23" s="50"/>
      <c r="P23" s="50"/>
      <c r="Q23" s="50"/>
      <c r="R23" s="57"/>
      <c r="S23" s="50"/>
      <c r="T23" s="5"/>
      <c r="U23" s="63"/>
      <c r="V23" s="63"/>
      <c r="W23" s="64"/>
      <c r="X23" s="64"/>
      <c r="Y23" s="5"/>
      <c r="Z23" s="78"/>
      <c r="AA23" s="78"/>
      <c r="AB23" s="78"/>
      <c r="AC23" s="79"/>
      <c r="AD23" s="80"/>
      <c r="AE23" s="81"/>
    </row>
    <row r="24" ht="14.25" outlineLevel="1" spans="1:31">
      <c r="A24" s="18">
        <v>20200422</v>
      </c>
      <c r="B24" s="19"/>
      <c r="C24" s="20"/>
      <c r="D24" s="5"/>
      <c r="E24" s="21"/>
      <c r="F24" s="22"/>
      <c r="G24" s="23"/>
      <c r="H24" s="24"/>
      <c r="I24" s="5"/>
      <c r="J24" s="46"/>
      <c r="K24" s="46"/>
      <c r="L24" s="46"/>
      <c r="M24" s="46"/>
      <c r="N24" s="5"/>
      <c r="O24" s="50"/>
      <c r="P24" s="50"/>
      <c r="Q24" s="50"/>
      <c r="R24" s="57"/>
      <c r="S24" s="50"/>
      <c r="T24" s="5"/>
      <c r="U24" s="63"/>
      <c r="V24" s="63"/>
      <c r="W24" s="64"/>
      <c r="X24" s="64"/>
      <c r="Y24" s="5"/>
      <c r="Z24" s="78"/>
      <c r="AA24" s="78"/>
      <c r="AB24" s="78"/>
      <c r="AC24" s="79"/>
      <c r="AD24" s="80"/>
      <c r="AE24" s="81"/>
    </row>
    <row r="25" ht="14.25" outlineLevel="1" spans="1:31">
      <c r="A25" s="18">
        <v>20200423</v>
      </c>
      <c r="B25" s="19"/>
      <c r="C25" s="20"/>
      <c r="D25" s="5"/>
      <c r="E25" s="21"/>
      <c r="F25" s="22"/>
      <c r="G25" s="23"/>
      <c r="H25" s="24"/>
      <c r="I25" s="5"/>
      <c r="J25" s="46"/>
      <c r="K25" s="46"/>
      <c r="L25" s="46"/>
      <c r="M25" s="46"/>
      <c r="N25" s="5"/>
      <c r="O25" s="50"/>
      <c r="P25" s="50"/>
      <c r="Q25" s="50"/>
      <c r="R25" s="57"/>
      <c r="S25" s="50"/>
      <c r="T25" s="5"/>
      <c r="U25" s="63"/>
      <c r="V25" s="63"/>
      <c r="W25" s="64"/>
      <c r="X25" s="64"/>
      <c r="Y25" s="5"/>
      <c r="Z25" s="78"/>
      <c r="AA25" s="78"/>
      <c r="AB25" s="78"/>
      <c r="AC25" s="79"/>
      <c r="AD25" s="80"/>
      <c r="AE25" s="81"/>
    </row>
    <row r="26" ht="14.25" outlineLevel="1" spans="1:31">
      <c r="A26" s="18">
        <v>20200424</v>
      </c>
      <c r="B26" s="19"/>
      <c r="C26" s="20"/>
      <c r="D26" s="5"/>
      <c r="E26" s="21"/>
      <c r="F26" s="22"/>
      <c r="G26" s="23"/>
      <c r="H26" s="24"/>
      <c r="I26" s="5"/>
      <c r="J26" s="46"/>
      <c r="K26" s="46"/>
      <c r="L26" s="46"/>
      <c r="M26" s="46"/>
      <c r="N26" s="5"/>
      <c r="O26" s="50"/>
      <c r="P26" s="50"/>
      <c r="Q26" s="50"/>
      <c r="R26" s="57"/>
      <c r="S26" s="50"/>
      <c r="T26" s="5"/>
      <c r="U26" s="63"/>
      <c r="V26" s="63"/>
      <c r="W26" s="64"/>
      <c r="X26" s="64"/>
      <c r="Y26" s="5"/>
      <c r="Z26" s="78"/>
      <c r="AA26" s="78"/>
      <c r="AB26" s="78"/>
      <c r="AC26" s="79"/>
      <c r="AD26" s="80"/>
      <c r="AE26" s="81"/>
    </row>
    <row r="27" ht="14.25" outlineLevel="1" spans="1:31">
      <c r="A27" s="18">
        <v>20200425</v>
      </c>
      <c r="B27" s="19"/>
      <c r="C27" s="20"/>
      <c r="D27" s="5"/>
      <c r="E27" s="21"/>
      <c r="F27" s="22"/>
      <c r="G27" s="23"/>
      <c r="H27" s="24"/>
      <c r="I27" s="5"/>
      <c r="J27" s="46"/>
      <c r="K27" s="46"/>
      <c r="L27" s="46"/>
      <c r="M27" s="46"/>
      <c r="N27" s="5"/>
      <c r="O27" s="50"/>
      <c r="P27" s="50"/>
      <c r="Q27" s="50"/>
      <c r="R27" s="57"/>
      <c r="S27" s="50"/>
      <c r="T27" s="5"/>
      <c r="U27" s="63"/>
      <c r="V27" s="63"/>
      <c r="W27" s="64"/>
      <c r="X27" s="64"/>
      <c r="Y27" s="5"/>
      <c r="Z27" s="78"/>
      <c r="AA27" s="78"/>
      <c r="AB27" s="78"/>
      <c r="AC27" s="79"/>
      <c r="AD27" s="80"/>
      <c r="AE27" s="81"/>
    </row>
    <row r="28" ht="14.25" outlineLevel="1" spans="1:31">
      <c r="A28" s="18">
        <v>20200426</v>
      </c>
      <c r="B28" s="19"/>
      <c r="C28" s="20"/>
      <c r="D28" s="5"/>
      <c r="E28" s="21"/>
      <c r="F28" s="22"/>
      <c r="G28" s="23"/>
      <c r="H28" s="24"/>
      <c r="I28" s="5"/>
      <c r="J28" s="46"/>
      <c r="K28" s="46"/>
      <c r="L28" s="46"/>
      <c r="M28" s="46"/>
      <c r="N28" s="5"/>
      <c r="O28" s="50"/>
      <c r="P28" s="50"/>
      <c r="Q28" s="50"/>
      <c r="R28" s="57"/>
      <c r="S28" s="50"/>
      <c r="T28" s="5"/>
      <c r="U28" s="63"/>
      <c r="V28" s="63"/>
      <c r="W28" s="64"/>
      <c r="X28" s="64"/>
      <c r="Y28" s="5"/>
      <c r="Z28" s="78"/>
      <c r="AA28" s="78"/>
      <c r="AB28" s="78"/>
      <c r="AC28" s="79"/>
      <c r="AD28" s="80"/>
      <c r="AE28" s="81"/>
    </row>
    <row r="29" ht="14.25" outlineLevel="1" spans="1:31">
      <c r="A29" s="18">
        <v>20200427</v>
      </c>
      <c r="B29" s="19"/>
      <c r="C29" s="20"/>
      <c r="D29" s="5"/>
      <c r="E29" s="21"/>
      <c r="F29" s="22"/>
      <c r="G29" s="23"/>
      <c r="H29" s="24"/>
      <c r="I29" s="5"/>
      <c r="J29" s="46"/>
      <c r="K29" s="46"/>
      <c r="L29" s="46"/>
      <c r="M29" s="46"/>
      <c r="N29" s="5"/>
      <c r="O29" s="50"/>
      <c r="P29" s="50"/>
      <c r="Q29" s="50"/>
      <c r="R29" s="57"/>
      <c r="S29" s="50"/>
      <c r="T29" s="5"/>
      <c r="U29" s="63"/>
      <c r="V29" s="63"/>
      <c r="W29" s="64"/>
      <c r="X29" s="64"/>
      <c r="Y29" s="5"/>
      <c r="Z29" s="78"/>
      <c r="AA29" s="78"/>
      <c r="AB29" s="78"/>
      <c r="AC29" s="79"/>
      <c r="AD29" s="80"/>
      <c r="AE29" s="81"/>
    </row>
    <row r="30" ht="14.25" outlineLevel="1" spans="1:31">
      <c r="A30" s="18">
        <v>20200428</v>
      </c>
      <c r="B30" s="19"/>
      <c r="C30" s="20"/>
      <c r="D30" s="5"/>
      <c r="E30" s="21"/>
      <c r="F30" s="22"/>
      <c r="G30" s="23"/>
      <c r="H30" s="24"/>
      <c r="I30" s="5"/>
      <c r="J30" s="46"/>
      <c r="K30" s="46"/>
      <c r="L30" s="46"/>
      <c r="M30" s="46"/>
      <c r="N30" s="5"/>
      <c r="O30" s="50"/>
      <c r="P30" s="50"/>
      <c r="Q30" s="50"/>
      <c r="R30" s="57"/>
      <c r="S30" s="50"/>
      <c r="T30" s="5"/>
      <c r="U30" s="63"/>
      <c r="V30" s="63"/>
      <c r="W30" s="64"/>
      <c r="X30" s="64"/>
      <c r="Y30" s="5"/>
      <c r="Z30" s="78"/>
      <c r="AA30" s="78"/>
      <c r="AB30" s="78"/>
      <c r="AC30" s="79"/>
      <c r="AD30" s="80"/>
      <c r="AE30" s="81"/>
    </row>
    <row r="31" ht="14.25" outlineLevel="1" spans="1:31">
      <c r="A31" s="18">
        <v>20200429</v>
      </c>
      <c r="B31" s="19"/>
      <c r="C31" s="20"/>
      <c r="D31" s="5"/>
      <c r="E31" s="21"/>
      <c r="F31" s="22"/>
      <c r="G31" s="23"/>
      <c r="H31" s="24"/>
      <c r="I31" s="5"/>
      <c r="J31" s="46"/>
      <c r="K31" s="46"/>
      <c r="L31" s="46"/>
      <c r="M31" s="46"/>
      <c r="N31" s="5"/>
      <c r="O31" s="50"/>
      <c r="P31" s="50"/>
      <c r="Q31" s="50"/>
      <c r="R31" s="57"/>
      <c r="S31" s="50"/>
      <c r="T31" s="5"/>
      <c r="U31" s="63"/>
      <c r="V31" s="63"/>
      <c r="W31" s="64"/>
      <c r="X31" s="64"/>
      <c r="Y31" s="5"/>
      <c r="Z31" s="78"/>
      <c r="AA31" s="78"/>
      <c r="AB31" s="78"/>
      <c r="AC31" s="79"/>
      <c r="AD31" s="80"/>
      <c r="AE31" s="81"/>
    </row>
    <row r="32" ht="14.25" outlineLevel="1" spans="1:31">
      <c r="A32" s="18">
        <v>20200430</v>
      </c>
      <c r="B32" s="19"/>
      <c r="C32" s="20"/>
      <c r="D32" s="5"/>
      <c r="E32" s="21"/>
      <c r="F32" s="22"/>
      <c r="G32" s="23"/>
      <c r="H32" s="24"/>
      <c r="I32" s="5"/>
      <c r="J32" s="46"/>
      <c r="K32" s="46"/>
      <c r="L32" s="46"/>
      <c r="M32" s="46"/>
      <c r="N32" s="5"/>
      <c r="O32" s="50"/>
      <c r="P32" s="50"/>
      <c r="Q32" s="50"/>
      <c r="R32" s="57"/>
      <c r="S32" s="50"/>
      <c r="T32" s="5"/>
      <c r="U32" s="63"/>
      <c r="V32" s="63"/>
      <c r="W32" s="64"/>
      <c r="X32" s="64"/>
      <c r="Y32" s="5"/>
      <c r="Z32" s="78"/>
      <c r="AA32" s="78"/>
      <c r="AB32" s="78"/>
      <c r="AC32" s="79"/>
      <c r="AD32" s="80"/>
      <c r="AE32" s="81"/>
    </row>
    <row r="33" ht="14.25" outlineLevel="1" spans="1:31">
      <c r="A33" s="18">
        <v>20200431</v>
      </c>
      <c r="B33" s="25"/>
      <c r="C33" s="26"/>
      <c r="D33" s="5"/>
      <c r="E33" s="27"/>
      <c r="F33" s="28"/>
      <c r="G33" s="29"/>
      <c r="H33" s="30"/>
      <c r="I33" s="5"/>
      <c r="J33" s="51"/>
      <c r="K33" s="51"/>
      <c r="L33" s="51"/>
      <c r="M33" s="51"/>
      <c r="N33" s="5"/>
      <c r="O33" s="52"/>
      <c r="P33" s="52"/>
      <c r="Q33" s="52"/>
      <c r="R33" s="65"/>
      <c r="S33" s="52"/>
      <c r="T33" s="5"/>
      <c r="U33" s="66"/>
      <c r="V33" s="66"/>
      <c r="W33" s="67"/>
      <c r="X33" s="67"/>
      <c r="Y33" s="5"/>
      <c r="Z33" s="82"/>
      <c r="AA33" s="82"/>
      <c r="AB33" s="82"/>
      <c r="AC33" s="83"/>
      <c r="AD33" s="84"/>
      <c r="AE33" s="85"/>
    </row>
    <row r="34" ht="14.25" spans="1:31">
      <c r="A34" s="31">
        <v>202004</v>
      </c>
      <c r="B34" s="32"/>
      <c r="C34" s="32"/>
      <c r="D34" s="33"/>
      <c r="E34" s="34"/>
      <c r="F34" s="34"/>
      <c r="G34" s="34"/>
      <c r="H34" s="34"/>
      <c r="I34" s="33"/>
      <c r="J34" s="34"/>
      <c r="K34" s="34"/>
      <c r="L34" s="34"/>
      <c r="M34" s="34"/>
      <c r="N34" s="33"/>
      <c r="O34" s="34"/>
      <c r="P34" s="34"/>
      <c r="Q34" s="34"/>
      <c r="R34" s="68"/>
      <c r="S34" s="34"/>
      <c r="T34" s="33"/>
      <c r="U34" s="68"/>
      <c r="V34" s="68"/>
      <c r="W34" s="69"/>
      <c r="X34" s="69"/>
      <c r="Y34" s="33"/>
      <c r="Z34" s="34"/>
      <c r="AA34" s="34"/>
      <c r="AB34" s="68"/>
      <c r="AC34" s="34"/>
      <c r="AD34" s="86"/>
      <c r="AE34" s="68"/>
    </row>
    <row r="35" ht="14.25" spans="1:31">
      <c r="A35" s="35">
        <v>202004</v>
      </c>
      <c r="B35" s="36"/>
      <c r="C35" s="37"/>
      <c r="D35" s="38"/>
      <c r="E35" s="38"/>
      <c r="F35" s="38"/>
      <c r="G35" s="39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70"/>
      <c r="X35" s="70"/>
      <c r="Y35" s="38"/>
      <c r="Z35" s="70"/>
      <c r="AA35" s="70"/>
      <c r="AB35" s="70"/>
      <c r="AC35" s="70"/>
      <c r="AD35" s="70"/>
      <c r="AE35" s="70"/>
    </row>
    <row r="36" ht="14.25" outlineLevel="1" spans="1:31">
      <c r="A36" s="18"/>
      <c r="B36" s="19"/>
      <c r="C36" s="20"/>
      <c r="D36" s="5"/>
      <c r="E36" s="21"/>
      <c r="F36" s="22"/>
      <c r="G36" s="23"/>
      <c r="H36" s="24"/>
      <c r="I36" s="5"/>
      <c r="J36" s="46"/>
      <c r="K36" s="46"/>
      <c r="L36" s="46"/>
      <c r="M36" s="46"/>
      <c r="N36" s="5"/>
      <c r="O36" s="50"/>
      <c r="P36" s="50"/>
      <c r="Q36" s="50"/>
      <c r="R36" s="57"/>
      <c r="S36" s="50"/>
      <c r="T36" s="5"/>
      <c r="U36" s="63"/>
      <c r="V36" s="63"/>
      <c r="W36" s="64"/>
      <c r="X36" s="64"/>
      <c r="Y36" s="5"/>
      <c r="Z36" s="78"/>
      <c r="AA36" s="78"/>
      <c r="AB36" s="78"/>
      <c r="AC36" s="79"/>
      <c r="AD36" s="80"/>
      <c r="AE36" s="81"/>
    </row>
    <row r="37" ht="14.25" outlineLevel="1" spans="1:31">
      <c r="A37" s="18"/>
      <c r="B37" s="19"/>
      <c r="C37" s="20"/>
      <c r="D37" s="5"/>
      <c r="E37" s="21"/>
      <c r="F37" s="22"/>
      <c r="G37" s="23"/>
      <c r="H37" s="24"/>
      <c r="I37" s="5"/>
      <c r="J37" s="46"/>
      <c r="K37" s="46"/>
      <c r="L37" s="46"/>
      <c r="M37" s="46"/>
      <c r="N37" s="5"/>
      <c r="O37" s="50"/>
      <c r="P37" s="50"/>
      <c r="Q37" s="50"/>
      <c r="R37" s="57"/>
      <c r="S37" s="50"/>
      <c r="T37" s="5"/>
      <c r="U37" s="63"/>
      <c r="V37" s="63"/>
      <c r="W37" s="64"/>
      <c r="X37" s="64"/>
      <c r="Y37" s="5"/>
      <c r="Z37" s="78"/>
      <c r="AA37" s="78"/>
      <c r="AB37" s="78"/>
      <c r="AC37" s="79"/>
      <c r="AD37" s="80"/>
      <c r="AE37" s="81"/>
    </row>
    <row r="38" ht="14.25" outlineLevel="1" spans="1:31">
      <c r="A38" s="18"/>
      <c r="B38" s="19"/>
      <c r="C38" s="20"/>
      <c r="D38" s="5"/>
      <c r="E38" s="21"/>
      <c r="F38" s="22"/>
      <c r="G38" s="23"/>
      <c r="H38" s="24"/>
      <c r="I38" s="5"/>
      <c r="J38" s="46"/>
      <c r="K38" s="46"/>
      <c r="L38" s="46"/>
      <c r="M38" s="46"/>
      <c r="N38" s="5"/>
      <c r="O38" s="50"/>
      <c r="P38" s="50"/>
      <c r="Q38" s="50"/>
      <c r="R38" s="57"/>
      <c r="S38" s="50"/>
      <c r="T38" s="5"/>
      <c r="U38" s="63"/>
      <c r="V38" s="63"/>
      <c r="W38" s="64"/>
      <c r="X38" s="64"/>
      <c r="Y38" s="5"/>
      <c r="Z38" s="78"/>
      <c r="AA38" s="78"/>
      <c r="AB38" s="78"/>
      <c r="AC38" s="79"/>
      <c r="AD38" s="80"/>
      <c r="AE38" s="81"/>
    </row>
    <row r="39" ht="14.25" outlineLevel="1" spans="1:31">
      <c r="A39" s="18"/>
      <c r="B39" s="19"/>
      <c r="C39" s="20"/>
      <c r="D39" s="5"/>
      <c r="E39" s="21"/>
      <c r="F39" s="22"/>
      <c r="G39" s="23"/>
      <c r="H39" s="24"/>
      <c r="I39" s="5"/>
      <c r="J39" s="46"/>
      <c r="K39" s="46"/>
      <c r="L39" s="46"/>
      <c r="M39" s="46"/>
      <c r="N39" s="5"/>
      <c r="O39" s="50"/>
      <c r="P39" s="50"/>
      <c r="Q39" s="50"/>
      <c r="R39" s="57"/>
      <c r="S39" s="50"/>
      <c r="T39" s="5"/>
      <c r="U39" s="63"/>
      <c r="V39" s="63"/>
      <c r="W39" s="64"/>
      <c r="X39" s="64"/>
      <c r="Y39" s="5"/>
      <c r="Z39" s="78"/>
      <c r="AA39" s="78"/>
      <c r="AB39" s="78"/>
      <c r="AC39" s="79"/>
      <c r="AD39" s="80"/>
      <c r="AE39" s="81"/>
    </row>
    <row r="40" ht="14.25" outlineLevel="1" spans="1:31">
      <c r="A40" s="18"/>
      <c r="B40" s="19"/>
      <c r="C40" s="20"/>
      <c r="D40" s="5"/>
      <c r="E40" s="21"/>
      <c r="F40" s="22"/>
      <c r="G40" s="23"/>
      <c r="H40" s="24"/>
      <c r="I40" s="5"/>
      <c r="J40" s="46"/>
      <c r="K40" s="46"/>
      <c r="L40" s="46"/>
      <c r="M40" s="46"/>
      <c r="N40" s="5"/>
      <c r="O40" s="50"/>
      <c r="P40" s="50"/>
      <c r="Q40" s="50"/>
      <c r="R40" s="57"/>
      <c r="S40" s="50"/>
      <c r="T40" s="5"/>
      <c r="U40" s="63"/>
      <c r="V40" s="63"/>
      <c r="W40" s="64"/>
      <c r="X40" s="64"/>
      <c r="Y40" s="5"/>
      <c r="Z40" s="78"/>
      <c r="AA40" s="78"/>
      <c r="AB40" s="78"/>
      <c r="AC40" s="79"/>
      <c r="AD40" s="80"/>
      <c r="AE40" s="81"/>
    </row>
    <row r="41" ht="14.25" outlineLevel="1" spans="1:31">
      <c r="A41" s="18"/>
      <c r="B41" s="19"/>
      <c r="C41" s="20"/>
      <c r="D41" s="5"/>
      <c r="E41" s="21"/>
      <c r="F41" s="22"/>
      <c r="G41" s="23"/>
      <c r="H41" s="24"/>
      <c r="I41" s="5"/>
      <c r="J41" s="46"/>
      <c r="K41" s="46"/>
      <c r="L41" s="46"/>
      <c r="M41" s="46"/>
      <c r="N41" s="5"/>
      <c r="O41" s="50"/>
      <c r="P41" s="50"/>
      <c r="Q41" s="50"/>
      <c r="R41" s="57"/>
      <c r="S41" s="50"/>
      <c r="T41" s="5"/>
      <c r="U41" s="63"/>
      <c r="V41" s="63"/>
      <c r="W41" s="64"/>
      <c r="X41" s="64"/>
      <c r="Y41" s="5"/>
      <c r="Z41" s="78"/>
      <c r="AA41" s="78"/>
      <c r="AB41" s="78"/>
      <c r="AC41" s="79"/>
      <c r="AD41" s="80"/>
      <c r="AE41" s="81"/>
    </row>
    <row r="42" ht="14.25" outlineLevel="1" spans="1:31">
      <c r="A42" s="18"/>
      <c r="B42" s="19"/>
      <c r="C42" s="20"/>
      <c r="D42" s="5"/>
      <c r="E42" s="21"/>
      <c r="F42" s="22"/>
      <c r="G42" s="23"/>
      <c r="H42" s="24"/>
      <c r="I42" s="5"/>
      <c r="J42" s="46"/>
      <c r="K42" s="46"/>
      <c r="L42" s="46"/>
      <c r="M42" s="46"/>
      <c r="N42" s="5"/>
      <c r="O42" s="50"/>
      <c r="P42" s="50"/>
      <c r="Q42" s="50"/>
      <c r="R42" s="57"/>
      <c r="S42" s="50"/>
      <c r="T42" s="5"/>
      <c r="U42" s="63"/>
      <c r="V42" s="63"/>
      <c r="W42" s="64"/>
      <c r="X42" s="64"/>
      <c r="Y42" s="5"/>
      <c r="Z42" s="78"/>
      <c r="AA42" s="78"/>
      <c r="AB42" s="78"/>
      <c r="AC42" s="79"/>
      <c r="AD42" s="80"/>
      <c r="AE42" s="81"/>
    </row>
    <row r="43" ht="14.25" outlineLevel="1" spans="1:31">
      <c r="A43" s="18"/>
      <c r="B43" s="19"/>
      <c r="C43" s="20"/>
      <c r="D43" s="5"/>
      <c r="E43" s="21"/>
      <c r="F43" s="22"/>
      <c r="G43" s="23"/>
      <c r="H43" s="24"/>
      <c r="I43" s="5"/>
      <c r="J43" s="46"/>
      <c r="K43" s="46"/>
      <c r="L43" s="46"/>
      <c r="M43" s="46"/>
      <c r="N43" s="5"/>
      <c r="O43" s="50"/>
      <c r="P43" s="50"/>
      <c r="Q43" s="50"/>
      <c r="R43" s="57"/>
      <c r="S43" s="50"/>
      <c r="T43" s="5"/>
      <c r="U43" s="63"/>
      <c r="V43" s="63"/>
      <c r="W43" s="64"/>
      <c r="X43" s="64"/>
      <c r="Y43" s="5"/>
      <c r="Z43" s="78"/>
      <c r="AA43" s="78"/>
      <c r="AB43" s="78"/>
      <c r="AC43" s="79"/>
      <c r="AD43" s="80"/>
      <c r="AE43" s="81"/>
    </row>
    <row r="44" ht="14.25" outlineLevel="1" spans="1:31">
      <c r="A44" s="18"/>
      <c r="B44" s="19"/>
      <c r="C44" s="20"/>
      <c r="D44" s="5"/>
      <c r="E44" s="21"/>
      <c r="F44" s="22"/>
      <c r="G44" s="23"/>
      <c r="H44" s="24"/>
      <c r="I44" s="5"/>
      <c r="J44" s="46"/>
      <c r="K44" s="46"/>
      <c r="L44" s="46"/>
      <c r="M44" s="46"/>
      <c r="N44" s="5"/>
      <c r="O44" s="50"/>
      <c r="P44" s="50"/>
      <c r="Q44" s="50"/>
      <c r="R44" s="57"/>
      <c r="S44" s="50"/>
      <c r="T44" s="5"/>
      <c r="U44" s="63"/>
      <c r="V44" s="63"/>
      <c r="W44" s="64"/>
      <c r="X44" s="64"/>
      <c r="Y44" s="5"/>
      <c r="Z44" s="78"/>
      <c r="AA44" s="78"/>
      <c r="AB44" s="78"/>
      <c r="AC44" s="79"/>
      <c r="AD44" s="80"/>
      <c r="AE44" s="81"/>
    </row>
    <row r="45" ht="14.25" outlineLevel="1" spans="1:31">
      <c r="A45" s="18"/>
      <c r="B45" s="19"/>
      <c r="C45" s="20"/>
      <c r="D45" s="5"/>
      <c r="E45" s="21"/>
      <c r="F45" s="22"/>
      <c r="G45" s="23"/>
      <c r="H45" s="24"/>
      <c r="I45" s="5"/>
      <c r="J45" s="46"/>
      <c r="K45" s="46"/>
      <c r="L45" s="46"/>
      <c r="M45" s="46"/>
      <c r="N45" s="5"/>
      <c r="O45" s="50"/>
      <c r="P45" s="50"/>
      <c r="Q45" s="50"/>
      <c r="R45" s="57"/>
      <c r="S45" s="50"/>
      <c r="T45" s="5"/>
      <c r="U45" s="63"/>
      <c r="V45" s="63"/>
      <c r="W45" s="64"/>
      <c r="X45" s="64"/>
      <c r="Y45" s="5"/>
      <c r="Z45" s="78"/>
      <c r="AA45" s="78"/>
      <c r="AB45" s="78"/>
      <c r="AC45" s="79"/>
      <c r="AD45" s="80"/>
      <c r="AE45" s="81"/>
    </row>
    <row r="46" ht="14.25" outlineLevel="1" spans="1:31">
      <c r="A46" s="18"/>
      <c r="B46" s="19"/>
      <c r="C46" s="20"/>
      <c r="D46" s="5"/>
      <c r="E46" s="21"/>
      <c r="F46" s="22"/>
      <c r="G46" s="23"/>
      <c r="H46" s="24"/>
      <c r="I46" s="5"/>
      <c r="J46" s="46"/>
      <c r="K46" s="46"/>
      <c r="L46" s="46"/>
      <c r="M46" s="46"/>
      <c r="N46" s="5"/>
      <c r="O46" s="50"/>
      <c r="P46" s="50"/>
      <c r="Q46" s="50"/>
      <c r="R46" s="57"/>
      <c r="S46" s="50"/>
      <c r="T46" s="5"/>
      <c r="U46" s="63"/>
      <c r="V46" s="63"/>
      <c r="W46" s="64"/>
      <c r="X46" s="64"/>
      <c r="Y46" s="5"/>
      <c r="Z46" s="78"/>
      <c r="AA46" s="78"/>
      <c r="AB46" s="78"/>
      <c r="AC46" s="79"/>
      <c r="AD46" s="80"/>
      <c r="AE46" s="81"/>
    </row>
    <row r="47" ht="14.25" outlineLevel="1" spans="1:31">
      <c r="A47" s="18"/>
      <c r="B47" s="19"/>
      <c r="C47" s="20"/>
      <c r="D47" s="5"/>
      <c r="E47" s="21"/>
      <c r="F47" s="22"/>
      <c r="G47" s="23"/>
      <c r="H47" s="24"/>
      <c r="I47" s="5"/>
      <c r="J47" s="46"/>
      <c r="K47" s="46"/>
      <c r="L47" s="46"/>
      <c r="M47" s="46"/>
      <c r="N47" s="5"/>
      <c r="O47" s="50"/>
      <c r="P47" s="50"/>
      <c r="Q47" s="50"/>
      <c r="R47" s="57"/>
      <c r="S47" s="50"/>
      <c r="T47" s="5"/>
      <c r="U47" s="63"/>
      <c r="V47" s="63"/>
      <c r="W47" s="64"/>
      <c r="X47" s="64"/>
      <c r="Y47" s="5"/>
      <c r="Z47" s="78"/>
      <c r="AA47" s="78"/>
      <c r="AB47" s="78"/>
      <c r="AC47" s="79"/>
      <c r="AD47" s="80"/>
      <c r="AE47" s="81"/>
    </row>
    <row r="48" ht="14.25" outlineLevel="1" spans="1:31">
      <c r="A48" s="18"/>
      <c r="B48" s="19"/>
      <c r="C48" s="20"/>
      <c r="D48" s="5"/>
      <c r="E48" s="21"/>
      <c r="F48" s="22"/>
      <c r="G48" s="23"/>
      <c r="H48" s="24"/>
      <c r="I48" s="5"/>
      <c r="J48" s="46"/>
      <c r="K48" s="46"/>
      <c r="L48" s="46"/>
      <c r="M48" s="46"/>
      <c r="N48" s="5"/>
      <c r="O48" s="50"/>
      <c r="P48" s="50"/>
      <c r="Q48" s="50"/>
      <c r="R48" s="57"/>
      <c r="S48" s="50"/>
      <c r="T48" s="5"/>
      <c r="U48" s="63"/>
      <c r="V48" s="63"/>
      <c r="W48" s="64"/>
      <c r="X48" s="64"/>
      <c r="Y48" s="5"/>
      <c r="Z48" s="78"/>
      <c r="AA48" s="78"/>
      <c r="AB48" s="78"/>
      <c r="AC48" s="79"/>
      <c r="AD48" s="80"/>
      <c r="AE48" s="81"/>
    </row>
    <row r="49" ht="14.25" outlineLevel="1" spans="1:31">
      <c r="A49" s="18"/>
      <c r="B49" s="19"/>
      <c r="C49" s="20"/>
      <c r="D49" s="5"/>
      <c r="E49" s="21"/>
      <c r="F49" s="22"/>
      <c r="G49" s="23"/>
      <c r="H49" s="24"/>
      <c r="I49" s="5"/>
      <c r="J49" s="46"/>
      <c r="K49" s="46"/>
      <c r="L49" s="46"/>
      <c r="M49" s="46"/>
      <c r="N49" s="5"/>
      <c r="O49" s="50"/>
      <c r="P49" s="50"/>
      <c r="Q49" s="50"/>
      <c r="R49" s="57"/>
      <c r="S49" s="50"/>
      <c r="T49" s="5"/>
      <c r="U49" s="63"/>
      <c r="V49" s="63"/>
      <c r="W49" s="64"/>
      <c r="X49" s="64"/>
      <c r="Y49" s="5"/>
      <c r="Z49" s="78"/>
      <c r="AA49" s="78"/>
      <c r="AB49" s="78"/>
      <c r="AC49" s="79"/>
      <c r="AD49" s="80"/>
      <c r="AE49" s="81"/>
    </row>
    <row r="50" ht="14.25" outlineLevel="1" spans="1:31">
      <c r="A50" s="18"/>
      <c r="B50" s="19"/>
      <c r="C50" s="20"/>
      <c r="D50" s="5"/>
      <c r="E50" s="21"/>
      <c r="F50" s="22"/>
      <c r="G50" s="23"/>
      <c r="H50" s="24"/>
      <c r="I50" s="5"/>
      <c r="J50" s="46"/>
      <c r="K50" s="46"/>
      <c r="L50" s="46"/>
      <c r="M50" s="46"/>
      <c r="N50" s="5"/>
      <c r="O50" s="50"/>
      <c r="P50" s="50"/>
      <c r="Q50" s="50"/>
      <c r="R50" s="57"/>
      <c r="S50" s="50"/>
      <c r="T50" s="5"/>
      <c r="U50" s="63"/>
      <c r="V50" s="63"/>
      <c r="W50" s="64"/>
      <c r="X50" s="64"/>
      <c r="Y50" s="5"/>
      <c r="Z50" s="78"/>
      <c r="AA50" s="78"/>
      <c r="AB50" s="78"/>
      <c r="AC50" s="79"/>
      <c r="AD50" s="80"/>
      <c r="AE50" s="81"/>
    </row>
    <row r="51" ht="14.25" outlineLevel="1" spans="1:31">
      <c r="A51" s="18"/>
      <c r="B51" s="19"/>
      <c r="C51" s="20"/>
      <c r="D51" s="5"/>
      <c r="E51" s="21"/>
      <c r="F51" s="22"/>
      <c r="G51" s="23"/>
      <c r="H51" s="24"/>
      <c r="I51" s="5"/>
      <c r="J51" s="46"/>
      <c r="K51" s="46"/>
      <c r="L51" s="46"/>
      <c r="M51" s="46"/>
      <c r="N51" s="5"/>
      <c r="O51" s="50"/>
      <c r="P51" s="50"/>
      <c r="Q51" s="50"/>
      <c r="R51" s="57"/>
      <c r="S51" s="50"/>
      <c r="T51" s="5"/>
      <c r="U51" s="63"/>
      <c r="V51" s="63"/>
      <c r="W51" s="64"/>
      <c r="X51" s="64"/>
      <c r="Y51" s="5"/>
      <c r="Z51" s="78"/>
      <c r="AA51" s="78"/>
      <c r="AB51" s="78"/>
      <c r="AC51" s="79"/>
      <c r="AD51" s="80"/>
      <c r="AE51" s="81"/>
    </row>
    <row r="52" ht="14.25" outlineLevel="1" spans="1:31">
      <c r="A52" s="18"/>
      <c r="B52" s="19"/>
      <c r="C52" s="20"/>
      <c r="D52" s="5"/>
      <c r="E52" s="21"/>
      <c r="F52" s="22"/>
      <c r="G52" s="23"/>
      <c r="H52" s="24"/>
      <c r="I52" s="5"/>
      <c r="J52" s="46"/>
      <c r="K52" s="46"/>
      <c r="L52" s="46"/>
      <c r="M52" s="46"/>
      <c r="N52" s="5"/>
      <c r="O52" s="50"/>
      <c r="P52" s="50"/>
      <c r="Q52" s="50"/>
      <c r="R52" s="57"/>
      <c r="S52" s="50"/>
      <c r="T52" s="5"/>
      <c r="U52" s="63"/>
      <c r="V52" s="63"/>
      <c r="W52" s="64"/>
      <c r="X52" s="64"/>
      <c r="Y52" s="5"/>
      <c r="Z52" s="78"/>
      <c r="AA52" s="78"/>
      <c r="AB52" s="78"/>
      <c r="AC52" s="79"/>
      <c r="AD52" s="80"/>
      <c r="AE52" s="81"/>
    </row>
    <row r="53" ht="14.25" outlineLevel="1" spans="1:31">
      <c r="A53" s="18"/>
      <c r="B53" s="19"/>
      <c r="C53" s="20"/>
      <c r="D53" s="5"/>
      <c r="E53" s="21"/>
      <c r="F53" s="22"/>
      <c r="G53" s="23"/>
      <c r="H53" s="24"/>
      <c r="I53" s="5"/>
      <c r="J53" s="46"/>
      <c r="K53" s="46"/>
      <c r="L53" s="46"/>
      <c r="M53" s="46"/>
      <c r="N53" s="5"/>
      <c r="O53" s="50"/>
      <c r="P53" s="50"/>
      <c r="Q53" s="50"/>
      <c r="R53" s="57"/>
      <c r="S53" s="50"/>
      <c r="T53" s="5"/>
      <c r="U53" s="63"/>
      <c r="V53" s="63"/>
      <c r="W53" s="64"/>
      <c r="X53" s="64"/>
      <c r="Y53" s="5"/>
      <c r="Z53" s="78"/>
      <c r="AA53" s="78"/>
      <c r="AB53" s="78"/>
      <c r="AC53" s="79"/>
      <c r="AD53" s="80"/>
      <c r="AE53" s="81"/>
    </row>
    <row r="54" ht="14.25" outlineLevel="1" spans="1:31">
      <c r="A54" s="18"/>
      <c r="B54" s="19"/>
      <c r="C54" s="20"/>
      <c r="D54" s="5"/>
      <c r="E54" s="21"/>
      <c r="F54" s="22"/>
      <c r="G54" s="23"/>
      <c r="H54" s="24"/>
      <c r="I54" s="5"/>
      <c r="J54" s="46"/>
      <c r="K54" s="46"/>
      <c r="L54" s="46"/>
      <c r="M54" s="46"/>
      <c r="N54" s="5"/>
      <c r="O54" s="50"/>
      <c r="P54" s="50"/>
      <c r="Q54" s="50"/>
      <c r="R54" s="57"/>
      <c r="S54" s="50"/>
      <c r="T54" s="5"/>
      <c r="U54" s="63"/>
      <c r="V54" s="63"/>
      <c r="W54" s="64"/>
      <c r="X54" s="64"/>
      <c r="Y54" s="5"/>
      <c r="Z54" s="78"/>
      <c r="AA54" s="78"/>
      <c r="AB54" s="78"/>
      <c r="AC54" s="79"/>
      <c r="AD54" s="80"/>
      <c r="AE54" s="81"/>
    </row>
    <row r="55" ht="14.25" outlineLevel="1" spans="1:31">
      <c r="A55" s="18"/>
      <c r="B55" s="19"/>
      <c r="C55" s="20"/>
      <c r="D55" s="5"/>
      <c r="E55" s="21"/>
      <c r="F55" s="22"/>
      <c r="G55" s="23"/>
      <c r="H55" s="24"/>
      <c r="I55" s="5"/>
      <c r="J55" s="46"/>
      <c r="K55" s="46"/>
      <c r="L55" s="46"/>
      <c r="M55" s="46"/>
      <c r="N55" s="5"/>
      <c r="O55" s="50"/>
      <c r="P55" s="50"/>
      <c r="Q55" s="50"/>
      <c r="R55" s="57"/>
      <c r="S55" s="50"/>
      <c r="T55" s="5"/>
      <c r="U55" s="63"/>
      <c r="V55" s="63"/>
      <c r="W55" s="64"/>
      <c r="X55" s="64"/>
      <c r="Y55" s="5"/>
      <c r="Z55" s="78"/>
      <c r="AA55" s="78"/>
      <c r="AB55" s="78"/>
      <c r="AC55" s="79"/>
      <c r="AD55" s="80"/>
      <c r="AE55" s="81"/>
    </row>
    <row r="56" ht="14.25" outlineLevel="1" spans="1:31">
      <c r="A56" s="18"/>
      <c r="B56" s="19"/>
      <c r="C56" s="20"/>
      <c r="D56" s="5"/>
      <c r="E56" s="21"/>
      <c r="F56" s="22"/>
      <c r="G56" s="23"/>
      <c r="H56" s="24"/>
      <c r="I56" s="5"/>
      <c r="J56" s="46"/>
      <c r="K56" s="46"/>
      <c r="L56" s="46"/>
      <c r="M56" s="46"/>
      <c r="N56" s="5"/>
      <c r="O56" s="50"/>
      <c r="P56" s="50"/>
      <c r="Q56" s="50"/>
      <c r="R56" s="57"/>
      <c r="S56" s="50"/>
      <c r="T56" s="5"/>
      <c r="U56" s="63"/>
      <c r="V56" s="63"/>
      <c r="W56" s="64"/>
      <c r="X56" s="64"/>
      <c r="Y56" s="5"/>
      <c r="Z56" s="78"/>
      <c r="AA56" s="78"/>
      <c r="AB56" s="78"/>
      <c r="AC56" s="79"/>
      <c r="AD56" s="80"/>
      <c r="AE56" s="81"/>
    </row>
    <row r="57" ht="14.25" outlineLevel="1" spans="1:31">
      <c r="A57" s="18"/>
      <c r="B57" s="19"/>
      <c r="C57" s="20"/>
      <c r="D57" s="5"/>
      <c r="E57" s="21"/>
      <c r="F57" s="22"/>
      <c r="G57" s="23"/>
      <c r="H57" s="24"/>
      <c r="I57" s="5"/>
      <c r="J57" s="46"/>
      <c r="K57" s="46"/>
      <c r="L57" s="46"/>
      <c r="M57" s="46"/>
      <c r="N57" s="5"/>
      <c r="O57" s="50"/>
      <c r="P57" s="50"/>
      <c r="Q57" s="50"/>
      <c r="R57" s="57"/>
      <c r="S57" s="50"/>
      <c r="T57" s="5"/>
      <c r="U57" s="63"/>
      <c r="V57" s="63"/>
      <c r="W57" s="64"/>
      <c r="X57" s="64"/>
      <c r="Y57" s="5"/>
      <c r="Z57" s="78"/>
      <c r="AA57" s="78"/>
      <c r="AB57" s="78"/>
      <c r="AC57" s="79"/>
      <c r="AD57" s="80"/>
      <c r="AE57" s="81"/>
    </row>
    <row r="58" ht="14.25" outlineLevel="1" spans="1:31">
      <c r="A58" s="18"/>
      <c r="B58" s="19"/>
      <c r="C58" s="20"/>
      <c r="D58" s="5"/>
      <c r="E58" s="21"/>
      <c r="F58" s="22"/>
      <c r="G58" s="23"/>
      <c r="H58" s="24"/>
      <c r="I58" s="5"/>
      <c r="J58" s="46"/>
      <c r="K58" s="46"/>
      <c r="L58" s="46"/>
      <c r="M58" s="46"/>
      <c r="N58" s="5"/>
      <c r="O58" s="50"/>
      <c r="P58" s="50"/>
      <c r="Q58" s="50"/>
      <c r="R58" s="57"/>
      <c r="S58" s="50"/>
      <c r="T58" s="5"/>
      <c r="U58" s="63"/>
      <c r="V58" s="63"/>
      <c r="W58" s="64"/>
      <c r="X58" s="64"/>
      <c r="Y58" s="5"/>
      <c r="Z58" s="78"/>
      <c r="AA58" s="78"/>
      <c r="AB58" s="78"/>
      <c r="AC58" s="79"/>
      <c r="AD58" s="80"/>
      <c r="AE58" s="81"/>
    </row>
    <row r="59" ht="14.25" outlineLevel="1" spans="1:31">
      <c r="A59" s="18"/>
      <c r="B59" s="19"/>
      <c r="C59" s="20"/>
      <c r="D59" s="5"/>
      <c r="E59" s="21"/>
      <c r="F59" s="22"/>
      <c r="G59" s="23"/>
      <c r="H59" s="24"/>
      <c r="I59" s="5"/>
      <c r="J59" s="46"/>
      <c r="K59" s="46"/>
      <c r="L59" s="46"/>
      <c r="M59" s="46"/>
      <c r="N59" s="5"/>
      <c r="O59" s="50"/>
      <c r="P59" s="50"/>
      <c r="Q59" s="50"/>
      <c r="R59" s="57"/>
      <c r="S59" s="50"/>
      <c r="T59" s="5"/>
      <c r="U59" s="63"/>
      <c r="V59" s="63"/>
      <c r="W59" s="64"/>
      <c r="X59" s="64"/>
      <c r="Y59" s="5"/>
      <c r="Z59" s="78"/>
      <c r="AA59" s="78"/>
      <c r="AB59" s="78"/>
      <c r="AC59" s="79"/>
      <c r="AD59" s="80"/>
      <c r="AE59" s="81"/>
    </row>
    <row r="60" ht="14.25" outlineLevel="1" spans="1:31">
      <c r="A60" s="18"/>
      <c r="B60" s="19"/>
      <c r="C60" s="20"/>
      <c r="D60" s="5"/>
      <c r="E60" s="21"/>
      <c r="F60" s="22"/>
      <c r="G60" s="23"/>
      <c r="H60" s="24"/>
      <c r="I60" s="5"/>
      <c r="J60" s="46"/>
      <c r="K60" s="46"/>
      <c r="L60" s="46"/>
      <c r="M60" s="46"/>
      <c r="N60" s="5"/>
      <c r="O60" s="50"/>
      <c r="P60" s="50"/>
      <c r="Q60" s="50"/>
      <c r="R60" s="57"/>
      <c r="S60" s="50"/>
      <c r="T60" s="5"/>
      <c r="U60" s="63"/>
      <c r="V60" s="63"/>
      <c r="W60" s="64"/>
      <c r="X60" s="64"/>
      <c r="Y60" s="5"/>
      <c r="Z60" s="78"/>
      <c r="AA60" s="78"/>
      <c r="AB60" s="78"/>
      <c r="AC60" s="79"/>
      <c r="AD60" s="80"/>
      <c r="AE60" s="81"/>
    </row>
    <row r="61" ht="14.25" outlineLevel="1" spans="1:31">
      <c r="A61" s="18"/>
      <c r="B61" s="19"/>
      <c r="C61" s="20"/>
      <c r="D61" s="5"/>
      <c r="E61" s="21"/>
      <c r="F61" s="22"/>
      <c r="G61" s="23"/>
      <c r="H61" s="24"/>
      <c r="I61" s="5"/>
      <c r="J61" s="46"/>
      <c r="K61" s="46"/>
      <c r="L61" s="46"/>
      <c r="M61" s="46"/>
      <c r="N61" s="5"/>
      <c r="O61" s="50"/>
      <c r="P61" s="50"/>
      <c r="Q61" s="50"/>
      <c r="R61" s="57"/>
      <c r="S61" s="50"/>
      <c r="T61" s="5"/>
      <c r="U61" s="63"/>
      <c r="V61" s="63"/>
      <c r="W61" s="64"/>
      <c r="X61" s="64"/>
      <c r="Y61" s="5"/>
      <c r="Z61" s="78"/>
      <c r="AA61" s="78"/>
      <c r="AB61" s="78"/>
      <c r="AC61" s="79"/>
      <c r="AD61" s="80"/>
      <c r="AE61" s="81"/>
    </row>
    <row r="62" ht="14.25" outlineLevel="1" spans="1:31">
      <c r="A62" s="18"/>
      <c r="B62" s="19"/>
      <c r="C62" s="20"/>
      <c r="D62" s="5"/>
      <c r="E62" s="21"/>
      <c r="F62" s="22"/>
      <c r="G62" s="23"/>
      <c r="H62" s="24"/>
      <c r="I62" s="5"/>
      <c r="J62" s="46"/>
      <c r="K62" s="46"/>
      <c r="L62" s="46"/>
      <c r="M62" s="46"/>
      <c r="N62" s="5"/>
      <c r="O62" s="50"/>
      <c r="P62" s="50"/>
      <c r="Q62" s="50"/>
      <c r="R62" s="57"/>
      <c r="S62" s="50"/>
      <c r="T62" s="5"/>
      <c r="U62" s="63"/>
      <c r="V62" s="63"/>
      <c r="W62" s="64"/>
      <c r="X62" s="64"/>
      <c r="Y62" s="5"/>
      <c r="Z62" s="78"/>
      <c r="AA62" s="78"/>
      <c r="AB62" s="78"/>
      <c r="AC62" s="79"/>
      <c r="AD62" s="80"/>
      <c r="AE62" s="81"/>
    </row>
    <row r="63" ht="14.25" outlineLevel="1" spans="1:31">
      <c r="A63" s="18"/>
      <c r="B63" s="19"/>
      <c r="C63" s="20"/>
      <c r="D63" s="5"/>
      <c r="E63" s="21"/>
      <c r="F63" s="22"/>
      <c r="G63" s="23"/>
      <c r="H63" s="24"/>
      <c r="I63" s="5"/>
      <c r="J63" s="46"/>
      <c r="K63" s="46"/>
      <c r="L63" s="46"/>
      <c r="M63" s="46"/>
      <c r="N63" s="5"/>
      <c r="O63" s="50"/>
      <c r="P63" s="50"/>
      <c r="Q63" s="50"/>
      <c r="R63" s="57"/>
      <c r="S63" s="50"/>
      <c r="T63" s="5"/>
      <c r="U63" s="63"/>
      <c r="V63" s="63"/>
      <c r="W63" s="64"/>
      <c r="X63" s="64"/>
      <c r="Y63" s="5"/>
      <c r="Z63" s="78"/>
      <c r="AA63" s="78"/>
      <c r="AB63" s="78"/>
      <c r="AC63" s="79"/>
      <c r="AD63" s="80"/>
      <c r="AE63" s="81"/>
    </row>
    <row r="64" ht="14.25" outlineLevel="1" spans="1:31">
      <c r="A64" s="18"/>
      <c r="B64" s="19"/>
      <c r="C64" s="20"/>
      <c r="D64" s="5"/>
      <c r="E64" s="21"/>
      <c r="F64" s="22"/>
      <c r="G64" s="23"/>
      <c r="H64" s="24"/>
      <c r="I64" s="5"/>
      <c r="J64" s="46"/>
      <c r="K64" s="46"/>
      <c r="L64" s="46"/>
      <c r="M64" s="46"/>
      <c r="N64" s="5"/>
      <c r="O64" s="50"/>
      <c r="P64" s="50"/>
      <c r="Q64" s="50"/>
      <c r="R64" s="57"/>
      <c r="S64" s="50"/>
      <c r="T64" s="5"/>
      <c r="U64" s="63"/>
      <c r="V64" s="63"/>
      <c r="W64" s="64"/>
      <c r="X64" s="64"/>
      <c r="Y64" s="5"/>
      <c r="Z64" s="78"/>
      <c r="AA64" s="78"/>
      <c r="AB64" s="78"/>
      <c r="AC64" s="79"/>
      <c r="AD64" s="80"/>
      <c r="AE64" s="81"/>
    </row>
    <row r="65" ht="14.25" outlineLevel="1" spans="1:31">
      <c r="A65" s="18"/>
      <c r="B65" s="19"/>
      <c r="C65" s="20"/>
      <c r="D65" s="5"/>
      <c r="E65" s="21"/>
      <c r="F65" s="22"/>
      <c r="G65" s="23"/>
      <c r="H65" s="24"/>
      <c r="I65" s="5"/>
      <c r="J65" s="46"/>
      <c r="K65" s="46"/>
      <c r="L65" s="46"/>
      <c r="M65" s="46"/>
      <c r="N65" s="5"/>
      <c r="O65" s="50"/>
      <c r="P65" s="50"/>
      <c r="Q65" s="50"/>
      <c r="R65" s="57"/>
      <c r="S65" s="50"/>
      <c r="T65" s="5"/>
      <c r="U65" s="63"/>
      <c r="V65" s="63"/>
      <c r="W65" s="64"/>
      <c r="X65" s="64"/>
      <c r="Y65" s="5"/>
      <c r="Z65" s="78"/>
      <c r="AA65" s="78"/>
      <c r="AB65" s="78"/>
      <c r="AC65" s="79"/>
      <c r="AD65" s="80"/>
      <c r="AE65" s="81"/>
    </row>
    <row r="66" ht="14.25" outlineLevel="1" spans="1:31">
      <c r="A66" s="87"/>
      <c r="B66" s="25"/>
      <c r="C66" s="26"/>
      <c r="D66" s="5"/>
      <c r="E66" s="27"/>
      <c r="F66" s="28"/>
      <c r="G66" s="29"/>
      <c r="H66" s="30"/>
      <c r="I66" s="5"/>
      <c r="J66" s="51"/>
      <c r="K66" s="51"/>
      <c r="L66" s="51"/>
      <c r="M66" s="51"/>
      <c r="N66" s="5"/>
      <c r="O66" s="52"/>
      <c r="P66" s="52"/>
      <c r="Q66" s="52"/>
      <c r="R66" s="65"/>
      <c r="S66" s="52"/>
      <c r="T66" s="5"/>
      <c r="U66" s="66"/>
      <c r="V66" s="66"/>
      <c r="W66" s="67"/>
      <c r="X66" s="67"/>
      <c r="Y66" s="5"/>
      <c r="Z66" s="82"/>
      <c r="AA66" s="82"/>
      <c r="AB66" s="82"/>
      <c r="AC66" s="83"/>
      <c r="AD66" s="84"/>
      <c r="AE66" s="85"/>
    </row>
    <row r="67" ht="14.25" spans="1:31">
      <c r="A67" s="31"/>
      <c r="B67" s="32"/>
      <c r="C67" s="32"/>
      <c r="D67" s="33"/>
      <c r="E67" s="34"/>
      <c r="F67" s="34"/>
      <c r="G67" s="34"/>
      <c r="H67" s="34"/>
      <c r="I67" s="33"/>
      <c r="J67" s="34"/>
      <c r="K67" s="34"/>
      <c r="L67" s="34"/>
      <c r="M67" s="34"/>
      <c r="N67" s="33"/>
      <c r="O67" s="34"/>
      <c r="P67" s="34"/>
      <c r="Q67" s="34"/>
      <c r="R67" s="68"/>
      <c r="S67" s="34"/>
      <c r="T67" s="33"/>
      <c r="U67" s="68"/>
      <c r="V67" s="68"/>
      <c r="W67" s="69"/>
      <c r="X67" s="69"/>
      <c r="Y67" s="33"/>
      <c r="Z67" s="34"/>
      <c r="AA67" s="34"/>
      <c r="AB67" s="68"/>
      <c r="AC67" s="34"/>
      <c r="AD67" s="86"/>
      <c r="AE67" s="68"/>
    </row>
    <row r="68" ht="14.25" spans="1:31">
      <c r="A68" s="35"/>
      <c r="B68" s="36"/>
      <c r="C68" s="37"/>
      <c r="D68" s="38"/>
      <c r="E68" s="38"/>
      <c r="F68" s="38"/>
      <c r="G68" s="39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70"/>
      <c r="X68" s="70"/>
      <c r="Y68" s="38"/>
      <c r="Z68" s="70"/>
      <c r="AA68" s="70"/>
      <c r="AB68" s="70"/>
      <c r="AC68" s="70"/>
      <c r="AD68" s="70"/>
      <c r="AE68" s="70"/>
    </row>
    <row r="69" ht="14.25" outlineLevel="1" spans="1:31">
      <c r="A69" s="18"/>
      <c r="B69" s="19"/>
      <c r="C69" s="20"/>
      <c r="D69" s="5"/>
      <c r="E69" s="21"/>
      <c r="F69" s="22"/>
      <c r="G69" s="23"/>
      <c r="H69" s="24"/>
      <c r="I69" s="5"/>
      <c r="J69" s="46"/>
      <c r="K69" s="46"/>
      <c r="L69" s="46"/>
      <c r="M69" s="46"/>
      <c r="N69" s="5"/>
      <c r="O69" s="50"/>
      <c r="P69" s="50"/>
      <c r="Q69" s="50"/>
      <c r="R69" s="57"/>
      <c r="S69" s="50"/>
      <c r="T69" s="5"/>
      <c r="U69" s="63"/>
      <c r="V69" s="63"/>
      <c r="W69" s="64"/>
      <c r="X69" s="64"/>
      <c r="Y69" s="5"/>
      <c r="Z69" s="78"/>
      <c r="AA69" s="78"/>
      <c r="AB69" s="78"/>
      <c r="AC69" s="79"/>
      <c r="AD69" s="80"/>
      <c r="AE69" s="81"/>
    </row>
    <row r="70" ht="14.25" outlineLevel="1" spans="1:31">
      <c r="A70" s="18"/>
      <c r="B70" s="19"/>
      <c r="C70" s="20"/>
      <c r="D70" s="5"/>
      <c r="E70" s="21"/>
      <c r="F70" s="22"/>
      <c r="G70" s="23"/>
      <c r="H70" s="24"/>
      <c r="I70" s="5"/>
      <c r="J70" s="46"/>
      <c r="K70" s="46"/>
      <c r="L70" s="46"/>
      <c r="M70" s="46"/>
      <c r="N70" s="5"/>
      <c r="O70" s="50"/>
      <c r="P70" s="50"/>
      <c r="Q70" s="50"/>
      <c r="R70" s="57"/>
      <c r="S70" s="50"/>
      <c r="T70" s="5"/>
      <c r="U70" s="63"/>
      <c r="V70" s="63"/>
      <c r="W70" s="64"/>
      <c r="X70" s="64"/>
      <c r="Y70" s="5"/>
      <c r="Z70" s="78"/>
      <c r="AA70" s="78"/>
      <c r="AB70" s="78"/>
      <c r="AC70" s="79"/>
      <c r="AD70" s="80"/>
      <c r="AE70" s="81"/>
    </row>
    <row r="71" ht="14.25" outlineLevel="1" spans="1:31">
      <c r="A71" s="18"/>
      <c r="B71" s="19"/>
      <c r="C71" s="20"/>
      <c r="D71" s="5"/>
      <c r="E71" s="21"/>
      <c r="F71" s="22"/>
      <c r="G71" s="23"/>
      <c r="H71" s="24"/>
      <c r="I71" s="5"/>
      <c r="J71" s="46"/>
      <c r="K71" s="46"/>
      <c r="L71" s="46"/>
      <c r="M71" s="46"/>
      <c r="N71" s="5"/>
      <c r="O71" s="50"/>
      <c r="P71" s="50"/>
      <c r="Q71" s="50"/>
      <c r="R71" s="57"/>
      <c r="S71" s="50"/>
      <c r="T71" s="5"/>
      <c r="U71" s="63"/>
      <c r="V71" s="63"/>
      <c r="W71" s="64"/>
      <c r="X71" s="64"/>
      <c r="Y71" s="5"/>
      <c r="Z71" s="78"/>
      <c r="AA71" s="78"/>
      <c r="AB71" s="78"/>
      <c r="AC71" s="79"/>
      <c r="AD71" s="80"/>
      <c r="AE71" s="81"/>
    </row>
    <row r="72" ht="14.25" outlineLevel="1" spans="1:31">
      <c r="A72" s="18"/>
      <c r="B72" s="19"/>
      <c r="C72" s="20"/>
      <c r="D72" s="5"/>
      <c r="E72" s="21"/>
      <c r="F72" s="22"/>
      <c r="G72" s="23"/>
      <c r="H72" s="24"/>
      <c r="I72" s="5"/>
      <c r="J72" s="46"/>
      <c r="K72" s="46"/>
      <c r="L72" s="46"/>
      <c r="M72" s="46"/>
      <c r="N72" s="5"/>
      <c r="O72" s="50"/>
      <c r="P72" s="50"/>
      <c r="Q72" s="50"/>
      <c r="R72" s="57"/>
      <c r="S72" s="50"/>
      <c r="T72" s="5"/>
      <c r="U72" s="63"/>
      <c r="V72" s="63"/>
      <c r="W72" s="64"/>
      <c r="X72" s="64"/>
      <c r="Y72" s="5"/>
      <c r="Z72" s="78"/>
      <c r="AA72" s="78"/>
      <c r="AB72" s="78"/>
      <c r="AC72" s="79"/>
      <c r="AD72" s="80"/>
      <c r="AE72" s="81"/>
    </row>
    <row r="73" ht="14.25" outlineLevel="1" spans="1:31">
      <c r="A73" s="18"/>
      <c r="B73" s="19"/>
      <c r="C73" s="20"/>
      <c r="D73" s="5"/>
      <c r="E73" s="21"/>
      <c r="F73" s="22"/>
      <c r="G73" s="23"/>
      <c r="H73" s="24"/>
      <c r="I73" s="5"/>
      <c r="J73" s="46"/>
      <c r="K73" s="46"/>
      <c r="L73" s="46"/>
      <c r="M73" s="46"/>
      <c r="N73" s="5"/>
      <c r="O73" s="50"/>
      <c r="P73" s="50"/>
      <c r="Q73" s="50"/>
      <c r="R73" s="57"/>
      <c r="S73" s="50"/>
      <c r="T73" s="5"/>
      <c r="U73" s="63"/>
      <c r="V73" s="63"/>
      <c r="W73" s="64"/>
      <c r="X73" s="64"/>
      <c r="Y73" s="5"/>
      <c r="Z73" s="78"/>
      <c r="AA73" s="78"/>
      <c r="AB73" s="78"/>
      <c r="AC73" s="79"/>
      <c r="AD73" s="80"/>
      <c r="AE73" s="81"/>
    </row>
    <row r="74" ht="14.25" outlineLevel="1" spans="1:31">
      <c r="A74" s="18"/>
      <c r="B74" s="19"/>
      <c r="C74" s="20"/>
      <c r="D74" s="5"/>
      <c r="E74" s="21"/>
      <c r="F74" s="22"/>
      <c r="G74" s="23"/>
      <c r="H74" s="24"/>
      <c r="I74" s="5"/>
      <c r="J74" s="46"/>
      <c r="K74" s="46"/>
      <c r="L74" s="46"/>
      <c r="M74" s="46"/>
      <c r="N74" s="5"/>
      <c r="O74" s="50"/>
      <c r="P74" s="50"/>
      <c r="Q74" s="50"/>
      <c r="R74" s="57"/>
      <c r="S74" s="50"/>
      <c r="T74" s="5"/>
      <c r="U74" s="63"/>
      <c r="V74" s="63"/>
      <c r="W74" s="64"/>
      <c r="X74" s="64"/>
      <c r="Y74" s="5"/>
      <c r="Z74" s="78"/>
      <c r="AA74" s="78"/>
      <c r="AB74" s="78"/>
      <c r="AC74" s="79"/>
      <c r="AD74" s="80"/>
      <c r="AE74" s="81"/>
    </row>
    <row r="75" ht="14.25" outlineLevel="1" spans="1:31">
      <c r="A75" s="18"/>
      <c r="B75" s="19"/>
      <c r="C75" s="20"/>
      <c r="D75" s="5"/>
      <c r="E75" s="21"/>
      <c r="F75" s="22"/>
      <c r="G75" s="23"/>
      <c r="H75" s="24"/>
      <c r="I75" s="5"/>
      <c r="J75" s="46"/>
      <c r="K75" s="46"/>
      <c r="L75" s="46"/>
      <c r="M75" s="46"/>
      <c r="N75" s="5"/>
      <c r="O75" s="50"/>
      <c r="P75" s="50"/>
      <c r="Q75" s="50"/>
      <c r="R75" s="57"/>
      <c r="S75" s="50"/>
      <c r="T75" s="5"/>
      <c r="U75" s="63"/>
      <c r="V75" s="63"/>
      <c r="W75" s="64"/>
      <c r="X75" s="64"/>
      <c r="Y75" s="5"/>
      <c r="Z75" s="78"/>
      <c r="AA75" s="78"/>
      <c r="AB75" s="78"/>
      <c r="AC75" s="79"/>
      <c r="AD75" s="80"/>
      <c r="AE75" s="81"/>
    </row>
    <row r="76" ht="14.25" outlineLevel="1" spans="1:31">
      <c r="A76" s="18"/>
      <c r="B76" s="19"/>
      <c r="C76" s="20"/>
      <c r="D76" s="5"/>
      <c r="E76" s="21"/>
      <c r="F76" s="22"/>
      <c r="G76" s="23"/>
      <c r="H76" s="24"/>
      <c r="I76" s="5"/>
      <c r="J76" s="46"/>
      <c r="K76" s="46"/>
      <c r="L76" s="46"/>
      <c r="M76" s="46"/>
      <c r="N76" s="5"/>
      <c r="O76" s="50"/>
      <c r="P76" s="50"/>
      <c r="Q76" s="50"/>
      <c r="R76" s="57"/>
      <c r="S76" s="50"/>
      <c r="T76" s="5"/>
      <c r="U76" s="63"/>
      <c r="V76" s="63"/>
      <c r="W76" s="64"/>
      <c r="X76" s="64"/>
      <c r="Y76" s="5"/>
      <c r="Z76" s="78"/>
      <c r="AA76" s="78"/>
      <c r="AB76" s="78"/>
      <c r="AC76" s="79"/>
      <c r="AD76" s="80"/>
      <c r="AE76" s="81"/>
    </row>
    <row r="77" ht="14.25" outlineLevel="1" spans="1:31">
      <c r="A77" s="18"/>
      <c r="B77" s="19"/>
      <c r="C77" s="20"/>
      <c r="D77" s="5"/>
      <c r="E77" s="21"/>
      <c r="F77" s="22"/>
      <c r="G77" s="23"/>
      <c r="H77" s="24"/>
      <c r="I77" s="5"/>
      <c r="J77" s="46"/>
      <c r="K77" s="46"/>
      <c r="L77" s="46"/>
      <c r="M77" s="46"/>
      <c r="N77" s="5"/>
      <c r="O77" s="50"/>
      <c r="P77" s="50"/>
      <c r="Q77" s="50"/>
      <c r="R77" s="57"/>
      <c r="S77" s="50"/>
      <c r="T77" s="5"/>
      <c r="U77" s="63"/>
      <c r="V77" s="63"/>
      <c r="W77" s="64"/>
      <c r="X77" s="64"/>
      <c r="Y77" s="5"/>
      <c r="Z77" s="78"/>
      <c r="AA77" s="78"/>
      <c r="AB77" s="78"/>
      <c r="AC77" s="79"/>
      <c r="AD77" s="80"/>
      <c r="AE77" s="81"/>
    </row>
    <row r="78" ht="14.25" outlineLevel="1" spans="1:31">
      <c r="A78" s="18"/>
      <c r="B78" s="19"/>
      <c r="C78" s="20"/>
      <c r="D78" s="5"/>
      <c r="E78" s="21"/>
      <c r="F78" s="22"/>
      <c r="G78" s="23"/>
      <c r="H78" s="24"/>
      <c r="I78" s="5"/>
      <c r="J78" s="46"/>
      <c r="K78" s="46"/>
      <c r="L78" s="46"/>
      <c r="M78" s="46"/>
      <c r="N78" s="5"/>
      <c r="O78" s="50"/>
      <c r="P78" s="50"/>
      <c r="Q78" s="50"/>
      <c r="R78" s="57"/>
      <c r="S78" s="50"/>
      <c r="T78" s="5"/>
      <c r="U78" s="63"/>
      <c r="V78" s="63"/>
      <c r="W78" s="64"/>
      <c r="X78" s="64"/>
      <c r="Y78" s="5"/>
      <c r="Z78" s="78"/>
      <c r="AA78" s="78"/>
      <c r="AB78" s="78"/>
      <c r="AC78" s="79"/>
      <c r="AD78" s="80"/>
      <c r="AE78" s="81"/>
    </row>
    <row r="79" ht="14.25" outlineLevel="1" spans="1:31">
      <c r="A79" s="18"/>
      <c r="B79" s="19"/>
      <c r="C79" s="20"/>
      <c r="D79" s="5"/>
      <c r="E79" s="21"/>
      <c r="F79" s="22"/>
      <c r="G79" s="23"/>
      <c r="H79" s="24"/>
      <c r="I79" s="5"/>
      <c r="J79" s="46"/>
      <c r="K79" s="46"/>
      <c r="L79" s="46"/>
      <c r="M79" s="46"/>
      <c r="N79" s="5"/>
      <c r="O79" s="50"/>
      <c r="P79" s="50"/>
      <c r="Q79" s="50"/>
      <c r="R79" s="57"/>
      <c r="S79" s="50"/>
      <c r="T79" s="5"/>
      <c r="U79" s="63"/>
      <c r="V79" s="63"/>
      <c r="W79" s="64"/>
      <c r="X79" s="64"/>
      <c r="Y79" s="5"/>
      <c r="Z79" s="78"/>
      <c r="AA79" s="78"/>
      <c r="AB79" s="78"/>
      <c r="AC79" s="79"/>
      <c r="AD79" s="80"/>
      <c r="AE79" s="81"/>
    </row>
    <row r="80" ht="14.25" outlineLevel="1" spans="1:31">
      <c r="A80" s="18"/>
      <c r="B80" s="19"/>
      <c r="C80" s="20"/>
      <c r="D80" s="5"/>
      <c r="E80" s="21"/>
      <c r="F80" s="22"/>
      <c r="G80" s="23"/>
      <c r="H80" s="24"/>
      <c r="I80" s="5"/>
      <c r="J80" s="46"/>
      <c r="K80" s="46"/>
      <c r="L80" s="46"/>
      <c r="M80" s="46"/>
      <c r="N80" s="5"/>
      <c r="O80" s="50"/>
      <c r="P80" s="50"/>
      <c r="Q80" s="50"/>
      <c r="R80" s="57"/>
      <c r="S80" s="50"/>
      <c r="T80" s="5"/>
      <c r="U80" s="63"/>
      <c r="V80" s="63"/>
      <c r="W80" s="64"/>
      <c r="X80" s="64"/>
      <c r="Y80" s="5"/>
      <c r="Z80" s="78"/>
      <c r="AA80" s="78"/>
      <c r="AB80" s="78"/>
      <c r="AC80" s="79"/>
      <c r="AD80" s="80"/>
      <c r="AE80" s="81"/>
    </row>
    <row r="81" ht="14.25" outlineLevel="1" spans="1:31">
      <c r="A81" s="18"/>
      <c r="B81" s="19"/>
      <c r="C81" s="20"/>
      <c r="D81" s="5"/>
      <c r="E81" s="21"/>
      <c r="F81" s="22"/>
      <c r="G81" s="23"/>
      <c r="H81" s="24"/>
      <c r="I81" s="5"/>
      <c r="J81" s="46"/>
      <c r="K81" s="46"/>
      <c r="L81" s="46"/>
      <c r="M81" s="46"/>
      <c r="N81" s="5"/>
      <c r="O81" s="50"/>
      <c r="P81" s="50"/>
      <c r="Q81" s="50"/>
      <c r="R81" s="57"/>
      <c r="S81" s="50"/>
      <c r="T81" s="5"/>
      <c r="U81" s="63"/>
      <c r="V81" s="63"/>
      <c r="W81" s="64"/>
      <c r="X81" s="64"/>
      <c r="Y81" s="5"/>
      <c r="Z81" s="78"/>
      <c r="AA81" s="78"/>
      <c r="AB81" s="78"/>
      <c r="AC81" s="79"/>
      <c r="AD81" s="80"/>
      <c r="AE81" s="81"/>
    </row>
    <row r="82" ht="14.25" outlineLevel="1" spans="1:31">
      <c r="A82" s="18"/>
      <c r="B82" s="19"/>
      <c r="C82" s="20"/>
      <c r="D82" s="5"/>
      <c r="E82" s="21"/>
      <c r="F82" s="22"/>
      <c r="G82" s="23"/>
      <c r="H82" s="24"/>
      <c r="I82" s="5"/>
      <c r="J82" s="46"/>
      <c r="K82" s="46"/>
      <c r="L82" s="46"/>
      <c r="M82" s="46"/>
      <c r="N82" s="5"/>
      <c r="O82" s="50"/>
      <c r="P82" s="50"/>
      <c r="Q82" s="50"/>
      <c r="R82" s="57"/>
      <c r="S82" s="50"/>
      <c r="T82" s="5"/>
      <c r="U82" s="63"/>
      <c r="V82" s="63"/>
      <c r="W82" s="64"/>
      <c r="X82" s="64"/>
      <c r="Y82" s="5"/>
      <c r="Z82" s="78"/>
      <c r="AA82" s="78"/>
      <c r="AB82" s="78"/>
      <c r="AC82" s="79"/>
      <c r="AD82" s="80"/>
      <c r="AE82" s="81"/>
    </row>
    <row r="83" ht="14.25" outlineLevel="1" spans="1:31">
      <c r="A83" s="18"/>
      <c r="B83" s="19"/>
      <c r="C83" s="20"/>
      <c r="D83" s="5"/>
      <c r="E83" s="21"/>
      <c r="F83" s="22"/>
      <c r="G83" s="23"/>
      <c r="H83" s="24"/>
      <c r="I83" s="5"/>
      <c r="J83" s="46"/>
      <c r="K83" s="46"/>
      <c r="L83" s="46"/>
      <c r="M83" s="46"/>
      <c r="N83" s="5"/>
      <c r="O83" s="50"/>
      <c r="P83" s="50"/>
      <c r="Q83" s="50"/>
      <c r="R83" s="57"/>
      <c r="S83" s="50"/>
      <c r="T83" s="5"/>
      <c r="U83" s="63"/>
      <c r="V83" s="63"/>
      <c r="W83" s="64"/>
      <c r="X83" s="64"/>
      <c r="Y83" s="5"/>
      <c r="Z83" s="78"/>
      <c r="AA83" s="78"/>
      <c r="AB83" s="78"/>
      <c r="AC83" s="79"/>
      <c r="AD83" s="80"/>
      <c r="AE83" s="81"/>
    </row>
    <row r="84" ht="14.25" outlineLevel="1" spans="1:31">
      <c r="A84" s="18"/>
      <c r="B84" s="19"/>
      <c r="C84" s="20"/>
      <c r="D84" s="5"/>
      <c r="E84" s="21"/>
      <c r="F84" s="22"/>
      <c r="G84" s="23"/>
      <c r="H84" s="24"/>
      <c r="I84" s="5"/>
      <c r="J84" s="46"/>
      <c r="K84" s="46"/>
      <c r="L84" s="46"/>
      <c r="M84" s="46"/>
      <c r="N84" s="5"/>
      <c r="O84" s="50"/>
      <c r="P84" s="50"/>
      <c r="Q84" s="50"/>
      <c r="R84" s="57"/>
      <c r="S84" s="50"/>
      <c r="T84" s="5"/>
      <c r="U84" s="63"/>
      <c r="V84" s="63"/>
      <c r="W84" s="64"/>
      <c r="X84" s="64"/>
      <c r="Y84" s="5"/>
      <c r="Z84" s="78"/>
      <c r="AA84" s="78"/>
      <c r="AB84" s="78"/>
      <c r="AC84" s="79"/>
      <c r="AD84" s="80"/>
      <c r="AE84" s="81"/>
    </row>
    <row r="85" ht="14.25" outlineLevel="1" spans="1:31">
      <c r="A85" s="18"/>
      <c r="B85" s="19"/>
      <c r="C85" s="20"/>
      <c r="D85" s="5"/>
      <c r="E85" s="21"/>
      <c r="F85" s="22"/>
      <c r="G85" s="23"/>
      <c r="H85" s="24"/>
      <c r="I85" s="5"/>
      <c r="J85" s="46"/>
      <c r="K85" s="46"/>
      <c r="L85" s="46"/>
      <c r="M85" s="46"/>
      <c r="N85" s="5"/>
      <c r="O85" s="50"/>
      <c r="P85" s="50"/>
      <c r="Q85" s="50"/>
      <c r="R85" s="57"/>
      <c r="S85" s="50"/>
      <c r="T85" s="5"/>
      <c r="U85" s="63"/>
      <c r="V85" s="63"/>
      <c r="W85" s="64"/>
      <c r="X85" s="64"/>
      <c r="Y85" s="5"/>
      <c r="Z85" s="78"/>
      <c r="AA85" s="78"/>
      <c r="AB85" s="78"/>
      <c r="AC85" s="79"/>
      <c r="AD85" s="80"/>
      <c r="AE85" s="81"/>
    </row>
    <row r="86" ht="14.25" outlineLevel="1" spans="1:31">
      <c r="A86" s="18"/>
      <c r="B86" s="19"/>
      <c r="C86" s="20"/>
      <c r="D86" s="5"/>
      <c r="E86" s="21"/>
      <c r="F86" s="22"/>
      <c r="G86" s="23"/>
      <c r="H86" s="24"/>
      <c r="I86" s="5"/>
      <c r="J86" s="46"/>
      <c r="K86" s="46"/>
      <c r="L86" s="46"/>
      <c r="M86" s="46"/>
      <c r="N86" s="5"/>
      <c r="O86" s="50"/>
      <c r="P86" s="50"/>
      <c r="Q86" s="50"/>
      <c r="R86" s="57"/>
      <c r="S86" s="50"/>
      <c r="T86" s="5"/>
      <c r="U86" s="63"/>
      <c r="V86" s="63"/>
      <c r="W86" s="64"/>
      <c r="X86" s="64"/>
      <c r="Y86" s="5"/>
      <c r="Z86" s="78"/>
      <c r="AA86" s="78"/>
      <c r="AB86" s="78"/>
      <c r="AC86" s="79"/>
      <c r="AD86" s="80"/>
      <c r="AE86" s="81"/>
    </row>
    <row r="87" ht="14.25" outlineLevel="1" spans="1:31">
      <c r="A87" s="18"/>
      <c r="B87" s="19"/>
      <c r="C87" s="20"/>
      <c r="D87" s="5"/>
      <c r="E87" s="21"/>
      <c r="F87" s="22"/>
      <c r="G87" s="23"/>
      <c r="H87" s="24"/>
      <c r="I87" s="5"/>
      <c r="J87" s="46"/>
      <c r="K87" s="46"/>
      <c r="L87" s="46"/>
      <c r="M87" s="46"/>
      <c r="N87" s="5"/>
      <c r="O87" s="50"/>
      <c r="P87" s="50"/>
      <c r="Q87" s="50"/>
      <c r="R87" s="57"/>
      <c r="S87" s="50"/>
      <c r="T87" s="5"/>
      <c r="U87" s="63"/>
      <c r="V87" s="63"/>
      <c r="W87" s="64"/>
      <c r="X87" s="64"/>
      <c r="Y87" s="5"/>
      <c r="Z87" s="78"/>
      <c r="AA87" s="78"/>
      <c r="AB87" s="78"/>
      <c r="AC87" s="79"/>
      <c r="AD87" s="80"/>
      <c r="AE87" s="81"/>
    </row>
    <row r="88" ht="14.25" outlineLevel="1" spans="1:31">
      <c r="A88" s="18"/>
      <c r="B88" s="19"/>
      <c r="C88" s="20"/>
      <c r="D88" s="5"/>
      <c r="E88" s="21"/>
      <c r="F88" s="22"/>
      <c r="G88" s="23"/>
      <c r="H88" s="24"/>
      <c r="I88" s="5"/>
      <c r="J88" s="46"/>
      <c r="K88" s="46"/>
      <c r="L88" s="46"/>
      <c r="M88" s="46"/>
      <c r="N88" s="5"/>
      <c r="O88" s="50"/>
      <c r="P88" s="50"/>
      <c r="Q88" s="50"/>
      <c r="R88" s="57"/>
      <c r="S88" s="50"/>
      <c r="T88" s="5"/>
      <c r="U88" s="63"/>
      <c r="V88" s="63"/>
      <c r="W88" s="64"/>
      <c r="X88" s="64"/>
      <c r="Y88" s="5"/>
      <c r="Z88" s="78"/>
      <c r="AA88" s="78"/>
      <c r="AB88" s="78"/>
      <c r="AC88" s="79"/>
      <c r="AD88" s="80"/>
      <c r="AE88" s="81"/>
    </row>
    <row r="89" ht="14.25" outlineLevel="1" spans="1:31">
      <c r="A89" s="18"/>
      <c r="B89" s="19"/>
      <c r="C89" s="20"/>
      <c r="D89" s="5"/>
      <c r="E89" s="21"/>
      <c r="F89" s="22"/>
      <c r="G89" s="23"/>
      <c r="H89" s="24"/>
      <c r="I89" s="5"/>
      <c r="J89" s="46"/>
      <c r="K89" s="46"/>
      <c r="L89" s="46"/>
      <c r="M89" s="46"/>
      <c r="N89" s="5"/>
      <c r="O89" s="50"/>
      <c r="P89" s="50"/>
      <c r="Q89" s="50"/>
      <c r="R89" s="57"/>
      <c r="S89" s="50"/>
      <c r="T89" s="5"/>
      <c r="U89" s="63"/>
      <c r="V89" s="63"/>
      <c r="W89" s="64"/>
      <c r="X89" s="64"/>
      <c r="Y89" s="5"/>
      <c r="Z89" s="78"/>
      <c r="AA89" s="78"/>
      <c r="AB89" s="78"/>
      <c r="AC89" s="79"/>
      <c r="AD89" s="80"/>
      <c r="AE89" s="81"/>
    </row>
    <row r="90" ht="14.25" outlineLevel="1" spans="1:31">
      <c r="A90" s="18"/>
      <c r="B90" s="19"/>
      <c r="C90" s="20"/>
      <c r="D90" s="5"/>
      <c r="E90" s="21"/>
      <c r="F90" s="22"/>
      <c r="G90" s="23"/>
      <c r="H90" s="24"/>
      <c r="I90" s="5"/>
      <c r="J90" s="46"/>
      <c r="K90" s="46"/>
      <c r="L90" s="46"/>
      <c r="M90" s="46"/>
      <c r="N90" s="5"/>
      <c r="O90" s="50"/>
      <c r="P90" s="50"/>
      <c r="Q90" s="50"/>
      <c r="R90" s="57"/>
      <c r="S90" s="50"/>
      <c r="T90" s="5"/>
      <c r="U90" s="63"/>
      <c r="V90" s="63"/>
      <c r="W90" s="64"/>
      <c r="X90" s="64"/>
      <c r="Y90" s="5"/>
      <c r="Z90" s="78"/>
      <c r="AA90" s="78"/>
      <c r="AB90" s="78"/>
      <c r="AC90" s="79"/>
      <c r="AD90" s="80"/>
      <c r="AE90" s="81"/>
    </row>
    <row r="91" ht="14.25" outlineLevel="1" spans="1:31">
      <c r="A91" s="18"/>
      <c r="B91" s="19"/>
      <c r="C91" s="20"/>
      <c r="D91" s="5"/>
      <c r="E91" s="21"/>
      <c r="F91" s="22"/>
      <c r="G91" s="23"/>
      <c r="H91" s="24"/>
      <c r="I91" s="5"/>
      <c r="J91" s="46"/>
      <c r="K91" s="46"/>
      <c r="L91" s="46"/>
      <c r="M91" s="46"/>
      <c r="N91" s="5"/>
      <c r="O91" s="50"/>
      <c r="P91" s="50"/>
      <c r="Q91" s="50"/>
      <c r="R91" s="57"/>
      <c r="S91" s="50"/>
      <c r="T91" s="5"/>
      <c r="U91" s="63"/>
      <c r="V91" s="63"/>
      <c r="W91" s="64"/>
      <c r="X91" s="64"/>
      <c r="Y91" s="5"/>
      <c r="Z91" s="78"/>
      <c r="AA91" s="78"/>
      <c r="AB91" s="78"/>
      <c r="AC91" s="79"/>
      <c r="AD91" s="80"/>
      <c r="AE91" s="81"/>
    </row>
    <row r="92" ht="14.25" outlineLevel="1" spans="1:31">
      <c r="A92" s="18"/>
      <c r="B92" s="19"/>
      <c r="C92" s="20"/>
      <c r="D92" s="5"/>
      <c r="E92" s="21"/>
      <c r="F92" s="22"/>
      <c r="G92" s="23"/>
      <c r="H92" s="24"/>
      <c r="I92" s="5"/>
      <c r="J92" s="46"/>
      <c r="K92" s="46"/>
      <c r="L92" s="46"/>
      <c r="M92" s="46"/>
      <c r="N92" s="5"/>
      <c r="O92" s="50"/>
      <c r="P92" s="50"/>
      <c r="Q92" s="50"/>
      <c r="R92" s="57"/>
      <c r="S92" s="50"/>
      <c r="T92" s="5"/>
      <c r="U92" s="63"/>
      <c r="V92" s="63"/>
      <c r="W92" s="64"/>
      <c r="X92" s="64"/>
      <c r="Y92" s="5"/>
      <c r="Z92" s="78"/>
      <c r="AA92" s="78"/>
      <c r="AB92" s="78"/>
      <c r="AC92" s="79"/>
      <c r="AD92" s="80"/>
      <c r="AE92" s="81"/>
    </row>
    <row r="93" ht="14.25" outlineLevel="1" spans="1:31">
      <c r="A93" s="18"/>
      <c r="B93" s="19"/>
      <c r="C93" s="20"/>
      <c r="D93" s="5"/>
      <c r="E93" s="21"/>
      <c r="F93" s="22"/>
      <c r="G93" s="23"/>
      <c r="H93" s="24"/>
      <c r="I93" s="5"/>
      <c r="J93" s="46"/>
      <c r="K93" s="46"/>
      <c r="L93" s="46"/>
      <c r="M93" s="46"/>
      <c r="N93" s="5"/>
      <c r="O93" s="50"/>
      <c r="P93" s="50"/>
      <c r="Q93" s="50"/>
      <c r="R93" s="57"/>
      <c r="S93" s="50"/>
      <c r="T93" s="5"/>
      <c r="U93" s="63"/>
      <c r="V93" s="63"/>
      <c r="W93" s="64"/>
      <c r="X93" s="64"/>
      <c r="Y93" s="5"/>
      <c r="Z93" s="78"/>
      <c r="AA93" s="78"/>
      <c r="AB93" s="78"/>
      <c r="AC93" s="79"/>
      <c r="AD93" s="80"/>
      <c r="AE93" s="81"/>
    </row>
    <row r="94" ht="14.25" outlineLevel="1" spans="1:31">
      <c r="A94" s="18"/>
      <c r="B94" s="19"/>
      <c r="C94" s="20"/>
      <c r="D94" s="5"/>
      <c r="E94" s="21"/>
      <c r="F94" s="22"/>
      <c r="G94" s="23"/>
      <c r="H94" s="24"/>
      <c r="I94" s="5"/>
      <c r="J94" s="46"/>
      <c r="K94" s="46"/>
      <c r="L94" s="46"/>
      <c r="M94" s="46"/>
      <c r="N94" s="5"/>
      <c r="O94" s="50"/>
      <c r="P94" s="50"/>
      <c r="Q94" s="50"/>
      <c r="R94" s="57"/>
      <c r="S94" s="50"/>
      <c r="T94" s="5"/>
      <c r="U94" s="63"/>
      <c r="V94" s="63"/>
      <c r="W94" s="64"/>
      <c r="X94" s="64"/>
      <c r="Y94" s="5"/>
      <c r="Z94" s="78"/>
      <c r="AA94" s="78"/>
      <c r="AB94" s="78"/>
      <c r="AC94" s="79"/>
      <c r="AD94" s="80"/>
      <c r="AE94" s="81"/>
    </row>
    <row r="95" ht="14.25" outlineLevel="1" spans="1:31">
      <c r="A95" s="18"/>
      <c r="B95" s="19"/>
      <c r="C95" s="20"/>
      <c r="D95" s="5"/>
      <c r="E95" s="21"/>
      <c r="F95" s="22"/>
      <c r="G95" s="23"/>
      <c r="H95" s="24"/>
      <c r="I95" s="5"/>
      <c r="J95" s="46"/>
      <c r="K95" s="46"/>
      <c r="L95" s="46"/>
      <c r="M95" s="46"/>
      <c r="N95" s="5"/>
      <c r="O95" s="50"/>
      <c r="P95" s="50"/>
      <c r="Q95" s="50"/>
      <c r="R95" s="57"/>
      <c r="S95" s="50"/>
      <c r="T95" s="5"/>
      <c r="U95" s="63"/>
      <c r="V95" s="63"/>
      <c r="W95" s="64"/>
      <c r="X95" s="64"/>
      <c r="Y95" s="5"/>
      <c r="Z95" s="78"/>
      <c r="AA95" s="78"/>
      <c r="AB95" s="78"/>
      <c r="AC95" s="79"/>
      <c r="AD95" s="80"/>
      <c r="AE95" s="81"/>
    </row>
    <row r="96" ht="14.25" outlineLevel="1" spans="1:31">
      <c r="A96" s="18"/>
      <c r="B96" s="19"/>
      <c r="C96" s="20"/>
      <c r="D96" s="5"/>
      <c r="E96" s="21"/>
      <c r="F96" s="22"/>
      <c r="G96" s="23"/>
      <c r="H96" s="24"/>
      <c r="I96" s="5"/>
      <c r="J96" s="46"/>
      <c r="K96" s="46"/>
      <c r="L96" s="46"/>
      <c r="M96" s="46"/>
      <c r="N96" s="5"/>
      <c r="O96" s="50"/>
      <c r="P96" s="50"/>
      <c r="Q96" s="50"/>
      <c r="R96" s="57"/>
      <c r="S96" s="50"/>
      <c r="T96" s="5"/>
      <c r="U96" s="63"/>
      <c r="V96" s="63"/>
      <c r="W96" s="64"/>
      <c r="X96" s="64"/>
      <c r="Y96" s="5"/>
      <c r="Z96" s="78"/>
      <c r="AA96" s="78"/>
      <c r="AB96" s="78"/>
      <c r="AC96" s="79"/>
      <c r="AD96" s="80"/>
      <c r="AE96" s="81"/>
    </row>
    <row r="97" ht="14.25" outlineLevel="1" spans="1:31">
      <c r="A97" s="18"/>
      <c r="B97" s="19"/>
      <c r="C97" s="20"/>
      <c r="D97" s="5"/>
      <c r="E97" s="21"/>
      <c r="F97" s="22"/>
      <c r="G97" s="23"/>
      <c r="H97" s="24"/>
      <c r="I97" s="5"/>
      <c r="J97" s="46"/>
      <c r="K97" s="46"/>
      <c r="L97" s="46"/>
      <c r="M97" s="46"/>
      <c r="N97" s="5"/>
      <c r="O97" s="50"/>
      <c r="P97" s="50"/>
      <c r="Q97" s="50"/>
      <c r="R97" s="57"/>
      <c r="S97" s="50"/>
      <c r="T97" s="5"/>
      <c r="U97" s="63"/>
      <c r="V97" s="63"/>
      <c r="W97" s="64"/>
      <c r="X97" s="64"/>
      <c r="Y97" s="5"/>
      <c r="Z97" s="78"/>
      <c r="AA97" s="78"/>
      <c r="AB97" s="78"/>
      <c r="AC97" s="79"/>
      <c r="AD97" s="80"/>
      <c r="AE97" s="81"/>
    </row>
    <row r="98" ht="14.25" outlineLevel="1" spans="1:31">
      <c r="A98" s="18"/>
      <c r="B98" s="19"/>
      <c r="C98" s="20"/>
      <c r="D98" s="5"/>
      <c r="E98" s="21"/>
      <c r="F98" s="22"/>
      <c r="G98" s="23"/>
      <c r="H98" s="24"/>
      <c r="I98" s="5"/>
      <c r="J98" s="46"/>
      <c r="K98" s="46"/>
      <c r="L98" s="46"/>
      <c r="M98" s="46"/>
      <c r="N98" s="5"/>
      <c r="O98" s="50"/>
      <c r="P98" s="50"/>
      <c r="Q98" s="50"/>
      <c r="R98" s="57"/>
      <c r="S98" s="50"/>
      <c r="T98" s="5"/>
      <c r="U98" s="63"/>
      <c r="V98" s="63"/>
      <c r="W98" s="64"/>
      <c r="X98" s="64"/>
      <c r="Y98" s="5"/>
      <c r="Z98" s="78"/>
      <c r="AA98" s="78"/>
      <c r="AB98" s="78"/>
      <c r="AC98" s="79"/>
      <c r="AD98" s="80"/>
      <c r="AE98" s="81"/>
    </row>
    <row r="99" ht="14.25" outlineLevel="1" spans="1:31">
      <c r="A99" s="87"/>
      <c r="B99" s="25"/>
      <c r="C99" s="26"/>
      <c r="D99" s="5"/>
      <c r="E99" s="27"/>
      <c r="F99" s="28"/>
      <c r="G99" s="29"/>
      <c r="H99" s="30"/>
      <c r="I99" s="5"/>
      <c r="J99" s="51"/>
      <c r="K99" s="51"/>
      <c r="L99" s="51"/>
      <c r="M99" s="51"/>
      <c r="N99" s="5"/>
      <c r="O99" s="52"/>
      <c r="P99" s="52"/>
      <c r="Q99" s="52"/>
      <c r="R99" s="65"/>
      <c r="S99" s="52"/>
      <c r="T99" s="5"/>
      <c r="U99" s="66"/>
      <c r="V99" s="66"/>
      <c r="W99" s="67"/>
      <c r="X99" s="67"/>
      <c r="Y99" s="5"/>
      <c r="Z99" s="82"/>
      <c r="AA99" s="82"/>
      <c r="AB99" s="82"/>
      <c r="AC99" s="83"/>
      <c r="AD99" s="84"/>
      <c r="AE99" s="85"/>
    </row>
    <row r="100" ht="14.25" spans="1:31">
      <c r="A100" s="31"/>
      <c r="B100" s="32"/>
      <c r="C100" s="32"/>
      <c r="D100" s="33"/>
      <c r="E100" s="34"/>
      <c r="F100" s="34"/>
      <c r="G100" s="34"/>
      <c r="H100" s="34"/>
      <c r="I100" s="33"/>
      <c r="J100" s="34"/>
      <c r="K100" s="34"/>
      <c r="L100" s="34"/>
      <c r="M100" s="34"/>
      <c r="N100" s="33"/>
      <c r="O100" s="34"/>
      <c r="P100" s="34"/>
      <c r="Q100" s="34"/>
      <c r="R100" s="68"/>
      <c r="S100" s="34"/>
      <c r="T100" s="33"/>
      <c r="U100" s="68"/>
      <c r="V100" s="68"/>
      <c r="W100" s="69"/>
      <c r="X100" s="69"/>
      <c r="Y100" s="33"/>
      <c r="Z100" s="34"/>
      <c r="AA100" s="34"/>
      <c r="AB100" s="68"/>
      <c r="AC100" s="34"/>
      <c r="AD100" s="86"/>
      <c r="AE100" s="68"/>
    </row>
    <row r="101" ht="14.25" spans="1:31">
      <c r="A101" s="35"/>
      <c r="B101" s="36"/>
      <c r="C101" s="37"/>
      <c r="D101" s="38"/>
      <c r="E101" s="38"/>
      <c r="F101" s="38"/>
      <c r="G101" s="39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70"/>
      <c r="X101" s="70"/>
      <c r="Y101" s="38"/>
      <c r="Z101" s="70"/>
      <c r="AA101" s="70"/>
      <c r="AB101" s="70"/>
      <c r="AC101" s="70"/>
      <c r="AD101" s="70"/>
      <c r="AE101" s="70"/>
    </row>
    <row r="102" ht="14.25" outlineLevel="1" spans="1:31">
      <c r="A102" s="18"/>
      <c r="B102" s="19"/>
      <c r="C102" s="20"/>
      <c r="D102" s="5"/>
      <c r="E102" s="21"/>
      <c r="F102" s="22"/>
      <c r="G102" s="23"/>
      <c r="H102" s="24"/>
      <c r="I102" s="5"/>
      <c r="J102" s="46"/>
      <c r="K102" s="46"/>
      <c r="L102" s="46"/>
      <c r="M102" s="46"/>
      <c r="N102" s="5"/>
      <c r="O102" s="50"/>
      <c r="P102" s="50"/>
      <c r="Q102" s="50"/>
      <c r="R102" s="57"/>
      <c r="S102" s="50"/>
      <c r="T102" s="5"/>
      <c r="U102" s="63"/>
      <c r="V102" s="63"/>
      <c r="W102" s="64"/>
      <c r="X102" s="64"/>
      <c r="Y102" s="5"/>
      <c r="Z102" s="78"/>
      <c r="AA102" s="78"/>
      <c r="AB102" s="78"/>
      <c r="AC102" s="79"/>
      <c r="AD102" s="80"/>
      <c r="AE102" s="81"/>
    </row>
    <row r="103" ht="14.25" outlineLevel="1" spans="1:31">
      <c r="A103" s="18"/>
      <c r="B103" s="19"/>
      <c r="C103" s="20"/>
      <c r="D103" s="5"/>
      <c r="E103" s="21"/>
      <c r="F103" s="22"/>
      <c r="G103" s="23"/>
      <c r="H103" s="24"/>
      <c r="I103" s="5"/>
      <c r="J103" s="46"/>
      <c r="K103" s="46"/>
      <c r="L103" s="46"/>
      <c r="M103" s="46"/>
      <c r="N103" s="5"/>
      <c r="O103" s="50"/>
      <c r="P103" s="50"/>
      <c r="Q103" s="50"/>
      <c r="R103" s="57"/>
      <c r="S103" s="50"/>
      <c r="T103" s="5"/>
      <c r="U103" s="63"/>
      <c r="V103" s="63"/>
      <c r="W103" s="64"/>
      <c r="X103" s="64"/>
      <c r="Y103" s="5"/>
      <c r="Z103" s="78"/>
      <c r="AA103" s="78"/>
      <c r="AB103" s="78"/>
      <c r="AC103" s="79"/>
      <c r="AD103" s="80"/>
      <c r="AE103" s="81"/>
    </row>
    <row r="104" ht="14.25" outlineLevel="1" spans="1:31">
      <c r="A104" s="18"/>
      <c r="B104" s="19"/>
      <c r="C104" s="20"/>
      <c r="D104" s="5"/>
      <c r="E104" s="21"/>
      <c r="F104" s="22"/>
      <c r="G104" s="23"/>
      <c r="H104" s="24"/>
      <c r="I104" s="5"/>
      <c r="J104" s="46"/>
      <c r="K104" s="46"/>
      <c r="L104" s="46"/>
      <c r="M104" s="46"/>
      <c r="N104" s="5"/>
      <c r="O104" s="50"/>
      <c r="P104" s="50"/>
      <c r="Q104" s="50"/>
      <c r="R104" s="57"/>
      <c r="S104" s="50"/>
      <c r="T104" s="5"/>
      <c r="U104" s="63"/>
      <c r="V104" s="63"/>
      <c r="W104" s="64"/>
      <c r="X104" s="64"/>
      <c r="Y104" s="5"/>
      <c r="Z104" s="78"/>
      <c r="AA104" s="78"/>
      <c r="AB104" s="78"/>
      <c r="AC104" s="79"/>
      <c r="AD104" s="80"/>
      <c r="AE104" s="81"/>
    </row>
    <row r="105" ht="14.25" outlineLevel="1" spans="1:31">
      <c r="A105" s="18"/>
      <c r="B105" s="19"/>
      <c r="C105" s="20"/>
      <c r="D105" s="5"/>
      <c r="E105" s="21"/>
      <c r="F105" s="22"/>
      <c r="G105" s="23"/>
      <c r="H105" s="24"/>
      <c r="I105" s="5"/>
      <c r="J105" s="46"/>
      <c r="K105" s="46"/>
      <c r="L105" s="46"/>
      <c r="M105" s="46"/>
      <c r="N105" s="5"/>
      <c r="O105" s="50"/>
      <c r="P105" s="50"/>
      <c r="Q105" s="50"/>
      <c r="R105" s="57"/>
      <c r="S105" s="50"/>
      <c r="T105" s="5"/>
      <c r="U105" s="63"/>
      <c r="V105" s="63"/>
      <c r="W105" s="64"/>
      <c r="X105" s="64"/>
      <c r="Y105" s="5"/>
      <c r="Z105" s="78"/>
      <c r="AA105" s="78"/>
      <c r="AB105" s="78"/>
      <c r="AC105" s="79"/>
      <c r="AD105" s="80"/>
      <c r="AE105" s="81"/>
    </row>
    <row r="106" ht="14.25" outlineLevel="1" spans="1:31">
      <c r="A106" s="18"/>
      <c r="B106" s="19"/>
      <c r="C106" s="20"/>
      <c r="D106" s="5"/>
      <c r="E106" s="21"/>
      <c r="F106" s="22"/>
      <c r="G106" s="23"/>
      <c r="H106" s="24"/>
      <c r="I106" s="5"/>
      <c r="J106" s="46"/>
      <c r="K106" s="46"/>
      <c r="L106" s="46"/>
      <c r="M106" s="46"/>
      <c r="N106" s="5"/>
      <c r="O106" s="50"/>
      <c r="P106" s="50"/>
      <c r="Q106" s="50"/>
      <c r="R106" s="57"/>
      <c r="S106" s="50"/>
      <c r="T106" s="5"/>
      <c r="U106" s="63"/>
      <c r="V106" s="63"/>
      <c r="W106" s="64"/>
      <c r="X106" s="64"/>
      <c r="Y106" s="5"/>
      <c r="Z106" s="78"/>
      <c r="AA106" s="78"/>
      <c r="AB106" s="78"/>
      <c r="AC106" s="79"/>
      <c r="AD106" s="80"/>
      <c r="AE106" s="81"/>
    </row>
    <row r="107" ht="14.25" outlineLevel="1" spans="1:31">
      <c r="A107" s="18"/>
      <c r="B107" s="19"/>
      <c r="C107" s="20"/>
      <c r="D107" s="5"/>
      <c r="E107" s="21"/>
      <c r="F107" s="22"/>
      <c r="G107" s="23"/>
      <c r="H107" s="24"/>
      <c r="I107" s="5"/>
      <c r="J107" s="46"/>
      <c r="K107" s="46"/>
      <c r="L107" s="46"/>
      <c r="M107" s="46"/>
      <c r="N107" s="5"/>
      <c r="O107" s="50"/>
      <c r="P107" s="50"/>
      <c r="Q107" s="50"/>
      <c r="R107" s="57"/>
      <c r="S107" s="50"/>
      <c r="T107" s="5"/>
      <c r="U107" s="63"/>
      <c r="V107" s="63"/>
      <c r="W107" s="64"/>
      <c r="X107" s="64"/>
      <c r="Y107" s="5"/>
      <c r="Z107" s="78"/>
      <c r="AA107" s="78"/>
      <c r="AB107" s="78"/>
      <c r="AC107" s="79"/>
      <c r="AD107" s="80"/>
      <c r="AE107" s="81"/>
    </row>
    <row r="108" ht="14.25" outlineLevel="1" spans="1:31">
      <c r="A108" s="18"/>
      <c r="B108" s="19"/>
      <c r="C108" s="20"/>
      <c r="D108" s="5"/>
      <c r="E108" s="21"/>
      <c r="F108" s="22"/>
      <c r="G108" s="23"/>
      <c r="H108" s="24"/>
      <c r="I108" s="5"/>
      <c r="J108" s="46"/>
      <c r="K108" s="46"/>
      <c r="L108" s="46"/>
      <c r="M108" s="46"/>
      <c r="N108" s="5"/>
      <c r="O108" s="50"/>
      <c r="P108" s="50"/>
      <c r="Q108" s="50"/>
      <c r="R108" s="57"/>
      <c r="S108" s="50"/>
      <c r="T108" s="5"/>
      <c r="U108" s="63"/>
      <c r="V108" s="63"/>
      <c r="W108" s="64"/>
      <c r="X108" s="64"/>
      <c r="Y108" s="5"/>
      <c r="Z108" s="78"/>
      <c r="AA108" s="78"/>
      <c r="AB108" s="78"/>
      <c r="AC108" s="79"/>
      <c r="AD108" s="80"/>
      <c r="AE108" s="81"/>
    </row>
    <row r="109" ht="14.25" outlineLevel="1" spans="1:31">
      <c r="A109" s="18"/>
      <c r="B109" s="19"/>
      <c r="C109" s="20"/>
      <c r="D109" s="5"/>
      <c r="E109" s="21"/>
      <c r="F109" s="22"/>
      <c r="G109" s="23"/>
      <c r="H109" s="24"/>
      <c r="I109" s="5"/>
      <c r="J109" s="46"/>
      <c r="K109" s="46"/>
      <c r="L109" s="46"/>
      <c r="M109" s="46"/>
      <c r="N109" s="5"/>
      <c r="O109" s="50"/>
      <c r="P109" s="50"/>
      <c r="Q109" s="50"/>
      <c r="R109" s="57"/>
      <c r="S109" s="50"/>
      <c r="T109" s="5"/>
      <c r="U109" s="63"/>
      <c r="V109" s="63"/>
      <c r="W109" s="64"/>
      <c r="X109" s="64"/>
      <c r="Y109" s="5"/>
      <c r="Z109" s="78"/>
      <c r="AA109" s="78"/>
      <c r="AB109" s="78"/>
      <c r="AC109" s="79"/>
      <c r="AD109" s="80"/>
      <c r="AE109" s="81"/>
    </row>
    <row r="110" ht="14.25" outlineLevel="1" spans="1:31">
      <c r="A110" s="18"/>
      <c r="B110" s="19"/>
      <c r="C110" s="20"/>
      <c r="D110" s="5"/>
      <c r="E110" s="21"/>
      <c r="F110" s="22"/>
      <c r="G110" s="23"/>
      <c r="H110" s="24"/>
      <c r="I110" s="5"/>
      <c r="J110" s="46"/>
      <c r="K110" s="46"/>
      <c r="L110" s="46"/>
      <c r="M110" s="46"/>
      <c r="N110" s="5"/>
      <c r="O110" s="50"/>
      <c r="P110" s="50"/>
      <c r="Q110" s="50"/>
      <c r="R110" s="57"/>
      <c r="S110" s="50"/>
      <c r="T110" s="5"/>
      <c r="U110" s="63"/>
      <c r="V110" s="63"/>
      <c r="W110" s="64"/>
      <c r="X110" s="64"/>
      <c r="Y110" s="5"/>
      <c r="Z110" s="78"/>
      <c r="AA110" s="78"/>
      <c r="AB110" s="78"/>
      <c r="AC110" s="79"/>
      <c r="AD110" s="80"/>
      <c r="AE110" s="81"/>
    </row>
    <row r="111" ht="14.25" outlineLevel="1" spans="1:31">
      <c r="A111" s="18"/>
      <c r="B111" s="19"/>
      <c r="C111" s="20"/>
      <c r="D111" s="5"/>
      <c r="E111" s="21"/>
      <c r="F111" s="22"/>
      <c r="G111" s="23"/>
      <c r="H111" s="24"/>
      <c r="I111" s="5"/>
      <c r="J111" s="46"/>
      <c r="K111" s="46"/>
      <c r="L111" s="46"/>
      <c r="M111" s="46"/>
      <c r="N111" s="5"/>
      <c r="O111" s="50"/>
      <c r="P111" s="50"/>
      <c r="Q111" s="50"/>
      <c r="R111" s="57"/>
      <c r="S111" s="50"/>
      <c r="T111" s="5"/>
      <c r="U111" s="63"/>
      <c r="V111" s="63"/>
      <c r="W111" s="64"/>
      <c r="X111" s="64"/>
      <c r="Y111" s="5"/>
      <c r="Z111" s="78"/>
      <c r="AA111" s="78"/>
      <c r="AB111" s="78"/>
      <c r="AC111" s="79"/>
      <c r="AD111" s="80"/>
      <c r="AE111" s="81"/>
    </row>
    <row r="112" ht="14.25" outlineLevel="1" spans="1:31">
      <c r="A112" s="18"/>
      <c r="B112" s="19"/>
      <c r="C112" s="20"/>
      <c r="D112" s="5"/>
      <c r="E112" s="21"/>
      <c r="F112" s="22"/>
      <c r="G112" s="23"/>
      <c r="H112" s="24"/>
      <c r="I112" s="5"/>
      <c r="J112" s="46"/>
      <c r="K112" s="46"/>
      <c r="L112" s="46"/>
      <c r="M112" s="46"/>
      <c r="N112" s="5"/>
      <c r="O112" s="50"/>
      <c r="P112" s="50"/>
      <c r="Q112" s="50"/>
      <c r="R112" s="57"/>
      <c r="S112" s="50"/>
      <c r="T112" s="5"/>
      <c r="U112" s="63"/>
      <c r="V112" s="63"/>
      <c r="W112" s="64"/>
      <c r="X112" s="64"/>
      <c r="Y112" s="5"/>
      <c r="Z112" s="78"/>
      <c r="AA112" s="78"/>
      <c r="AB112" s="78"/>
      <c r="AC112" s="79"/>
      <c r="AD112" s="80"/>
      <c r="AE112" s="81"/>
    </row>
    <row r="113" ht="14.25" outlineLevel="1" spans="1:31">
      <c r="A113" s="18"/>
      <c r="B113" s="19"/>
      <c r="C113" s="20"/>
      <c r="D113" s="5"/>
      <c r="E113" s="21"/>
      <c r="F113" s="22"/>
      <c r="G113" s="23"/>
      <c r="H113" s="24"/>
      <c r="I113" s="5"/>
      <c r="J113" s="46"/>
      <c r="K113" s="46"/>
      <c r="L113" s="46"/>
      <c r="M113" s="46"/>
      <c r="N113" s="5"/>
      <c r="O113" s="50"/>
      <c r="P113" s="50"/>
      <c r="Q113" s="50"/>
      <c r="R113" s="57"/>
      <c r="S113" s="50"/>
      <c r="T113" s="5"/>
      <c r="U113" s="63"/>
      <c r="V113" s="63"/>
      <c r="W113" s="64"/>
      <c r="X113" s="64"/>
      <c r="Y113" s="5"/>
      <c r="Z113" s="78"/>
      <c r="AA113" s="78"/>
      <c r="AB113" s="78"/>
      <c r="AC113" s="79"/>
      <c r="AD113" s="80"/>
      <c r="AE113" s="81"/>
    </row>
    <row r="114" ht="14.25" outlineLevel="1" spans="1:31">
      <c r="A114" s="18"/>
      <c r="B114" s="19"/>
      <c r="C114" s="20"/>
      <c r="D114" s="5"/>
      <c r="E114" s="21"/>
      <c r="F114" s="22"/>
      <c r="G114" s="23"/>
      <c r="H114" s="24"/>
      <c r="I114" s="5"/>
      <c r="J114" s="46"/>
      <c r="K114" s="46"/>
      <c r="L114" s="46"/>
      <c r="M114" s="46"/>
      <c r="N114" s="5"/>
      <c r="O114" s="50"/>
      <c r="P114" s="50"/>
      <c r="Q114" s="50"/>
      <c r="R114" s="57"/>
      <c r="S114" s="50"/>
      <c r="T114" s="5"/>
      <c r="U114" s="63"/>
      <c r="V114" s="63"/>
      <c r="W114" s="64"/>
      <c r="X114" s="64"/>
      <c r="Y114" s="5"/>
      <c r="Z114" s="78"/>
      <c r="AA114" s="78"/>
      <c r="AB114" s="78"/>
      <c r="AC114" s="79"/>
      <c r="AD114" s="80"/>
      <c r="AE114" s="81"/>
    </row>
    <row r="115" ht="14.25" outlineLevel="1" spans="1:31">
      <c r="A115" s="18"/>
      <c r="B115" s="19"/>
      <c r="C115" s="20"/>
      <c r="D115" s="5"/>
      <c r="E115" s="21"/>
      <c r="F115" s="22"/>
      <c r="G115" s="23"/>
      <c r="H115" s="24"/>
      <c r="I115" s="5"/>
      <c r="J115" s="46"/>
      <c r="K115" s="46"/>
      <c r="L115" s="46"/>
      <c r="M115" s="46"/>
      <c r="N115" s="5"/>
      <c r="O115" s="50"/>
      <c r="P115" s="50"/>
      <c r="Q115" s="50"/>
      <c r="R115" s="57"/>
      <c r="S115" s="50"/>
      <c r="T115" s="5"/>
      <c r="U115" s="63"/>
      <c r="V115" s="63"/>
      <c r="W115" s="64"/>
      <c r="X115" s="64"/>
      <c r="Y115" s="5"/>
      <c r="Z115" s="78"/>
      <c r="AA115" s="78"/>
      <c r="AB115" s="78"/>
      <c r="AC115" s="79"/>
      <c r="AD115" s="80"/>
      <c r="AE115" s="81"/>
    </row>
    <row r="116" ht="14.25" outlineLevel="1" spans="1:31">
      <c r="A116" s="18"/>
      <c r="B116" s="19"/>
      <c r="C116" s="20"/>
      <c r="D116" s="5"/>
      <c r="E116" s="21"/>
      <c r="F116" s="22"/>
      <c r="G116" s="23"/>
      <c r="H116" s="24"/>
      <c r="I116" s="5"/>
      <c r="J116" s="46"/>
      <c r="K116" s="46"/>
      <c r="L116" s="46"/>
      <c r="M116" s="46"/>
      <c r="N116" s="5"/>
      <c r="O116" s="50"/>
      <c r="P116" s="50"/>
      <c r="Q116" s="50"/>
      <c r="R116" s="57"/>
      <c r="S116" s="50"/>
      <c r="T116" s="5"/>
      <c r="U116" s="63"/>
      <c r="V116" s="63"/>
      <c r="W116" s="64"/>
      <c r="X116" s="64"/>
      <c r="Y116" s="5"/>
      <c r="Z116" s="78"/>
      <c r="AA116" s="78"/>
      <c r="AB116" s="78"/>
      <c r="AC116" s="79"/>
      <c r="AD116" s="80"/>
      <c r="AE116" s="81"/>
    </row>
    <row r="117" ht="14.25" outlineLevel="1" spans="1:31">
      <c r="A117" s="18"/>
      <c r="B117" s="19"/>
      <c r="C117" s="20"/>
      <c r="D117" s="5"/>
      <c r="E117" s="21"/>
      <c r="F117" s="22"/>
      <c r="G117" s="23"/>
      <c r="H117" s="24"/>
      <c r="I117" s="5"/>
      <c r="J117" s="46"/>
      <c r="K117" s="46"/>
      <c r="L117" s="46"/>
      <c r="M117" s="46"/>
      <c r="N117" s="5"/>
      <c r="O117" s="50"/>
      <c r="P117" s="50"/>
      <c r="Q117" s="50"/>
      <c r="R117" s="57"/>
      <c r="S117" s="50"/>
      <c r="T117" s="5"/>
      <c r="U117" s="63"/>
      <c r="V117" s="63"/>
      <c r="W117" s="64"/>
      <c r="X117" s="64"/>
      <c r="Y117" s="5"/>
      <c r="Z117" s="78"/>
      <c r="AA117" s="78"/>
      <c r="AB117" s="78"/>
      <c r="AC117" s="79"/>
      <c r="AD117" s="80"/>
      <c r="AE117" s="81"/>
    </row>
    <row r="118" ht="14.25" outlineLevel="1" spans="1:31">
      <c r="A118" s="18"/>
      <c r="B118" s="19"/>
      <c r="C118" s="20"/>
      <c r="D118" s="5"/>
      <c r="E118" s="21"/>
      <c r="F118" s="22"/>
      <c r="G118" s="23"/>
      <c r="H118" s="24"/>
      <c r="I118" s="5"/>
      <c r="J118" s="46"/>
      <c r="K118" s="46"/>
      <c r="L118" s="46"/>
      <c r="M118" s="46"/>
      <c r="N118" s="5"/>
      <c r="O118" s="50"/>
      <c r="P118" s="50"/>
      <c r="Q118" s="50"/>
      <c r="R118" s="57"/>
      <c r="S118" s="50"/>
      <c r="T118" s="5"/>
      <c r="U118" s="63"/>
      <c r="V118" s="63"/>
      <c r="W118" s="64"/>
      <c r="X118" s="64"/>
      <c r="Y118" s="5"/>
      <c r="Z118" s="78"/>
      <c r="AA118" s="78"/>
      <c r="AB118" s="78"/>
      <c r="AC118" s="79"/>
      <c r="AD118" s="80"/>
      <c r="AE118" s="81"/>
    </row>
    <row r="119" ht="14.25" outlineLevel="1" spans="1:31">
      <c r="A119" s="18"/>
      <c r="B119" s="19"/>
      <c r="C119" s="20"/>
      <c r="D119" s="5"/>
      <c r="E119" s="21"/>
      <c r="F119" s="22"/>
      <c r="G119" s="23"/>
      <c r="H119" s="24"/>
      <c r="I119" s="5"/>
      <c r="J119" s="46"/>
      <c r="K119" s="46"/>
      <c r="L119" s="46"/>
      <c r="M119" s="46"/>
      <c r="N119" s="5"/>
      <c r="O119" s="50"/>
      <c r="P119" s="50"/>
      <c r="Q119" s="50"/>
      <c r="R119" s="57"/>
      <c r="S119" s="50"/>
      <c r="T119" s="5"/>
      <c r="U119" s="63"/>
      <c r="V119" s="63"/>
      <c r="W119" s="64"/>
      <c r="X119" s="64"/>
      <c r="Y119" s="5"/>
      <c r="Z119" s="78"/>
      <c r="AA119" s="78"/>
      <c r="AB119" s="78"/>
      <c r="AC119" s="79"/>
      <c r="AD119" s="80"/>
      <c r="AE119" s="81"/>
    </row>
    <row r="120" ht="14.25" outlineLevel="1" spans="1:31">
      <c r="A120" s="18"/>
      <c r="B120" s="19"/>
      <c r="C120" s="20"/>
      <c r="D120" s="5"/>
      <c r="E120" s="21"/>
      <c r="F120" s="22"/>
      <c r="G120" s="23"/>
      <c r="H120" s="24"/>
      <c r="I120" s="5"/>
      <c r="J120" s="46"/>
      <c r="K120" s="46"/>
      <c r="L120" s="46"/>
      <c r="M120" s="46"/>
      <c r="N120" s="5"/>
      <c r="O120" s="50"/>
      <c r="P120" s="50"/>
      <c r="Q120" s="50"/>
      <c r="R120" s="57"/>
      <c r="S120" s="50"/>
      <c r="T120" s="5"/>
      <c r="U120" s="63"/>
      <c r="V120" s="63"/>
      <c r="W120" s="64"/>
      <c r="X120" s="64"/>
      <c r="Y120" s="5"/>
      <c r="Z120" s="78"/>
      <c r="AA120" s="78"/>
      <c r="AB120" s="78"/>
      <c r="AC120" s="79"/>
      <c r="AD120" s="80"/>
      <c r="AE120" s="81"/>
    </row>
    <row r="121" ht="14.25" outlineLevel="1" spans="1:31">
      <c r="A121" s="18"/>
      <c r="B121" s="19"/>
      <c r="C121" s="20"/>
      <c r="D121" s="5"/>
      <c r="E121" s="21"/>
      <c r="F121" s="22"/>
      <c r="G121" s="23"/>
      <c r="H121" s="24"/>
      <c r="I121" s="5"/>
      <c r="J121" s="46"/>
      <c r="K121" s="46"/>
      <c r="L121" s="46"/>
      <c r="M121" s="46"/>
      <c r="N121" s="5"/>
      <c r="O121" s="50"/>
      <c r="P121" s="50"/>
      <c r="Q121" s="50"/>
      <c r="R121" s="57"/>
      <c r="S121" s="50"/>
      <c r="T121" s="5"/>
      <c r="U121" s="63"/>
      <c r="V121" s="63"/>
      <c r="W121" s="64"/>
      <c r="X121" s="64"/>
      <c r="Y121" s="5"/>
      <c r="Z121" s="78"/>
      <c r="AA121" s="78"/>
      <c r="AB121" s="78"/>
      <c r="AC121" s="79"/>
      <c r="AD121" s="80"/>
      <c r="AE121" s="81"/>
    </row>
    <row r="122" ht="14.25" outlineLevel="1" spans="1:31">
      <c r="A122" s="18"/>
      <c r="B122" s="19"/>
      <c r="C122" s="20"/>
      <c r="D122" s="5"/>
      <c r="E122" s="21"/>
      <c r="F122" s="22"/>
      <c r="G122" s="23"/>
      <c r="H122" s="24"/>
      <c r="I122" s="5"/>
      <c r="J122" s="46"/>
      <c r="K122" s="46"/>
      <c r="L122" s="46"/>
      <c r="M122" s="46"/>
      <c r="N122" s="5"/>
      <c r="O122" s="50"/>
      <c r="P122" s="50"/>
      <c r="Q122" s="50"/>
      <c r="R122" s="57"/>
      <c r="S122" s="50"/>
      <c r="T122" s="5"/>
      <c r="U122" s="63"/>
      <c r="V122" s="63"/>
      <c r="W122" s="64"/>
      <c r="X122" s="64"/>
      <c r="Y122" s="5"/>
      <c r="Z122" s="78"/>
      <c r="AA122" s="78"/>
      <c r="AB122" s="78"/>
      <c r="AC122" s="79"/>
      <c r="AD122" s="80"/>
      <c r="AE122" s="81"/>
    </row>
    <row r="123" ht="14.25" outlineLevel="1" spans="1:31">
      <c r="A123" s="18"/>
      <c r="B123" s="19"/>
      <c r="C123" s="20"/>
      <c r="D123" s="5"/>
      <c r="E123" s="21"/>
      <c r="F123" s="22"/>
      <c r="G123" s="23"/>
      <c r="H123" s="24"/>
      <c r="I123" s="5"/>
      <c r="J123" s="46"/>
      <c r="K123" s="46"/>
      <c r="L123" s="46"/>
      <c r="M123" s="46"/>
      <c r="N123" s="5"/>
      <c r="O123" s="50"/>
      <c r="P123" s="50"/>
      <c r="Q123" s="50"/>
      <c r="R123" s="57"/>
      <c r="S123" s="50"/>
      <c r="T123" s="5"/>
      <c r="U123" s="63"/>
      <c r="V123" s="63"/>
      <c r="W123" s="64"/>
      <c r="X123" s="64"/>
      <c r="Y123" s="5"/>
      <c r="Z123" s="78"/>
      <c r="AA123" s="78"/>
      <c r="AB123" s="78"/>
      <c r="AC123" s="79"/>
      <c r="AD123" s="80"/>
      <c r="AE123" s="81"/>
    </row>
    <row r="124" ht="14.25" outlineLevel="1" spans="1:31">
      <c r="A124" s="18"/>
      <c r="B124" s="19"/>
      <c r="C124" s="20"/>
      <c r="D124" s="5"/>
      <c r="E124" s="21"/>
      <c r="F124" s="22"/>
      <c r="G124" s="23"/>
      <c r="H124" s="24"/>
      <c r="I124" s="5"/>
      <c r="J124" s="46"/>
      <c r="K124" s="46"/>
      <c r="L124" s="46"/>
      <c r="M124" s="46"/>
      <c r="N124" s="5"/>
      <c r="O124" s="50"/>
      <c r="P124" s="50"/>
      <c r="Q124" s="50"/>
      <c r="R124" s="57"/>
      <c r="S124" s="50"/>
      <c r="T124" s="5"/>
      <c r="U124" s="63"/>
      <c r="V124" s="63"/>
      <c r="W124" s="64"/>
      <c r="X124" s="64"/>
      <c r="Y124" s="5"/>
      <c r="Z124" s="78"/>
      <c r="AA124" s="78"/>
      <c r="AB124" s="78"/>
      <c r="AC124" s="79"/>
      <c r="AD124" s="80"/>
      <c r="AE124" s="81"/>
    </row>
    <row r="125" ht="14.25" outlineLevel="1" spans="1:31">
      <c r="A125" s="18"/>
      <c r="B125" s="19"/>
      <c r="C125" s="20"/>
      <c r="D125" s="5"/>
      <c r="E125" s="21"/>
      <c r="F125" s="22"/>
      <c r="G125" s="23"/>
      <c r="H125" s="24"/>
      <c r="I125" s="5"/>
      <c r="J125" s="46"/>
      <c r="K125" s="46"/>
      <c r="L125" s="46"/>
      <c r="M125" s="46"/>
      <c r="N125" s="5"/>
      <c r="O125" s="50"/>
      <c r="P125" s="50"/>
      <c r="Q125" s="50"/>
      <c r="R125" s="57"/>
      <c r="S125" s="50"/>
      <c r="T125" s="5"/>
      <c r="U125" s="63"/>
      <c r="V125" s="63"/>
      <c r="W125" s="64"/>
      <c r="X125" s="64"/>
      <c r="Y125" s="5"/>
      <c r="Z125" s="78"/>
      <c r="AA125" s="78"/>
      <c r="AB125" s="78"/>
      <c r="AC125" s="79"/>
      <c r="AD125" s="80"/>
      <c r="AE125" s="81"/>
    </row>
    <row r="126" ht="14.25" outlineLevel="1" spans="1:31">
      <c r="A126" s="18"/>
      <c r="B126" s="19"/>
      <c r="C126" s="20"/>
      <c r="D126" s="5"/>
      <c r="E126" s="21"/>
      <c r="F126" s="22"/>
      <c r="G126" s="23"/>
      <c r="H126" s="24"/>
      <c r="I126" s="5"/>
      <c r="J126" s="46"/>
      <c r="K126" s="46"/>
      <c r="L126" s="46"/>
      <c r="M126" s="46"/>
      <c r="N126" s="5"/>
      <c r="O126" s="50"/>
      <c r="P126" s="50"/>
      <c r="Q126" s="50"/>
      <c r="R126" s="57"/>
      <c r="S126" s="50"/>
      <c r="T126" s="5"/>
      <c r="U126" s="63"/>
      <c r="V126" s="63"/>
      <c r="W126" s="64"/>
      <c r="X126" s="64"/>
      <c r="Y126" s="5"/>
      <c r="Z126" s="78"/>
      <c r="AA126" s="78"/>
      <c r="AB126" s="78"/>
      <c r="AC126" s="79"/>
      <c r="AD126" s="80"/>
      <c r="AE126" s="81"/>
    </row>
    <row r="127" ht="14.25" outlineLevel="1" spans="1:31">
      <c r="A127" s="18"/>
      <c r="B127" s="19"/>
      <c r="C127" s="20"/>
      <c r="D127" s="5"/>
      <c r="E127" s="21"/>
      <c r="F127" s="22"/>
      <c r="G127" s="23"/>
      <c r="H127" s="24"/>
      <c r="I127" s="5"/>
      <c r="J127" s="46"/>
      <c r="K127" s="46"/>
      <c r="L127" s="46"/>
      <c r="M127" s="46"/>
      <c r="N127" s="5"/>
      <c r="O127" s="50"/>
      <c r="P127" s="50"/>
      <c r="Q127" s="50"/>
      <c r="R127" s="57"/>
      <c r="S127" s="50"/>
      <c r="T127" s="5"/>
      <c r="U127" s="63"/>
      <c r="V127" s="63"/>
      <c r="W127" s="64"/>
      <c r="X127" s="64"/>
      <c r="Y127" s="5"/>
      <c r="Z127" s="78"/>
      <c r="AA127" s="78"/>
      <c r="AB127" s="78"/>
      <c r="AC127" s="79"/>
      <c r="AD127" s="80"/>
      <c r="AE127" s="81"/>
    </row>
    <row r="128" ht="14.25" outlineLevel="1" spans="1:31">
      <c r="A128" s="18"/>
      <c r="B128" s="19"/>
      <c r="C128" s="20"/>
      <c r="D128" s="5"/>
      <c r="E128" s="21"/>
      <c r="F128" s="22"/>
      <c r="G128" s="23"/>
      <c r="H128" s="24"/>
      <c r="I128" s="5"/>
      <c r="J128" s="46"/>
      <c r="K128" s="46"/>
      <c r="L128" s="46"/>
      <c r="M128" s="46"/>
      <c r="N128" s="5"/>
      <c r="O128" s="50"/>
      <c r="P128" s="50"/>
      <c r="Q128" s="50"/>
      <c r="R128" s="57"/>
      <c r="S128" s="50"/>
      <c r="T128" s="5"/>
      <c r="U128" s="63"/>
      <c r="V128" s="63"/>
      <c r="W128" s="64"/>
      <c r="X128" s="64"/>
      <c r="Y128" s="5"/>
      <c r="Z128" s="78"/>
      <c r="AA128" s="78"/>
      <c r="AB128" s="78"/>
      <c r="AC128" s="79"/>
      <c r="AD128" s="80"/>
      <c r="AE128" s="81"/>
    </row>
    <row r="129" ht="14.25" outlineLevel="1" spans="1:31">
      <c r="A129" s="18"/>
      <c r="B129" s="19"/>
      <c r="C129" s="20"/>
      <c r="D129" s="5"/>
      <c r="E129" s="21"/>
      <c r="F129" s="22"/>
      <c r="G129" s="23"/>
      <c r="H129" s="24"/>
      <c r="I129" s="5"/>
      <c r="J129" s="46"/>
      <c r="K129" s="46"/>
      <c r="L129" s="46"/>
      <c r="M129" s="46"/>
      <c r="N129" s="5"/>
      <c r="O129" s="50"/>
      <c r="P129" s="50"/>
      <c r="Q129" s="50"/>
      <c r="R129" s="57"/>
      <c r="S129" s="50"/>
      <c r="T129" s="5"/>
      <c r="U129" s="63"/>
      <c r="V129" s="63"/>
      <c r="W129" s="64"/>
      <c r="X129" s="64"/>
      <c r="Y129" s="5"/>
      <c r="Z129" s="78"/>
      <c r="AA129" s="78"/>
      <c r="AB129" s="78"/>
      <c r="AC129" s="79"/>
      <c r="AD129" s="80"/>
      <c r="AE129" s="81"/>
    </row>
    <row r="130" ht="14.25" outlineLevel="1" spans="1:31">
      <c r="A130" s="18"/>
      <c r="B130" s="19"/>
      <c r="C130" s="20"/>
      <c r="D130" s="5"/>
      <c r="E130" s="21"/>
      <c r="F130" s="22"/>
      <c r="G130" s="23"/>
      <c r="H130" s="24"/>
      <c r="I130" s="5"/>
      <c r="J130" s="46"/>
      <c r="K130" s="46"/>
      <c r="L130" s="46"/>
      <c r="M130" s="46"/>
      <c r="N130" s="5"/>
      <c r="O130" s="50"/>
      <c r="P130" s="50"/>
      <c r="Q130" s="50"/>
      <c r="R130" s="57"/>
      <c r="S130" s="50"/>
      <c r="T130" s="5"/>
      <c r="U130" s="63"/>
      <c r="V130" s="63"/>
      <c r="W130" s="64"/>
      <c r="X130" s="64"/>
      <c r="Y130" s="5"/>
      <c r="Z130" s="78"/>
      <c r="AA130" s="78"/>
      <c r="AB130" s="78"/>
      <c r="AC130" s="79"/>
      <c r="AD130" s="80"/>
      <c r="AE130" s="81"/>
    </row>
    <row r="131" ht="14.25" outlineLevel="1" spans="1:31">
      <c r="A131" s="18"/>
      <c r="B131" s="19"/>
      <c r="C131" s="20"/>
      <c r="D131" s="5"/>
      <c r="E131" s="21"/>
      <c r="F131" s="22"/>
      <c r="G131" s="23"/>
      <c r="H131" s="24"/>
      <c r="I131" s="5"/>
      <c r="J131" s="46"/>
      <c r="K131" s="46"/>
      <c r="L131" s="46"/>
      <c r="M131" s="46"/>
      <c r="N131" s="5"/>
      <c r="O131" s="50"/>
      <c r="P131" s="50"/>
      <c r="Q131" s="50"/>
      <c r="R131" s="57"/>
      <c r="S131" s="50"/>
      <c r="T131" s="5"/>
      <c r="U131" s="63"/>
      <c r="V131" s="63"/>
      <c r="W131" s="64"/>
      <c r="X131" s="64"/>
      <c r="Y131" s="5"/>
      <c r="Z131" s="78"/>
      <c r="AA131" s="78"/>
      <c r="AB131" s="78"/>
      <c r="AC131" s="79"/>
      <c r="AD131" s="80"/>
      <c r="AE131" s="81"/>
    </row>
    <row r="132" ht="14.25" outlineLevel="1" spans="1:31">
      <c r="A132" s="87"/>
      <c r="B132" s="25"/>
      <c r="C132" s="26"/>
      <c r="D132" s="5"/>
      <c r="E132" s="27"/>
      <c r="F132" s="28"/>
      <c r="G132" s="29"/>
      <c r="H132" s="30"/>
      <c r="I132" s="5"/>
      <c r="J132" s="51"/>
      <c r="K132" s="51"/>
      <c r="L132" s="51"/>
      <c r="M132" s="51"/>
      <c r="N132" s="5"/>
      <c r="O132" s="52"/>
      <c r="P132" s="52"/>
      <c r="Q132" s="52"/>
      <c r="R132" s="65"/>
      <c r="S132" s="52"/>
      <c r="T132" s="5"/>
      <c r="U132" s="66"/>
      <c r="V132" s="66"/>
      <c r="W132" s="67"/>
      <c r="X132" s="67"/>
      <c r="Y132" s="5"/>
      <c r="Z132" s="82"/>
      <c r="AA132" s="82"/>
      <c r="AB132" s="82"/>
      <c r="AC132" s="83"/>
      <c r="AD132" s="84"/>
      <c r="AE132" s="85"/>
    </row>
    <row r="133" ht="14.25" spans="1:31">
      <c r="A133" s="31"/>
      <c r="B133" s="32"/>
      <c r="C133" s="32"/>
      <c r="D133" s="33"/>
      <c r="E133" s="34"/>
      <c r="F133" s="34"/>
      <c r="G133" s="34"/>
      <c r="H133" s="34"/>
      <c r="I133" s="33"/>
      <c r="J133" s="34"/>
      <c r="K133" s="34"/>
      <c r="L133" s="34"/>
      <c r="M133" s="34"/>
      <c r="N133" s="33"/>
      <c r="O133" s="34"/>
      <c r="P133" s="34"/>
      <c r="Q133" s="34"/>
      <c r="R133" s="68"/>
      <c r="S133" s="34"/>
      <c r="T133" s="33"/>
      <c r="U133" s="68"/>
      <c r="V133" s="68"/>
      <c r="W133" s="69"/>
      <c r="X133" s="69"/>
      <c r="Y133" s="33"/>
      <c r="Z133" s="34"/>
      <c r="AA133" s="34"/>
      <c r="AB133" s="68"/>
      <c r="AC133" s="34"/>
      <c r="AD133" s="86"/>
      <c r="AE133" s="68"/>
    </row>
    <row r="134" ht="14.25" spans="1:31">
      <c r="A134" s="35"/>
      <c r="B134" s="36"/>
      <c r="C134" s="37"/>
      <c r="D134" s="38"/>
      <c r="E134" s="38"/>
      <c r="F134" s="38"/>
      <c r="G134" s="39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70"/>
      <c r="X134" s="70"/>
      <c r="Y134" s="38"/>
      <c r="Z134" s="70"/>
      <c r="AA134" s="70"/>
      <c r="AB134" s="70"/>
      <c r="AC134" s="70"/>
      <c r="AD134" s="70"/>
      <c r="AE134" s="70"/>
    </row>
    <row r="135" ht="14.25" outlineLevel="1" spans="1:31">
      <c r="A135" s="18"/>
      <c r="B135" s="19"/>
      <c r="C135" s="20"/>
      <c r="D135" s="5"/>
      <c r="E135" s="21"/>
      <c r="F135" s="22"/>
      <c r="G135" s="23"/>
      <c r="H135" s="24"/>
      <c r="I135" s="5"/>
      <c r="J135" s="46"/>
      <c r="K135" s="46"/>
      <c r="L135" s="46"/>
      <c r="M135" s="46"/>
      <c r="N135" s="5"/>
      <c r="O135" s="50"/>
      <c r="P135" s="50"/>
      <c r="Q135" s="50"/>
      <c r="R135" s="57"/>
      <c r="S135" s="50"/>
      <c r="T135" s="5"/>
      <c r="U135" s="63"/>
      <c r="V135" s="63"/>
      <c r="W135" s="64"/>
      <c r="X135" s="64"/>
      <c r="Y135" s="5"/>
      <c r="Z135" s="78"/>
      <c r="AA135" s="78"/>
      <c r="AB135" s="78"/>
      <c r="AC135" s="79"/>
      <c r="AD135" s="80"/>
      <c r="AE135" s="81"/>
    </row>
    <row r="136" ht="14.25" outlineLevel="1" spans="1:31">
      <c r="A136" s="18"/>
      <c r="B136" s="19"/>
      <c r="C136" s="20"/>
      <c r="D136" s="5"/>
      <c r="E136" s="21"/>
      <c r="F136" s="22"/>
      <c r="G136" s="23"/>
      <c r="H136" s="24"/>
      <c r="I136" s="5"/>
      <c r="J136" s="46"/>
      <c r="K136" s="46"/>
      <c r="L136" s="46"/>
      <c r="M136" s="46"/>
      <c r="N136" s="5"/>
      <c r="O136" s="50"/>
      <c r="P136" s="50"/>
      <c r="Q136" s="50"/>
      <c r="R136" s="57"/>
      <c r="S136" s="50"/>
      <c r="T136" s="5"/>
      <c r="U136" s="63"/>
      <c r="V136" s="63"/>
      <c r="W136" s="64"/>
      <c r="X136" s="64"/>
      <c r="Y136" s="5"/>
      <c r="Z136" s="78"/>
      <c r="AA136" s="78"/>
      <c r="AB136" s="78"/>
      <c r="AC136" s="79"/>
      <c r="AD136" s="80"/>
      <c r="AE136" s="81"/>
    </row>
    <row r="137" ht="14.25" outlineLevel="1" spans="1:31">
      <c r="A137" s="18"/>
      <c r="B137" s="19"/>
      <c r="C137" s="20"/>
      <c r="D137" s="5"/>
      <c r="E137" s="21"/>
      <c r="F137" s="22"/>
      <c r="G137" s="23"/>
      <c r="H137" s="24"/>
      <c r="I137" s="5"/>
      <c r="J137" s="46"/>
      <c r="K137" s="46"/>
      <c r="L137" s="46"/>
      <c r="M137" s="46"/>
      <c r="N137" s="5"/>
      <c r="O137" s="50"/>
      <c r="P137" s="50"/>
      <c r="Q137" s="50"/>
      <c r="R137" s="57"/>
      <c r="S137" s="50"/>
      <c r="T137" s="5"/>
      <c r="U137" s="63"/>
      <c r="V137" s="63"/>
      <c r="W137" s="64"/>
      <c r="X137" s="64"/>
      <c r="Y137" s="5"/>
      <c r="Z137" s="78"/>
      <c r="AA137" s="78"/>
      <c r="AB137" s="78"/>
      <c r="AC137" s="79"/>
      <c r="AD137" s="80"/>
      <c r="AE137" s="81"/>
    </row>
    <row r="138" ht="14.25" outlineLevel="1" spans="1:31">
      <c r="A138" s="18"/>
      <c r="B138" s="19"/>
      <c r="C138" s="20"/>
      <c r="D138" s="5"/>
      <c r="E138" s="21"/>
      <c r="F138" s="22"/>
      <c r="G138" s="23"/>
      <c r="H138" s="24"/>
      <c r="I138" s="5"/>
      <c r="J138" s="46"/>
      <c r="K138" s="46"/>
      <c r="L138" s="46"/>
      <c r="M138" s="46"/>
      <c r="N138" s="5"/>
      <c r="O138" s="50"/>
      <c r="P138" s="50"/>
      <c r="Q138" s="50"/>
      <c r="R138" s="57"/>
      <c r="S138" s="50"/>
      <c r="T138" s="5"/>
      <c r="U138" s="63"/>
      <c r="V138" s="63"/>
      <c r="W138" s="64"/>
      <c r="X138" s="64"/>
      <c r="Y138" s="5"/>
      <c r="Z138" s="78"/>
      <c r="AA138" s="78"/>
      <c r="AB138" s="78"/>
      <c r="AC138" s="79"/>
      <c r="AD138" s="80"/>
      <c r="AE138" s="81"/>
    </row>
    <row r="139" ht="14.25" outlineLevel="1" spans="1:31">
      <c r="A139" s="18"/>
      <c r="B139" s="19"/>
      <c r="C139" s="20"/>
      <c r="D139" s="5"/>
      <c r="E139" s="21"/>
      <c r="F139" s="22"/>
      <c r="G139" s="23"/>
      <c r="H139" s="24"/>
      <c r="I139" s="5"/>
      <c r="J139" s="46"/>
      <c r="K139" s="46"/>
      <c r="L139" s="46"/>
      <c r="M139" s="46"/>
      <c r="N139" s="5"/>
      <c r="O139" s="50"/>
      <c r="P139" s="50"/>
      <c r="Q139" s="50"/>
      <c r="R139" s="57"/>
      <c r="S139" s="50"/>
      <c r="T139" s="5"/>
      <c r="U139" s="63"/>
      <c r="V139" s="63"/>
      <c r="W139" s="64"/>
      <c r="X139" s="64"/>
      <c r="Y139" s="5"/>
      <c r="Z139" s="78"/>
      <c r="AA139" s="78"/>
      <c r="AB139" s="78"/>
      <c r="AC139" s="79"/>
      <c r="AD139" s="80"/>
      <c r="AE139" s="81"/>
    </row>
    <row r="140" ht="14.25" outlineLevel="1" spans="1:31">
      <c r="A140" s="18"/>
      <c r="B140" s="19"/>
      <c r="C140" s="20"/>
      <c r="D140" s="5"/>
      <c r="E140" s="21"/>
      <c r="F140" s="22"/>
      <c r="G140" s="23"/>
      <c r="H140" s="24"/>
      <c r="I140" s="5"/>
      <c r="J140" s="46"/>
      <c r="K140" s="46"/>
      <c r="L140" s="46"/>
      <c r="M140" s="46"/>
      <c r="N140" s="5"/>
      <c r="O140" s="50"/>
      <c r="P140" s="50"/>
      <c r="Q140" s="50"/>
      <c r="R140" s="57"/>
      <c r="S140" s="50"/>
      <c r="T140" s="5"/>
      <c r="U140" s="63"/>
      <c r="V140" s="63"/>
      <c r="W140" s="64"/>
      <c r="X140" s="64"/>
      <c r="Y140" s="5"/>
      <c r="Z140" s="78"/>
      <c r="AA140" s="78"/>
      <c r="AB140" s="78"/>
      <c r="AC140" s="79"/>
      <c r="AD140" s="80"/>
      <c r="AE140" s="81"/>
    </row>
    <row r="141" ht="14.25" outlineLevel="1" spans="1:31">
      <c r="A141" s="18"/>
      <c r="B141" s="19"/>
      <c r="C141" s="20"/>
      <c r="D141" s="5"/>
      <c r="E141" s="21"/>
      <c r="F141" s="22"/>
      <c r="G141" s="23"/>
      <c r="H141" s="24"/>
      <c r="I141" s="5"/>
      <c r="J141" s="46"/>
      <c r="K141" s="46"/>
      <c r="L141" s="46"/>
      <c r="M141" s="46"/>
      <c r="N141" s="5"/>
      <c r="O141" s="50"/>
      <c r="P141" s="50"/>
      <c r="Q141" s="50"/>
      <c r="R141" s="57"/>
      <c r="S141" s="50"/>
      <c r="T141" s="5"/>
      <c r="U141" s="63"/>
      <c r="V141" s="63"/>
      <c r="W141" s="64"/>
      <c r="X141" s="64"/>
      <c r="Y141" s="5"/>
      <c r="Z141" s="78"/>
      <c r="AA141" s="78"/>
      <c r="AB141" s="78"/>
      <c r="AC141" s="79"/>
      <c r="AD141" s="80"/>
      <c r="AE141" s="81"/>
    </row>
    <row r="142" ht="14.25" outlineLevel="1" spans="1:31">
      <c r="A142" s="18"/>
      <c r="B142" s="19"/>
      <c r="C142" s="20"/>
      <c r="D142" s="5"/>
      <c r="E142" s="21"/>
      <c r="F142" s="22"/>
      <c r="G142" s="23"/>
      <c r="H142" s="24"/>
      <c r="I142" s="5"/>
      <c r="J142" s="46"/>
      <c r="K142" s="46"/>
      <c r="L142" s="46"/>
      <c r="M142" s="46"/>
      <c r="N142" s="5"/>
      <c r="O142" s="50"/>
      <c r="P142" s="50"/>
      <c r="Q142" s="50"/>
      <c r="R142" s="57"/>
      <c r="S142" s="50"/>
      <c r="T142" s="5"/>
      <c r="U142" s="63"/>
      <c r="V142" s="63"/>
      <c r="W142" s="64"/>
      <c r="X142" s="64"/>
      <c r="Y142" s="5"/>
      <c r="Z142" s="78"/>
      <c r="AA142" s="78"/>
      <c r="AB142" s="78"/>
      <c r="AC142" s="79"/>
      <c r="AD142" s="80"/>
      <c r="AE142" s="81"/>
    </row>
    <row r="143" ht="14.25" outlineLevel="1" spans="1:31">
      <c r="A143" s="18"/>
      <c r="B143" s="19"/>
      <c r="C143" s="20"/>
      <c r="D143" s="5"/>
      <c r="E143" s="21"/>
      <c r="F143" s="22"/>
      <c r="G143" s="23"/>
      <c r="H143" s="24"/>
      <c r="I143" s="5"/>
      <c r="J143" s="46"/>
      <c r="K143" s="46"/>
      <c r="L143" s="46"/>
      <c r="M143" s="46"/>
      <c r="N143" s="5"/>
      <c r="O143" s="50"/>
      <c r="P143" s="50"/>
      <c r="Q143" s="50"/>
      <c r="R143" s="57"/>
      <c r="S143" s="50"/>
      <c r="T143" s="5"/>
      <c r="U143" s="63"/>
      <c r="V143" s="63"/>
      <c r="W143" s="64"/>
      <c r="X143" s="64"/>
      <c r="Y143" s="5"/>
      <c r="Z143" s="78"/>
      <c r="AA143" s="78"/>
      <c r="AB143" s="78"/>
      <c r="AC143" s="79"/>
      <c r="AD143" s="80"/>
      <c r="AE143" s="81"/>
    </row>
    <row r="144" ht="14.25" outlineLevel="1" spans="1:31">
      <c r="A144" s="18"/>
      <c r="B144" s="19"/>
      <c r="C144" s="20"/>
      <c r="D144" s="5"/>
      <c r="E144" s="21"/>
      <c r="F144" s="22"/>
      <c r="G144" s="23"/>
      <c r="H144" s="24"/>
      <c r="I144" s="5"/>
      <c r="J144" s="46"/>
      <c r="K144" s="46"/>
      <c r="L144" s="46"/>
      <c r="M144" s="46"/>
      <c r="N144" s="5"/>
      <c r="O144" s="50"/>
      <c r="P144" s="50"/>
      <c r="Q144" s="50"/>
      <c r="R144" s="57"/>
      <c r="S144" s="50"/>
      <c r="T144" s="5"/>
      <c r="U144" s="63"/>
      <c r="V144" s="63"/>
      <c r="W144" s="64"/>
      <c r="X144" s="64"/>
      <c r="Y144" s="5"/>
      <c r="Z144" s="78"/>
      <c r="AA144" s="78"/>
      <c r="AB144" s="78"/>
      <c r="AC144" s="79"/>
      <c r="AD144" s="80"/>
      <c r="AE144" s="81"/>
    </row>
    <row r="145" ht="14.25" outlineLevel="1" spans="1:31">
      <c r="A145" s="18"/>
      <c r="B145" s="19"/>
      <c r="C145" s="20"/>
      <c r="D145" s="5"/>
      <c r="E145" s="21"/>
      <c r="F145" s="22"/>
      <c r="G145" s="23"/>
      <c r="H145" s="24"/>
      <c r="I145" s="5"/>
      <c r="J145" s="46"/>
      <c r="K145" s="46"/>
      <c r="L145" s="46"/>
      <c r="M145" s="46"/>
      <c r="N145" s="5"/>
      <c r="O145" s="50"/>
      <c r="P145" s="50"/>
      <c r="Q145" s="50"/>
      <c r="R145" s="57"/>
      <c r="S145" s="50"/>
      <c r="T145" s="5"/>
      <c r="U145" s="63"/>
      <c r="V145" s="63"/>
      <c r="W145" s="64"/>
      <c r="X145" s="64"/>
      <c r="Y145" s="5"/>
      <c r="Z145" s="78"/>
      <c r="AA145" s="78"/>
      <c r="AB145" s="78"/>
      <c r="AC145" s="79"/>
      <c r="AD145" s="80"/>
      <c r="AE145" s="81"/>
    </row>
    <row r="146" ht="14.25" outlineLevel="1" spans="1:31">
      <c r="A146" s="18"/>
      <c r="B146" s="19"/>
      <c r="C146" s="20"/>
      <c r="D146" s="5"/>
      <c r="E146" s="21"/>
      <c r="F146" s="22"/>
      <c r="G146" s="23"/>
      <c r="H146" s="24"/>
      <c r="I146" s="5"/>
      <c r="J146" s="46"/>
      <c r="K146" s="46"/>
      <c r="L146" s="46"/>
      <c r="M146" s="46"/>
      <c r="N146" s="5"/>
      <c r="O146" s="50"/>
      <c r="P146" s="50"/>
      <c r="Q146" s="50"/>
      <c r="R146" s="57"/>
      <c r="S146" s="50"/>
      <c r="T146" s="5"/>
      <c r="U146" s="63"/>
      <c r="V146" s="63"/>
      <c r="W146" s="64"/>
      <c r="X146" s="64"/>
      <c r="Y146" s="5"/>
      <c r="Z146" s="78"/>
      <c r="AA146" s="78"/>
      <c r="AB146" s="78"/>
      <c r="AC146" s="79"/>
      <c r="AD146" s="80"/>
      <c r="AE146" s="81"/>
    </row>
    <row r="147" ht="14.25" outlineLevel="1" spans="1:31">
      <c r="A147" s="18"/>
      <c r="B147" s="19"/>
      <c r="C147" s="20"/>
      <c r="D147" s="5"/>
      <c r="E147" s="21"/>
      <c r="F147" s="22"/>
      <c r="G147" s="23"/>
      <c r="H147" s="24"/>
      <c r="I147" s="5"/>
      <c r="J147" s="46"/>
      <c r="K147" s="46"/>
      <c r="L147" s="46"/>
      <c r="M147" s="46"/>
      <c r="N147" s="5"/>
      <c r="O147" s="50"/>
      <c r="P147" s="50"/>
      <c r="Q147" s="50"/>
      <c r="R147" s="57"/>
      <c r="S147" s="50"/>
      <c r="T147" s="5"/>
      <c r="U147" s="63"/>
      <c r="V147" s="63"/>
      <c r="W147" s="64"/>
      <c r="X147" s="64"/>
      <c r="Y147" s="5"/>
      <c r="Z147" s="78"/>
      <c r="AA147" s="78"/>
      <c r="AB147" s="78"/>
      <c r="AC147" s="79"/>
      <c r="AD147" s="80"/>
      <c r="AE147" s="81"/>
    </row>
    <row r="148" ht="14.25" outlineLevel="1" spans="1:31">
      <c r="A148" s="18"/>
      <c r="B148" s="19"/>
      <c r="C148" s="20"/>
      <c r="D148" s="5"/>
      <c r="E148" s="21"/>
      <c r="F148" s="22"/>
      <c r="G148" s="23"/>
      <c r="H148" s="24"/>
      <c r="I148" s="5"/>
      <c r="J148" s="46"/>
      <c r="K148" s="46"/>
      <c r="L148" s="46"/>
      <c r="M148" s="46"/>
      <c r="N148" s="5"/>
      <c r="O148" s="50"/>
      <c r="P148" s="50"/>
      <c r="Q148" s="50"/>
      <c r="R148" s="57"/>
      <c r="S148" s="50"/>
      <c r="T148" s="5"/>
      <c r="U148" s="63"/>
      <c r="V148" s="63"/>
      <c r="W148" s="64"/>
      <c r="X148" s="64"/>
      <c r="Y148" s="5"/>
      <c r="Z148" s="78"/>
      <c r="AA148" s="78"/>
      <c r="AB148" s="78"/>
      <c r="AC148" s="79"/>
      <c r="AD148" s="80"/>
      <c r="AE148" s="81"/>
    </row>
    <row r="149" ht="14.25" outlineLevel="1" spans="1:31">
      <c r="A149" s="18"/>
      <c r="B149" s="19"/>
      <c r="C149" s="20"/>
      <c r="D149" s="5"/>
      <c r="E149" s="21"/>
      <c r="F149" s="22"/>
      <c r="G149" s="23"/>
      <c r="H149" s="24"/>
      <c r="I149" s="5"/>
      <c r="J149" s="46"/>
      <c r="K149" s="46"/>
      <c r="L149" s="46"/>
      <c r="M149" s="46"/>
      <c r="N149" s="5"/>
      <c r="O149" s="50"/>
      <c r="P149" s="50"/>
      <c r="Q149" s="50"/>
      <c r="R149" s="57"/>
      <c r="S149" s="50"/>
      <c r="T149" s="5"/>
      <c r="U149" s="63"/>
      <c r="V149" s="63"/>
      <c r="W149" s="64"/>
      <c r="X149" s="64"/>
      <c r="Y149" s="5"/>
      <c r="Z149" s="78"/>
      <c r="AA149" s="78"/>
      <c r="AB149" s="78"/>
      <c r="AC149" s="79"/>
      <c r="AD149" s="80"/>
      <c r="AE149" s="81"/>
    </row>
    <row r="150" ht="14.25" outlineLevel="1" spans="1:31">
      <c r="A150" s="18"/>
      <c r="B150" s="19"/>
      <c r="C150" s="20"/>
      <c r="D150" s="5"/>
      <c r="E150" s="21"/>
      <c r="F150" s="22"/>
      <c r="G150" s="23"/>
      <c r="H150" s="24"/>
      <c r="I150" s="5"/>
      <c r="J150" s="46"/>
      <c r="K150" s="46"/>
      <c r="L150" s="46"/>
      <c r="M150" s="46"/>
      <c r="N150" s="5"/>
      <c r="O150" s="50"/>
      <c r="P150" s="50"/>
      <c r="Q150" s="50"/>
      <c r="R150" s="57"/>
      <c r="S150" s="50"/>
      <c r="T150" s="5"/>
      <c r="U150" s="63"/>
      <c r="V150" s="63"/>
      <c r="W150" s="64"/>
      <c r="X150" s="64"/>
      <c r="Y150" s="5"/>
      <c r="Z150" s="78"/>
      <c r="AA150" s="78"/>
      <c r="AB150" s="78"/>
      <c r="AC150" s="79"/>
      <c r="AD150" s="80"/>
      <c r="AE150" s="81"/>
    </row>
    <row r="151" ht="14.25" outlineLevel="1" spans="1:31">
      <c r="A151" s="18"/>
      <c r="B151" s="19"/>
      <c r="C151" s="20"/>
      <c r="D151" s="5"/>
      <c r="E151" s="21"/>
      <c r="F151" s="22"/>
      <c r="G151" s="23"/>
      <c r="H151" s="24"/>
      <c r="I151" s="5"/>
      <c r="J151" s="46"/>
      <c r="K151" s="46"/>
      <c r="L151" s="46"/>
      <c r="M151" s="46"/>
      <c r="N151" s="5"/>
      <c r="O151" s="50"/>
      <c r="P151" s="50"/>
      <c r="Q151" s="50"/>
      <c r="R151" s="57"/>
      <c r="S151" s="50"/>
      <c r="T151" s="5"/>
      <c r="U151" s="63"/>
      <c r="V151" s="63"/>
      <c r="W151" s="64"/>
      <c r="X151" s="64"/>
      <c r="Y151" s="5"/>
      <c r="Z151" s="78"/>
      <c r="AA151" s="78"/>
      <c r="AB151" s="78"/>
      <c r="AC151" s="79"/>
      <c r="AD151" s="80"/>
      <c r="AE151" s="81"/>
    </row>
    <row r="152" ht="14.25" outlineLevel="1" spans="1:31">
      <c r="A152" s="18"/>
      <c r="B152" s="19"/>
      <c r="C152" s="20"/>
      <c r="D152" s="5"/>
      <c r="E152" s="21"/>
      <c r="F152" s="22"/>
      <c r="G152" s="23"/>
      <c r="H152" s="24"/>
      <c r="I152" s="5"/>
      <c r="J152" s="46"/>
      <c r="K152" s="46"/>
      <c r="L152" s="46"/>
      <c r="M152" s="46"/>
      <c r="N152" s="5"/>
      <c r="O152" s="50"/>
      <c r="P152" s="50"/>
      <c r="Q152" s="50"/>
      <c r="R152" s="57"/>
      <c r="S152" s="50"/>
      <c r="T152" s="5"/>
      <c r="U152" s="63"/>
      <c r="V152" s="63"/>
      <c r="W152" s="64"/>
      <c r="X152" s="64"/>
      <c r="Y152" s="5"/>
      <c r="Z152" s="78"/>
      <c r="AA152" s="78"/>
      <c r="AB152" s="78"/>
      <c r="AC152" s="79"/>
      <c r="AD152" s="80"/>
      <c r="AE152" s="81"/>
    </row>
    <row r="153" ht="14.25" outlineLevel="1" spans="1:31">
      <c r="A153" s="18"/>
      <c r="B153" s="19"/>
      <c r="C153" s="20"/>
      <c r="D153" s="5"/>
      <c r="E153" s="21"/>
      <c r="F153" s="22"/>
      <c r="G153" s="23"/>
      <c r="H153" s="24"/>
      <c r="I153" s="5"/>
      <c r="J153" s="46"/>
      <c r="K153" s="46"/>
      <c r="L153" s="46"/>
      <c r="M153" s="46"/>
      <c r="N153" s="5"/>
      <c r="O153" s="50"/>
      <c r="P153" s="50"/>
      <c r="Q153" s="50"/>
      <c r="R153" s="57"/>
      <c r="S153" s="50"/>
      <c r="T153" s="5"/>
      <c r="U153" s="63"/>
      <c r="V153" s="63"/>
      <c r="W153" s="64"/>
      <c r="X153" s="64"/>
      <c r="Y153" s="5"/>
      <c r="Z153" s="78"/>
      <c r="AA153" s="78"/>
      <c r="AB153" s="78"/>
      <c r="AC153" s="79"/>
      <c r="AD153" s="80"/>
      <c r="AE153" s="81"/>
    </row>
    <row r="154" ht="14.25" outlineLevel="1" spans="1:31">
      <c r="A154" s="18"/>
      <c r="B154" s="19"/>
      <c r="C154" s="20"/>
      <c r="D154" s="5"/>
      <c r="E154" s="21"/>
      <c r="F154" s="22"/>
      <c r="G154" s="23"/>
      <c r="H154" s="24"/>
      <c r="I154" s="5"/>
      <c r="J154" s="46"/>
      <c r="K154" s="46"/>
      <c r="L154" s="46"/>
      <c r="M154" s="46"/>
      <c r="N154" s="5"/>
      <c r="O154" s="50"/>
      <c r="P154" s="50"/>
      <c r="Q154" s="50"/>
      <c r="R154" s="57"/>
      <c r="S154" s="50"/>
      <c r="T154" s="5"/>
      <c r="U154" s="63"/>
      <c r="V154" s="63"/>
      <c r="W154" s="64"/>
      <c r="X154" s="64"/>
      <c r="Y154" s="5"/>
      <c r="Z154" s="78"/>
      <c r="AA154" s="78"/>
      <c r="AB154" s="78"/>
      <c r="AC154" s="79"/>
      <c r="AD154" s="80"/>
      <c r="AE154" s="81"/>
    </row>
    <row r="155" ht="14.25" outlineLevel="1" spans="1:31">
      <c r="A155" s="18"/>
      <c r="B155" s="19"/>
      <c r="C155" s="20"/>
      <c r="D155" s="5"/>
      <c r="E155" s="21"/>
      <c r="F155" s="22"/>
      <c r="G155" s="23"/>
      <c r="H155" s="24"/>
      <c r="I155" s="5"/>
      <c r="J155" s="46"/>
      <c r="K155" s="46"/>
      <c r="L155" s="46"/>
      <c r="M155" s="46"/>
      <c r="N155" s="5"/>
      <c r="O155" s="50"/>
      <c r="P155" s="50"/>
      <c r="Q155" s="50"/>
      <c r="R155" s="57"/>
      <c r="S155" s="50"/>
      <c r="T155" s="5"/>
      <c r="U155" s="63"/>
      <c r="V155" s="63"/>
      <c r="W155" s="64"/>
      <c r="X155" s="64"/>
      <c r="Y155" s="5"/>
      <c r="Z155" s="78"/>
      <c r="AA155" s="78"/>
      <c r="AB155" s="78"/>
      <c r="AC155" s="79"/>
      <c r="AD155" s="80"/>
      <c r="AE155" s="81"/>
    </row>
    <row r="156" ht="14.25" outlineLevel="1" spans="1:31">
      <c r="A156" s="18"/>
      <c r="B156" s="19"/>
      <c r="C156" s="20"/>
      <c r="D156" s="5"/>
      <c r="E156" s="21"/>
      <c r="F156" s="22"/>
      <c r="G156" s="23"/>
      <c r="H156" s="24"/>
      <c r="I156" s="5"/>
      <c r="J156" s="46"/>
      <c r="K156" s="46"/>
      <c r="L156" s="46"/>
      <c r="M156" s="46"/>
      <c r="N156" s="5"/>
      <c r="O156" s="50"/>
      <c r="P156" s="50"/>
      <c r="Q156" s="50"/>
      <c r="R156" s="57"/>
      <c r="S156" s="50"/>
      <c r="T156" s="5"/>
      <c r="U156" s="63"/>
      <c r="V156" s="63"/>
      <c r="W156" s="64"/>
      <c r="X156" s="64"/>
      <c r="Y156" s="5"/>
      <c r="Z156" s="78"/>
      <c r="AA156" s="78"/>
      <c r="AB156" s="78"/>
      <c r="AC156" s="79"/>
      <c r="AD156" s="80"/>
      <c r="AE156" s="81"/>
    </row>
    <row r="157" ht="14.25" outlineLevel="1" spans="1:31">
      <c r="A157" s="18"/>
      <c r="B157" s="19"/>
      <c r="C157" s="20"/>
      <c r="D157" s="5"/>
      <c r="E157" s="21"/>
      <c r="F157" s="22"/>
      <c r="G157" s="23"/>
      <c r="H157" s="24"/>
      <c r="I157" s="5"/>
      <c r="J157" s="46"/>
      <c r="K157" s="46"/>
      <c r="L157" s="46"/>
      <c r="M157" s="46"/>
      <c r="N157" s="5"/>
      <c r="O157" s="50"/>
      <c r="P157" s="50"/>
      <c r="Q157" s="50"/>
      <c r="R157" s="57"/>
      <c r="S157" s="50"/>
      <c r="T157" s="5"/>
      <c r="U157" s="63"/>
      <c r="V157" s="63"/>
      <c r="W157" s="64"/>
      <c r="X157" s="64"/>
      <c r="Y157" s="5"/>
      <c r="Z157" s="78"/>
      <c r="AA157" s="78"/>
      <c r="AB157" s="78"/>
      <c r="AC157" s="79"/>
      <c r="AD157" s="80"/>
      <c r="AE157" s="81"/>
    </row>
    <row r="158" ht="14.25" outlineLevel="1" spans="1:31">
      <c r="A158" s="18"/>
      <c r="B158" s="19"/>
      <c r="C158" s="20"/>
      <c r="D158" s="5"/>
      <c r="E158" s="21"/>
      <c r="F158" s="22"/>
      <c r="G158" s="23"/>
      <c r="H158" s="24"/>
      <c r="I158" s="5"/>
      <c r="J158" s="46"/>
      <c r="K158" s="46"/>
      <c r="L158" s="46"/>
      <c r="M158" s="46"/>
      <c r="N158" s="5"/>
      <c r="O158" s="50"/>
      <c r="P158" s="50"/>
      <c r="Q158" s="50"/>
      <c r="R158" s="57"/>
      <c r="S158" s="50"/>
      <c r="T158" s="5"/>
      <c r="U158" s="63"/>
      <c r="V158" s="63"/>
      <c r="W158" s="64"/>
      <c r="X158" s="64"/>
      <c r="Y158" s="5"/>
      <c r="Z158" s="78"/>
      <c r="AA158" s="78"/>
      <c r="AB158" s="78"/>
      <c r="AC158" s="79"/>
      <c r="AD158" s="80"/>
      <c r="AE158" s="81"/>
    </row>
    <row r="159" ht="14.25" outlineLevel="1" spans="1:31">
      <c r="A159" s="18"/>
      <c r="B159" s="19"/>
      <c r="C159" s="20"/>
      <c r="D159" s="5"/>
      <c r="E159" s="21"/>
      <c r="F159" s="22"/>
      <c r="G159" s="23"/>
      <c r="H159" s="24"/>
      <c r="I159" s="5"/>
      <c r="J159" s="46"/>
      <c r="K159" s="46"/>
      <c r="L159" s="46"/>
      <c r="M159" s="46"/>
      <c r="N159" s="5"/>
      <c r="O159" s="50"/>
      <c r="P159" s="50"/>
      <c r="Q159" s="50"/>
      <c r="R159" s="57"/>
      <c r="S159" s="50"/>
      <c r="T159" s="5"/>
      <c r="U159" s="63"/>
      <c r="V159" s="63"/>
      <c r="W159" s="64"/>
      <c r="X159" s="64"/>
      <c r="Y159" s="5"/>
      <c r="Z159" s="78"/>
      <c r="AA159" s="78"/>
      <c r="AB159" s="78"/>
      <c r="AC159" s="79"/>
      <c r="AD159" s="80"/>
      <c r="AE159" s="81"/>
    </row>
    <row r="160" ht="14.25" outlineLevel="1" spans="1:31">
      <c r="A160" s="18"/>
      <c r="B160" s="19"/>
      <c r="C160" s="20"/>
      <c r="D160" s="5"/>
      <c r="E160" s="21"/>
      <c r="F160" s="22"/>
      <c r="G160" s="23"/>
      <c r="H160" s="24"/>
      <c r="I160" s="5"/>
      <c r="J160" s="46"/>
      <c r="K160" s="46"/>
      <c r="L160" s="46"/>
      <c r="M160" s="46"/>
      <c r="N160" s="5"/>
      <c r="O160" s="50"/>
      <c r="P160" s="50"/>
      <c r="Q160" s="50"/>
      <c r="R160" s="57"/>
      <c r="S160" s="50"/>
      <c r="T160" s="5"/>
      <c r="U160" s="63"/>
      <c r="V160" s="63"/>
      <c r="W160" s="64"/>
      <c r="X160" s="64"/>
      <c r="Y160" s="5"/>
      <c r="Z160" s="78"/>
      <c r="AA160" s="78"/>
      <c r="AB160" s="78"/>
      <c r="AC160" s="79"/>
      <c r="AD160" s="80"/>
      <c r="AE160" s="81"/>
    </row>
    <row r="161" ht="14.25" outlineLevel="1" spans="1:31">
      <c r="A161" s="18"/>
      <c r="B161" s="19"/>
      <c r="C161" s="20"/>
      <c r="D161" s="5"/>
      <c r="E161" s="21"/>
      <c r="F161" s="22"/>
      <c r="G161" s="23"/>
      <c r="H161" s="24"/>
      <c r="I161" s="5"/>
      <c r="J161" s="46"/>
      <c r="K161" s="46"/>
      <c r="L161" s="46"/>
      <c r="M161" s="46"/>
      <c r="N161" s="5"/>
      <c r="O161" s="50"/>
      <c r="P161" s="50"/>
      <c r="Q161" s="50"/>
      <c r="R161" s="57"/>
      <c r="S161" s="50"/>
      <c r="T161" s="5"/>
      <c r="U161" s="63"/>
      <c r="V161" s="63"/>
      <c r="W161" s="64"/>
      <c r="X161" s="64"/>
      <c r="Y161" s="5"/>
      <c r="Z161" s="78"/>
      <c r="AA161" s="78"/>
      <c r="AB161" s="78"/>
      <c r="AC161" s="79"/>
      <c r="AD161" s="80"/>
      <c r="AE161" s="81"/>
    </row>
    <row r="162" ht="14.25" outlineLevel="1" spans="1:31">
      <c r="A162" s="18"/>
      <c r="B162" s="19"/>
      <c r="C162" s="20"/>
      <c r="D162" s="5"/>
      <c r="E162" s="21"/>
      <c r="F162" s="22"/>
      <c r="G162" s="23"/>
      <c r="H162" s="24"/>
      <c r="I162" s="5"/>
      <c r="J162" s="46"/>
      <c r="K162" s="46"/>
      <c r="L162" s="46"/>
      <c r="M162" s="46"/>
      <c r="N162" s="5"/>
      <c r="O162" s="50"/>
      <c r="P162" s="50"/>
      <c r="Q162" s="50"/>
      <c r="R162" s="57"/>
      <c r="S162" s="50"/>
      <c r="T162" s="5"/>
      <c r="U162" s="63"/>
      <c r="V162" s="63"/>
      <c r="W162" s="64"/>
      <c r="X162" s="64"/>
      <c r="Y162" s="5"/>
      <c r="Z162" s="78"/>
      <c r="AA162" s="78"/>
      <c r="AB162" s="78"/>
      <c r="AC162" s="79"/>
      <c r="AD162" s="80"/>
      <c r="AE162" s="81"/>
    </row>
    <row r="163" ht="14.25" outlineLevel="1" spans="1:31">
      <c r="A163" s="18"/>
      <c r="B163" s="19"/>
      <c r="C163" s="20"/>
      <c r="D163" s="5"/>
      <c r="E163" s="21"/>
      <c r="F163" s="22"/>
      <c r="G163" s="23"/>
      <c r="H163" s="24"/>
      <c r="I163" s="5"/>
      <c r="J163" s="46"/>
      <c r="K163" s="46"/>
      <c r="L163" s="46"/>
      <c r="M163" s="46"/>
      <c r="N163" s="5"/>
      <c r="O163" s="50"/>
      <c r="P163" s="50"/>
      <c r="Q163" s="50"/>
      <c r="R163" s="57"/>
      <c r="S163" s="50"/>
      <c r="T163" s="5"/>
      <c r="U163" s="63"/>
      <c r="V163" s="63"/>
      <c r="W163" s="64"/>
      <c r="X163" s="64"/>
      <c r="Y163" s="5"/>
      <c r="Z163" s="78"/>
      <c r="AA163" s="78"/>
      <c r="AB163" s="78"/>
      <c r="AC163" s="79"/>
      <c r="AD163" s="80"/>
      <c r="AE163" s="81"/>
    </row>
    <row r="164" ht="14.25" outlineLevel="1" spans="1:31">
      <c r="A164" s="18"/>
      <c r="B164" s="19"/>
      <c r="C164" s="20"/>
      <c r="D164" s="5"/>
      <c r="E164" s="21"/>
      <c r="F164" s="22"/>
      <c r="G164" s="23"/>
      <c r="H164" s="24"/>
      <c r="I164" s="5"/>
      <c r="J164" s="46"/>
      <c r="K164" s="46"/>
      <c r="L164" s="46"/>
      <c r="M164" s="46"/>
      <c r="N164" s="5"/>
      <c r="O164" s="50"/>
      <c r="P164" s="50"/>
      <c r="Q164" s="50"/>
      <c r="R164" s="57"/>
      <c r="S164" s="50"/>
      <c r="T164" s="5"/>
      <c r="U164" s="63"/>
      <c r="V164" s="63"/>
      <c r="W164" s="64"/>
      <c r="X164" s="64"/>
      <c r="Y164" s="5"/>
      <c r="Z164" s="78"/>
      <c r="AA164" s="78"/>
      <c r="AB164" s="78"/>
      <c r="AC164" s="79"/>
      <c r="AD164" s="80"/>
      <c r="AE164" s="81"/>
    </row>
    <row r="165" ht="14.25" outlineLevel="1" spans="1:31">
      <c r="A165" s="87"/>
      <c r="B165" s="25"/>
      <c r="C165" s="26"/>
      <c r="D165" s="5"/>
      <c r="E165" s="27"/>
      <c r="F165" s="28"/>
      <c r="G165" s="29"/>
      <c r="H165" s="30"/>
      <c r="I165" s="5"/>
      <c r="J165" s="51"/>
      <c r="K165" s="51"/>
      <c r="L165" s="51"/>
      <c r="M165" s="51"/>
      <c r="N165" s="5"/>
      <c r="O165" s="52"/>
      <c r="P165" s="52"/>
      <c r="Q165" s="52"/>
      <c r="R165" s="65"/>
      <c r="S165" s="52"/>
      <c r="T165" s="5"/>
      <c r="U165" s="66"/>
      <c r="V165" s="66"/>
      <c r="W165" s="67"/>
      <c r="X165" s="67"/>
      <c r="Y165" s="5"/>
      <c r="Z165" s="82"/>
      <c r="AA165" s="82"/>
      <c r="AB165" s="82"/>
      <c r="AC165" s="83"/>
      <c r="AD165" s="84"/>
      <c r="AE165" s="85"/>
    </row>
    <row r="166" ht="14.25" spans="1:31">
      <c r="A166" s="31"/>
      <c r="B166" s="32"/>
      <c r="C166" s="32"/>
      <c r="D166" s="33"/>
      <c r="E166" s="34"/>
      <c r="F166" s="34"/>
      <c r="G166" s="34"/>
      <c r="H166" s="34"/>
      <c r="I166" s="33"/>
      <c r="J166" s="34"/>
      <c r="K166" s="34"/>
      <c r="L166" s="34"/>
      <c r="M166" s="34"/>
      <c r="N166" s="33"/>
      <c r="O166" s="34"/>
      <c r="P166" s="34"/>
      <c r="Q166" s="34"/>
      <c r="R166" s="68"/>
      <c r="S166" s="34"/>
      <c r="T166" s="33"/>
      <c r="U166" s="68"/>
      <c r="V166" s="68"/>
      <c r="W166" s="69"/>
      <c r="X166" s="69"/>
      <c r="Y166" s="33"/>
      <c r="Z166" s="34"/>
      <c r="AA166" s="34"/>
      <c r="AB166" s="68"/>
      <c r="AC166" s="34"/>
      <c r="AD166" s="86"/>
      <c r="AE166" s="68"/>
    </row>
    <row r="167" ht="14.25" spans="1:31">
      <c r="A167" s="35"/>
      <c r="B167" s="36"/>
      <c r="C167" s="37"/>
      <c r="D167" s="38"/>
      <c r="E167" s="38"/>
      <c r="F167" s="38"/>
      <c r="G167" s="39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70"/>
      <c r="X167" s="70"/>
      <c r="Y167" s="38"/>
      <c r="Z167" s="70"/>
      <c r="AA167" s="70"/>
      <c r="AB167" s="70"/>
      <c r="AC167" s="70"/>
      <c r="AD167" s="70"/>
      <c r="AE167" s="70"/>
    </row>
    <row r="168" ht="14.25" outlineLevel="1" spans="1:31">
      <c r="A168" s="18"/>
      <c r="B168" s="19"/>
      <c r="C168" s="20"/>
      <c r="D168" s="5"/>
      <c r="E168" s="21"/>
      <c r="F168" s="22"/>
      <c r="G168" s="23"/>
      <c r="H168" s="24"/>
      <c r="I168" s="5"/>
      <c r="J168" s="46"/>
      <c r="K168" s="46"/>
      <c r="L168" s="46"/>
      <c r="M168" s="46"/>
      <c r="N168" s="5"/>
      <c r="O168" s="50"/>
      <c r="P168" s="50"/>
      <c r="Q168" s="50"/>
      <c r="R168" s="57"/>
      <c r="S168" s="50"/>
      <c r="T168" s="5"/>
      <c r="U168" s="63"/>
      <c r="V168" s="63"/>
      <c r="W168" s="64"/>
      <c r="X168" s="64"/>
      <c r="Y168" s="5"/>
      <c r="Z168" s="78"/>
      <c r="AA168" s="78"/>
      <c r="AB168" s="78"/>
      <c r="AC168" s="79"/>
      <c r="AD168" s="80"/>
      <c r="AE168" s="81"/>
    </row>
    <row r="169" ht="14.25" outlineLevel="1" spans="1:31">
      <c r="A169" s="18"/>
      <c r="B169" s="19"/>
      <c r="C169" s="20"/>
      <c r="D169" s="5"/>
      <c r="E169" s="21"/>
      <c r="F169" s="22"/>
      <c r="G169" s="23"/>
      <c r="H169" s="24"/>
      <c r="I169" s="5"/>
      <c r="J169" s="46"/>
      <c r="K169" s="46"/>
      <c r="L169" s="46"/>
      <c r="M169" s="46"/>
      <c r="N169" s="5"/>
      <c r="O169" s="50"/>
      <c r="P169" s="50"/>
      <c r="Q169" s="50"/>
      <c r="R169" s="57"/>
      <c r="S169" s="50"/>
      <c r="T169" s="5"/>
      <c r="U169" s="63"/>
      <c r="V169" s="63"/>
      <c r="W169" s="64"/>
      <c r="X169" s="64"/>
      <c r="Y169" s="5"/>
      <c r="Z169" s="78"/>
      <c r="AA169" s="78"/>
      <c r="AB169" s="78"/>
      <c r="AC169" s="79"/>
      <c r="AD169" s="80"/>
      <c r="AE169" s="81"/>
    </row>
    <row r="170" ht="14.25" outlineLevel="1" spans="1:31">
      <c r="A170" s="18"/>
      <c r="B170" s="19"/>
      <c r="C170" s="20"/>
      <c r="D170" s="5"/>
      <c r="E170" s="21"/>
      <c r="F170" s="22"/>
      <c r="G170" s="23"/>
      <c r="H170" s="24"/>
      <c r="I170" s="5"/>
      <c r="J170" s="46"/>
      <c r="K170" s="46"/>
      <c r="L170" s="46"/>
      <c r="M170" s="46"/>
      <c r="N170" s="5"/>
      <c r="O170" s="50"/>
      <c r="P170" s="50"/>
      <c r="Q170" s="50"/>
      <c r="R170" s="57"/>
      <c r="S170" s="50"/>
      <c r="T170" s="5"/>
      <c r="U170" s="63"/>
      <c r="V170" s="63"/>
      <c r="W170" s="64"/>
      <c r="X170" s="64"/>
      <c r="Y170" s="5"/>
      <c r="Z170" s="78"/>
      <c r="AA170" s="78"/>
      <c r="AB170" s="78"/>
      <c r="AC170" s="79"/>
      <c r="AD170" s="80"/>
      <c r="AE170" s="81"/>
    </row>
    <row r="171" ht="14.25" outlineLevel="1" spans="1:31">
      <c r="A171" s="18"/>
      <c r="B171" s="19"/>
      <c r="C171" s="20"/>
      <c r="D171" s="5"/>
      <c r="E171" s="21"/>
      <c r="F171" s="22"/>
      <c r="G171" s="23"/>
      <c r="H171" s="24"/>
      <c r="I171" s="5"/>
      <c r="J171" s="46"/>
      <c r="K171" s="46"/>
      <c r="L171" s="46"/>
      <c r="M171" s="46"/>
      <c r="N171" s="5"/>
      <c r="O171" s="50"/>
      <c r="P171" s="50"/>
      <c r="Q171" s="50"/>
      <c r="R171" s="57"/>
      <c r="S171" s="50"/>
      <c r="T171" s="5"/>
      <c r="U171" s="63"/>
      <c r="V171" s="63"/>
      <c r="W171" s="64"/>
      <c r="X171" s="64"/>
      <c r="Y171" s="5"/>
      <c r="Z171" s="78"/>
      <c r="AA171" s="78"/>
      <c r="AB171" s="78"/>
      <c r="AC171" s="79"/>
      <c r="AD171" s="80"/>
      <c r="AE171" s="81"/>
    </row>
    <row r="172" ht="14.25" outlineLevel="1" spans="1:31">
      <c r="A172" s="18"/>
      <c r="B172" s="19"/>
      <c r="C172" s="20"/>
      <c r="D172" s="5"/>
      <c r="E172" s="21"/>
      <c r="F172" s="22"/>
      <c r="G172" s="23"/>
      <c r="H172" s="24"/>
      <c r="I172" s="5"/>
      <c r="J172" s="46"/>
      <c r="K172" s="46"/>
      <c r="L172" s="46"/>
      <c r="M172" s="46"/>
      <c r="N172" s="5"/>
      <c r="O172" s="50"/>
      <c r="P172" s="50"/>
      <c r="Q172" s="50"/>
      <c r="R172" s="57"/>
      <c r="S172" s="50"/>
      <c r="T172" s="5"/>
      <c r="U172" s="63"/>
      <c r="V172" s="63"/>
      <c r="W172" s="64"/>
      <c r="X172" s="64"/>
      <c r="Y172" s="5"/>
      <c r="Z172" s="78"/>
      <c r="AA172" s="78"/>
      <c r="AB172" s="78"/>
      <c r="AC172" s="79"/>
      <c r="AD172" s="80"/>
      <c r="AE172" s="81"/>
    </row>
    <row r="173" ht="14.25" outlineLevel="1" spans="1:31">
      <c r="A173" s="18"/>
      <c r="B173" s="19"/>
      <c r="C173" s="20"/>
      <c r="D173" s="5"/>
      <c r="E173" s="21"/>
      <c r="F173" s="22"/>
      <c r="G173" s="23"/>
      <c r="H173" s="24"/>
      <c r="I173" s="5"/>
      <c r="J173" s="46"/>
      <c r="K173" s="46"/>
      <c r="L173" s="46"/>
      <c r="M173" s="46"/>
      <c r="N173" s="5"/>
      <c r="O173" s="50"/>
      <c r="P173" s="50"/>
      <c r="Q173" s="50"/>
      <c r="R173" s="57"/>
      <c r="S173" s="50"/>
      <c r="T173" s="5"/>
      <c r="U173" s="63"/>
      <c r="V173" s="63"/>
      <c r="W173" s="64"/>
      <c r="X173" s="64"/>
      <c r="Y173" s="5"/>
      <c r="Z173" s="78"/>
      <c r="AA173" s="78"/>
      <c r="AB173" s="78"/>
      <c r="AC173" s="79"/>
      <c r="AD173" s="80"/>
      <c r="AE173" s="81"/>
    </row>
    <row r="174" ht="14.25" outlineLevel="1" spans="1:31">
      <c r="A174" s="18"/>
      <c r="B174" s="19"/>
      <c r="C174" s="20"/>
      <c r="D174" s="5"/>
      <c r="E174" s="21"/>
      <c r="F174" s="22"/>
      <c r="G174" s="23"/>
      <c r="H174" s="24"/>
      <c r="I174" s="5"/>
      <c r="J174" s="46"/>
      <c r="K174" s="46"/>
      <c r="L174" s="46"/>
      <c r="M174" s="46"/>
      <c r="N174" s="5"/>
      <c r="O174" s="50"/>
      <c r="P174" s="50"/>
      <c r="Q174" s="50"/>
      <c r="R174" s="57"/>
      <c r="S174" s="50"/>
      <c r="T174" s="5"/>
      <c r="U174" s="63"/>
      <c r="V174" s="63"/>
      <c r="W174" s="64"/>
      <c r="X174" s="64"/>
      <c r="Y174" s="5"/>
      <c r="Z174" s="78"/>
      <c r="AA174" s="78"/>
      <c r="AB174" s="78"/>
      <c r="AC174" s="79"/>
      <c r="AD174" s="80"/>
      <c r="AE174" s="81"/>
    </row>
    <row r="175" ht="14.25" outlineLevel="1" spans="1:31">
      <c r="A175" s="18"/>
      <c r="B175" s="19"/>
      <c r="C175" s="20"/>
      <c r="D175" s="5"/>
      <c r="E175" s="21"/>
      <c r="F175" s="22"/>
      <c r="G175" s="23"/>
      <c r="H175" s="24"/>
      <c r="I175" s="5"/>
      <c r="J175" s="46"/>
      <c r="K175" s="46"/>
      <c r="L175" s="46"/>
      <c r="M175" s="46"/>
      <c r="N175" s="5"/>
      <c r="O175" s="50"/>
      <c r="P175" s="50"/>
      <c r="Q175" s="50"/>
      <c r="R175" s="57"/>
      <c r="S175" s="50"/>
      <c r="T175" s="5"/>
      <c r="U175" s="63"/>
      <c r="V175" s="63"/>
      <c r="W175" s="64"/>
      <c r="X175" s="64"/>
      <c r="Y175" s="5"/>
      <c r="Z175" s="78"/>
      <c r="AA175" s="78"/>
      <c r="AB175" s="78"/>
      <c r="AC175" s="79"/>
      <c r="AD175" s="80"/>
      <c r="AE175" s="81"/>
    </row>
    <row r="176" ht="14.25" outlineLevel="1" spans="1:31">
      <c r="A176" s="18"/>
      <c r="B176" s="19"/>
      <c r="C176" s="20"/>
      <c r="D176" s="5"/>
      <c r="E176" s="21"/>
      <c r="F176" s="22"/>
      <c r="G176" s="23"/>
      <c r="H176" s="24"/>
      <c r="I176" s="5"/>
      <c r="J176" s="46"/>
      <c r="K176" s="46"/>
      <c r="L176" s="46"/>
      <c r="M176" s="46"/>
      <c r="N176" s="5"/>
      <c r="O176" s="50"/>
      <c r="P176" s="50"/>
      <c r="Q176" s="50"/>
      <c r="R176" s="57"/>
      <c r="S176" s="50"/>
      <c r="T176" s="5"/>
      <c r="U176" s="63"/>
      <c r="V176" s="63"/>
      <c r="W176" s="64"/>
      <c r="X176" s="64"/>
      <c r="Y176" s="5"/>
      <c r="Z176" s="78"/>
      <c r="AA176" s="78"/>
      <c r="AB176" s="78"/>
      <c r="AC176" s="79"/>
      <c r="AD176" s="80"/>
      <c r="AE176" s="81"/>
    </row>
    <row r="177" ht="14.25" outlineLevel="1" spans="1:31">
      <c r="A177" s="18"/>
      <c r="B177" s="19"/>
      <c r="C177" s="20"/>
      <c r="D177" s="5"/>
      <c r="E177" s="21"/>
      <c r="F177" s="22"/>
      <c r="G177" s="23"/>
      <c r="H177" s="24"/>
      <c r="I177" s="5"/>
      <c r="J177" s="46"/>
      <c r="K177" s="46"/>
      <c r="L177" s="46"/>
      <c r="M177" s="46"/>
      <c r="N177" s="5"/>
      <c r="O177" s="50"/>
      <c r="P177" s="50"/>
      <c r="Q177" s="50"/>
      <c r="R177" s="57"/>
      <c r="S177" s="50"/>
      <c r="T177" s="5"/>
      <c r="U177" s="63"/>
      <c r="V177" s="63"/>
      <c r="W177" s="64"/>
      <c r="X177" s="64"/>
      <c r="Y177" s="5"/>
      <c r="Z177" s="78"/>
      <c r="AA177" s="78"/>
      <c r="AB177" s="78"/>
      <c r="AC177" s="79"/>
      <c r="AD177" s="80"/>
      <c r="AE177" s="81"/>
    </row>
    <row r="178" ht="14.25" outlineLevel="1" spans="1:31">
      <c r="A178" s="18"/>
      <c r="B178" s="19"/>
      <c r="C178" s="20"/>
      <c r="D178" s="5"/>
      <c r="E178" s="21"/>
      <c r="F178" s="22"/>
      <c r="G178" s="23"/>
      <c r="H178" s="24"/>
      <c r="I178" s="5"/>
      <c r="J178" s="46"/>
      <c r="K178" s="46"/>
      <c r="L178" s="46"/>
      <c r="M178" s="46"/>
      <c r="N178" s="5"/>
      <c r="O178" s="50"/>
      <c r="P178" s="50"/>
      <c r="Q178" s="50"/>
      <c r="R178" s="57"/>
      <c r="S178" s="50"/>
      <c r="T178" s="5"/>
      <c r="U178" s="63"/>
      <c r="V178" s="63"/>
      <c r="W178" s="64"/>
      <c r="X178" s="64"/>
      <c r="Y178" s="5"/>
      <c r="Z178" s="78"/>
      <c r="AA178" s="78"/>
      <c r="AB178" s="78"/>
      <c r="AC178" s="79"/>
      <c r="AD178" s="80"/>
      <c r="AE178" s="81"/>
    </row>
    <row r="179" ht="14.25" outlineLevel="1" spans="1:31">
      <c r="A179" s="18"/>
      <c r="B179" s="19"/>
      <c r="C179" s="20"/>
      <c r="D179" s="5"/>
      <c r="E179" s="21"/>
      <c r="F179" s="22"/>
      <c r="G179" s="23"/>
      <c r="H179" s="24"/>
      <c r="I179" s="5"/>
      <c r="J179" s="46"/>
      <c r="K179" s="46"/>
      <c r="L179" s="46"/>
      <c r="M179" s="46"/>
      <c r="N179" s="5"/>
      <c r="O179" s="50"/>
      <c r="P179" s="50"/>
      <c r="Q179" s="50"/>
      <c r="R179" s="57"/>
      <c r="S179" s="50"/>
      <c r="T179" s="5"/>
      <c r="U179" s="63"/>
      <c r="V179" s="63"/>
      <c r="W179" s="64"/>
      <c r="X179" s="64"/>
      <c r="Y179" s="5"/>
      <c r="Z179" s="78"/>
      <c r="AA179" s="78"/>
      <c r="AB179" s="78"/>
      <c r="AC179" s="79"/>
      <c r="AD179" s="80"/>
      <c r="AE179" s="81"/>
    </row>
    <row r="180" ht="14.25" outlineLevel="1" spans="1:31">
      <c r="A180" s="18"/>
      <c r="B180" s="19"/>
      <c r="C180" s="20"/>
      <c r="D180" s="5"/>
      <c r="E180" s="21"/>
      <c r="F180" s="22"/>
      <c r="G180" s="23"/>
      <c r="H180" s="24"/>
      <c r="I180" s="5"/>
      <c r="J180" s="46"/>
      <c r="K180" s="46"/>
      <c r="L180" s="46"/>
      <c r="M180" s="46"/>
      <c r="N180" s="5"/>
      <c r="O180" s="50"/>
      <c r="P180" s="50"/>
      <c r="Q180" s="50"/>
      <c r="R180" s="57"/>
      <c r="S180" s="50"/>
      <c r="T180" s="5"/>
      <c r="U180" s="63"/>
      <c r="V180" s="63"/>
      <c r="W180" s="64"/>
      <c r="X180" s="64"/>
      <c r="Y180" s="5"/>
      <c r="Z180" s="78"/>
      <c r="AA180" s="78"/>
      <c r="AB180" s="78"/>
      <c r="AC180" s="79"/>
      <c r="AD180" s="80"/>
      <c r="AE180" s="81"/>
    </row>
    <row r="181" ht="14.25" outlineLevel="1" spans="1:31">
      <c r="A181" s="18"/>
      <c r="B181" s="19"/>
      <c r="C181" s="20"/>
      <c r="D181" s="5"/>
      <c r="E181" s="21"/>
      <c r="F181" s="22"/>
      <c r="G181" s="23"/>
      <c r="H181" s="24"/>
      <c r="I181" s="5"/>
      <c r="J181" s="46"/>
      <c r="K181" s="46"/>
      <c r="L181" s="46"/>
      <c r="M181" s="46"/>
      <c r="N181" s="5"/>
      <c r="O181" s="50"/>
      <c r="P181" s="50"/>
      <c r="Q181" s="50"/>
      <c r="R181" s="57"/>
      <c r="S181" s="50"/>
      <c r="T181" s="5"/>
      <c r="U181" s="63"/>
      <c r="V181" s="63"/>
      <c r="W181" s="64"/>
      <c r="X181" s="64"/>
      <c r="Y181" s="5"/>
      <c r="Z181" s="78"/>
      <c r="AA181" s="78"/>
      <c r="AB181" s="78"/>
      <c r="AC181" s="79"/>
      <c r="AD181" s="80"/>
      <c r="AE181" s="81"/>
    </row>
    <row r="182" ht="14.25" outlineLevel="1" spans="1:31">
      <c r="A182" s="18"/>
      <c r="B182" s="19"/>
      <c r="C182" s="20"/>
      <c r="D182" s="5"/>
      <c r="E182" s="21"/>
      <c r="F182" s="22"/>
      <c r="G182" s="23"/>
      <c r="H182" s="24"/>
      <c r="I182" s="5"/>
      <c r="J182" s="46"/>
      <c r="K182" s="46"/>
      <c r="L182" s="46"/>
      <c r="M182" s="46"/>
      <c r="N182" s="5"/>
      <c r="O182" s="50"/>
      <c r="P182" s="50"/>
      <c r="Q182" s="50"/>
      <c r="R182" s="57"/>
      <c r="S182" s="50"/>
      <c r="T182" s="5"/>
      <c r="U182" s="63"/>
      <c r="V182" s="63"/>
      <c r="W182" s="64"/>
      <c r="X182" s="64"/>
      <c r="Y182" s="5"/>
      <c r="Z182" s="78"/>
      <c r="AA182" s="78"/>
      <c r="AB182" s="78"/>
      <c r="AC182" s="79"/>
      <c r="AD182" s="80"/>
      <c r="AE182" s="81"/>
    </row>
    <row r="183" ht="14.25" outlineLevel="1" spans="1:31">
      <c r="A183" s="18"/>
      <c r="B183" s="19"/>
      <c r="C183" s="20"/>
      <c r="D183" s="5"/>
      <c r="E183" s="21"/>
      <c r="F183" s="22"/>
      <c r="G183" s="23"/>
      <c r="H183" s="24"/>
      <c r="I183" s="5"/>
      <c r="J183" s="46"/>
      <c r="K183" s="46"/>
      <c r="L183" s="46"/>
      <c r="M183" s="46"/>
      <c r="N183" s="5"/>
      <c r="O183" s="50"/>
      <c r="P183" s="50"/>
      <c r="Q183" s="50"/>
      <c r="R183" s="57"/>
      <c r="S183" s="50"/>
      <c r="T183" s="5"/>
      <c r="U183" s="63"/>
      <c r="V183" s="63"/>
      <c r="W183" s="64"/>
      <c r="X183" s="64"/>
      <c r="Y183" s="5"/>
      <c r="Z183" s="78"/>
      <c r="AA183" s="78"/>
      <c r="AB183" s="78"/>
      <c r="AC183" s="79"/>
      <c r="AD183" s="80"/>
      <c r="AE183" s="81"/>
    </row>
    <row r="184" ht="14.25" outlineLevel="1" spans="1:31">
      <c r="A184" s="18"/>
      <c r="B184" s="19"/>
      <c r="C184" s="20"/>
      <c r="D184" s="5"/>
      <c r="E184" s="21"/>
      <c r="F184" s="22"/>
      <c r="G184" s="23"/>
      <c r="H184" s="24"/>
      <c r="I184" s="5"/>
      <c r="J184" s="46"/>
      <c r="K184" s="46"/>
      <c r="L184" s="46"/>
      <c r="M184" s="46"/>
      <c r="N184" s="5"/>
      <c r="O184" s="50"/>
      <c r="P184" s="50"/>
      <c r="Q184" s="50"/>
      <c r="R184" s="57"/>
      <c r="S184" s="50"/>
      <c r="T184" s="5"/>
      <c r="U184" s="63"/>
      <c r="V184" s="63"/>
      <c r="W184" s="64"/>
      <c r="X184" s="64"/>
      <c r="Y184" s="5"/>
      <c r="Z184" s="78"/>
      <c r="AA184" s="78"/>
      <c r="AB184" s="78"/>
      <c r="AC184" s="79"/>
      <c r="AD184" s="80"/>
      <c r="AE184" s="81"/>
    </row>
    <row r="185" ht="14.25" outlineLevel="1" spans="1:31">
      <c r="A185" s="18"/>
      <c r="B185" s="19"/>
      <c r="C185" s="20"/>
      <c r="D185" s="5"/>
      <c r="E185" s="21"/>
      <c r="F185" s="22"/>
      <c r="G185" s="23"/>
      <c r="H185" s="24"/>
      <c r="I185" s="5"/>
      <c r="J185" s="46"/>
      <c r="K185" s="46"/>
      <c r="L185" s="46"/>
      <c r="M185" s="46"/>
      <c r="N185" s="5"/>
      <c r="O185" s="50"/>
      <c r="P185" s="50"/>
      <c r="Q185" s="50"/>
      <c r="R185" s="57"/>
      <c r="S185" s="50"/>
      <c r="T185" s="5"/>
      <c r="U185" s="63"/>
      <c r="V185" s="63"/>
      <c r="W185" s="64"/>
      <c r="X185" s="64"/>
      <c r="Y185" s="5"/>
      <c r="Z185" s="78"/>
      <c r="AA185" s="78"/>
      <c r="AB185" s="78"/>
      <c r="AC185" s="79"/>
      <c r="AD185" s="80"/>
      <c r="AE185" s="81"/>
    </row>
    <row r="186" ht="14.25" outlineLevel="1" spans="1:31">
      <c r="A186" s="18"/>
      <c r="B186" s="19"/>
      <c r="C186" s="20"/>
      <c r="D186" s="5"/>
      <c r="E186" s="21"/>
      <c r="F186" s="22"/>
      <c r="G186" s="23"/>
      <c r="H186" s="24"/>
      <c r="I186" s="5"/>
      <c r="J186" s="46"/>
      <c r="K186" s="46"/>
      <c r="L186" s="46"/>
      <c r="M186" s="46"/>
      <c r="N186" s="5"/>
      <c r="O186" s="50"/>
      <c r="P186" s="50"/>
      <c r="Q186" s="50"/>
      <c r="R186" s="57"/>
      <c r="S186" s="50"/>
      <c r="T186" s="5"/>
      <c r="U186" s="63"/>
      <c r="V186" s="63"/>
      <c r="W186" s="64"/>
      <c r="X186" s="64"/>
      <c r="Y186" s="5"/>
      <c r="Z186" s="78"/>
      <c r="AA186" s="78"/>
      <c r="AB186" s="78"/>
      <c r="AC186" s="79"/>
      <c r="AD186" s="80"/>
      <c r="AE186" s="81"/>
    </row>
    <row r="187" ht="14.25" outlineLevel="1" spans="1:31">
      <c r="A187" s="18"/>
      <c r="B187" s="19"/>
      <c r="C187" s="20"/>
      <c r="D187" s="5"/>
      <c r="E187" s="21"/>
      <c r="F187" s="22"/>
      <c r="G187" s="23"/>
      <c r="H187" s="24"/>
      <c r="I187" s="5"/>
      <c r="J187" s="46"/>
      <c r="K187" s="46"/>
      <c r="L187" s="46"/>
      <c r="M187" s="46"/>
      <c r="N187" s="5"/>
      <c r="O187" s="50"/>
      <c r="P187" s="50"/>
      <c r="Q187" s="50"/>
      <c r="R187" s="57"/>
      <c r="S187" s="50"/>
      <c r="T187" s="5"/>
      <c r="U187" s="63"/>
      <c r="V187" s="63"/>
      <c r="W187" s="64"/>
      <c r="X187" s="64"/>
      <c r="Y187" s="5"/>
      <c r="Z187" s="78"/>
      <c r="AA187" s="78"/>
      <c r="AB187" s="78"/>
      <c r="AC187" s="79"/>
      <c r="AD187" s="80"/>
      <c r="AE187" s="81"/>
    </row>
    <row r="188" ht="14.25" outlineLevel="1" spans="1:31">
      <c r="A188" s="18"/>
      <c r="B188" s="19"/>
      <c r="C188" s="20"/>
      <c r="D188" s="5"/>
      <c r="E188" s="21"/>
      <c r="F188" s="22"/>
      <c r="G188" s="23"/>
      <c r="H188" s="24"/>
      <c r="I188" s="5"/>
      <c r="J188" s="46"/>
      <c r="K188" s="46"/>
      <c r="L188" s="46"/>
      <c r="M188" s="46"/>
      <c r="N188" s="5"/>
      <c r="O188" s="50"/>
      <c r="P188" s="50"/>
      <c r="Q188" s="50"/>
      <c r="R188" s="57"/>
      <c r="S188" s="50"/>
      <c r="T188" s="5"/>
      <c r="U188" s="63"/>
      <c r="V188" s="63"/>
      <c r="W188" s="64"/>
      <c r="X188" s="64"/>
      <c r="Y188" s="5"/>
      <c r="Z188" s="78"/>
      <c r="AA188" s="78"/>
      <c r="AB188" s="78"/>
      <c r="AC188" s="79"/>
      <c r="AD188" s="80"/>
      <c r="AE188" s="81"/>
    </row>
    <row r="189" ht="14.25" outlineLevel="1" spans="1:31">
      <c r="A189" s="18"/>
      <c r="B189" s="19"/>
      <c r="C189" s="20"/>
      <c r="D189" s="5"/>
      <c r="E189" s="21"/>
      <c r="F189" s="22"/>
      <c r="G189" s="23"/>
      <c r="H189" s="24"/>
      <c r="I189" s="5"/>
      <c r="J189" s="46"/>
      <c r="K189" s="46"/>
      <c r="L189" s="46"/>
      <c r="M189" s="46"/>
      <c r="N189" s="5"/>
      <c r="O189" s="50"/>
      <c r="P189" s="50"/>
      <c r="Q189" s="50"/>
      <c r="R189" s="57"/>
      <c r="S189" s="50"/>
      <c r="T189" s="5"/>
      <c r="U189" s="63"/>
      <c r="V189" s="63"/>
      <c r="W189" s="64"/>
      <c r="X189" s="64"/>
      <c r="Y189" s="5"/>
      <c r="Z189" s="78"/>
      <c r="AA189" s="78"/>
      <c r="AB189" s="78"/>
      <c r="AC189" s="79"/>
      <c r="AD189" s="80"/>
      <c r="AE189" s="81"/>
    </row>
    <row r="190" ht="14.25" outlineLevel="1" spans="1:31">
      <c r="A190" s="18"/>
      <c r="B190" s="19"/>
      <c r="C190" s="20"/>
      <c r="D190" s="5"/>
      <c r="E190" s="21"/>
      <c r="F190" s="22"/>
      <c r="G190" s="23"/>
      <c r="H190" s="24"/>
      <c r="I190" s="5"/>
      <c r="J190" s="46"/>
      <c r="K190" s="46"/>
      <c r="L190" s="46"/>
      <c r="M190" s="46"/>
      <c r="N190" s="5"/>
      <c r="O190" s="50"/>
      <c r="P190" s="50"/>
      <c r="Q190" s="50"/>
      <c r="R190" s="57"/>
      <c r="S190" s="50"/>
      <c r="T190" s="5"/>
      <c r="U190" s="63"/>
      <c r="V190" s="63"/>
      <c r="W190" s="64"/>
      <c r="X190" s="64"/>
      <c r="Y190" s="5"/>
      <c r="Z190" s="78"/>
      <c r="AA190" s="78"/>
      <c r="AB190" s="78"/>
      <c r="AC190" s="79"/>
      <c r="AD190" s="80"/>
      <c r="AE190" s="81"/>
    </row>
    <row r="191" ht="14.25" outlineLevel="1" spans="1:31">
      <c r="A191" s="18"/>
      <c r="B191" s="19"/>
      <c r="C191" s="20"/>
      <c r="D191" s="5"/>
      <c r="E191" s="21"/>
      <c r="F191" s="22"/>
      <c r="G191" s="23"/>
      <c r="H191" s="24"/>
      <c r="I191" s="5"/>
      <c r="J191" s="46"/>
      <c r="K191" s="46"/>
      <c r="L191" s="46"/>
      <c r="M191" s="46"/>
      <c r="N191" s="5"/>
      <c r="O191" s="50"/>
      <c r="P191" s="50"/>
      <c r="Q191" s="50"/>
      <c r="R191" s="57"/>
      <c r="S191" s="50"/>
      <c r="T191" s="5"/>
      <c r="U191" s="63"/>
      <c r="V191" s="63"/>
      <c r="W191" s="64"/>
      <c r="X191" s="64"/>
      <c r="Y191" s="5"/>
      <c r="Z191" s="78"/>
      <c r="AA191" s="78"/>
      <c r="AB191" s="78"/>
      <c r="AC191" s="79"/>
      <c r="AD191" s="80"/>
      <c r="AE191" s="81"/>
    </row>
    <row r="192" ht="14.25" outlineLevel="1" spans="1:31">
      <c r="A192" s="18"/>
      <c r="B192" s="19"/>
      <c r="C192" s="20"/>
      <c r="D192" s="5"/>
      <c r="E192" s="21"/>
      <c r="F192" s="22"/>
      <c r="G192" s="23"/>
      <c r="H192" s="24"/>
      <c r="I192" s="5"/>
      <c r="J192" s="46"/>
      <c r="K192" s="46"/>
      <c r="L192" s="46"/>
      <c r="M192" s="46"/>
      <c r="N192" s="5"/>
      <c r="O192" s="50"/>
      <c r="P192" s="50"/>
      <c r="Q192" s="50"/>
      <c r="R192" s="57"/>
      <c r="S192" s="50"/>
      <c r="T192" s="5"/>
      <c r="U192" s="63"/>
      <c r="V192" s="63"/>
      <c r="W192" s="64"/>
      <c r="X192" s="64"/>
      <c r="Y192" s="5"/>
      <c r="Z192" s="78"/>
      <c r="AA192" s="78"/>
      <c r="AB192" s="78"/>
      <c r="AC192" s="79"/>
      <c r="AD192" s="80"/>
      <c r="AE192" s="81"/>
    </row>
    <row r="193" ht="14.25" outlineLevel="1" spans="1:31">
      <c r="A193" s="18"/>
      <c r="B193" s="19"/>
      <c r="C193" s="20"/>
      <c r="D193" s="5"/>
      <c r="E193" s="21"/>
      <c r="F193" s="22"/>
      <c r="G193" s="23"/>
      <c r="H193" s="24"/>
      <c r="I193" s="5"/>
      <c r="J193" s="46"/>
      <c r="K193" s="46"/>
      <c r="L193" s="46"/>
      <c r="M193" s="46"/>
      <c r="N193" s="5"/>
      <c r="O193" s="50"/>
      <c r="P193" s="50"/>
      <c r="Q193" s="50"/>
      <c r="R193" s="57"/>
      <c r="S193" s="50"/>
      <c r="T193" s="5"/>
      <c r="U193" s="63"/>
      <c r="V193" s="63"/>
      <c r="W193" s="64"/>
      <c r="X193" s="64"/>
      <c r="Y193" s="5"/>
      <c r="Z193" s="78"/>
      <c r="AA193" s="78"/>
      <c r="AB193" s="78"/>
      <c r="AC193" s="79"/>
      <c r="AD193" s="80"/>
      <c r="AE193" s="81"/>
    </row>
    <row r="194" ht="14.25" outlineLevel="1" spans="1:31">
      <c r="A194" s="18"/>
      <c r="B194" s="19"/>
      <c r="C194" s="20"/>
      <c r="D194" s="5"/>
      <c r="E194" s="21"/>
      <c r="F194" s="22"/>
      <c r="G194" s="23"/>
      <c r="H194" s="24"/>
      <c r="I194" s="5"/>
      <c r="J194" s="46"/>
      <c r="K194" s="46"/>
      <c r="L194" s="46"/>
      <c r="M194" s="46"/>
      <c r="N194" s="5"/>
      <c r="O194" s="50"/>
      <c r="P194" s="50"/>
      <c r="Q194" s="50"/>
      <c r="R194" s="57"/>
      <c r="S194" s="50"/>
      <c r="T194" s="5"/>
      <c r="U194" s="63"/>
      <c r="V194" s="63"/>
      <c r="W194" s="64"/>
      <c r="X194" s="64"/>
      <c r="Y194" s="5"/>
      <c r="Z194" s="78"/>
      <c r="AA194" s="78"/>
      <c r="AB194" s="78"/>
      <c r="AC194" s="79"/>
      <c r="AD194" s="80"/>
      <c r="AE194" s="81"/>
    </row>
    <row r="195" ht="14.25" outlineLevel="1" spans="1:31">
      <c r="A195" s="18"/>
      <c r="B195" s="19"/>
      <c r="C195" s="20"/>
      <c r="D195" s="5"/>
      <c r="E195" s="21"/>
      <c r="F195" s="22"/>
      <c r="G195" s="23"/>
      <c r="H195" s="24"/>
      <c r="I195" s="5"/>
      <c r="J195" s="46"/>
      <c r="K195" s="46"/>
      <c r="L195" s="46"/>
      <c r="M195" s="46"/>
      <c r="N195" s="5"/>
      <c r="O195" s="50"/>
      <c r="P195" s="50"/>
      <c r="Q195" s="50"/>
      <c r="R195" s="57"/>
      <c r="S195" s="50"/>
      <c r="T195" s="5"/>
      <c r="U195" s="63"/>
      <c r="V195" s="63"/>
      <c r="W195" s="64"/>
      <c r="X195" s="64"/>
      <c r="Y195" s="5"/>
      <c r="Z195" s="78"/>
      <c r="AA195" s="78"/>
      <c r="AB195" s="78"/>
      <c r="AC195" s="79"/>
      <c r="AD195" s="80"/>
      <c r="AE195" s="81"/>
    </row>
    <row r="196" ht="14.25" outlineLevel="1" spans="1:31">
      <c r="A196" s="18"/>
      <c r="B196" s="19"/>
      <c r="C196" s="20"/>
      <c r="D196" s="5"/>
      <c r="E196" s="21"/>
      <c r="F196" s="22"/>
      <c r="G196" s="23"/>
      <c r="H196" s="24"/>
      <c r="I196" s="5"/>
      <c r="J196" s="46"/>
      <c r="K196" s="46"/>
      <c r="L196" s="46"/>
      <c r="M196" s="46"/>
      <c r="N196" s="5"/>
      <c r="O196" s="50"/>
      <c r="P196" s="50"/>
      <c r="Q196" s="50"/>
      <c r="R196" s="57"/>
      <c r="S196" s="50"/>
      <c r="T196" s="5"/>
      <c r="U196" s="63"/>
      <c r="V196" s="63"/>
      <c r="W196" s="64"/>
      <c r="X196" s="64"/>
      <c r="Y196" s="5"/>
      <c r="Z196" s="78"/>
      <c r="AA196" s="78"/>
      <c r="AB196" s="78"/>
      <c r="AC196" s="79"/>
      <c r="AD196" s="80"/>
      <c r="AE196" s="81"/>
    </row>
    <row r="197" ht="14.25" outlineLevel="1" spans="1:31">
      <c r="A197" s="18"/>
      <c r="B197" s="19"/>
      <c r="C197" s="20"/>
      <c r="D197" s="5"/>
      <c r="E197" s="21"/>
      <c r="F197" s="22"/>
      <c r="G197" s="23"/>
      <c r="H197" s="24"/>
      <c r="I197" s="5"/>
      <c r="J197" s="46"/>
      <c r="K197" s="46"/>
      <c r="L197" s="46"/>
      <c r="M197" s="46"/>
      <c r="N197" s="5"/>
      <c r="O197" s="50"/>
      <c r="P197" s="50"/>
      <c r="Q197" s="50"/>
      <c r="R197" s="57"/>
      <c r="S197" s="50"/>
      <c r="T197" s="5"/>
      <c r="U197" s="63"/>
      <c r="V197" s="63"/>
      <c r="W197" s="64"/>
      <c r="X197" s="64"/>
      <c r="Y197" s="5"/>
      <c r="Z197" s="78"/>
      <c r="AA197" s="78"/>
      <c r="AB197" s="78"/>
      <c r="AC197" s="79"/>
      <c r="AD197" s="80"/>
      <c r="AE197" s="81"/>
    </row>
    <row r="198" ht="14.25" outlineLevel="1" spans="1:31">
      <c r="A198" s="87"/>
      <c r="B198" s="25"/>
      <c r="C198" s="26"/>
      <c r="D198" s="5"/>
      <c r="E198" s="27"/>
      <c r="F198" s="28"/>
      <c r="G198" s="29"/>
      <c r="H198" s="30"/>
      <c r="I198" s="5"/>
      <c r="J198" s="51"/>
      <c r="K198" s="51"/>
      <c r="L198" s="51"/>
      <c r="M198" s="51"/>
      <c r="N198" s="5"/>
      <c r="O198" s="52"/>
      <c r="P198" s="52"/>
      <c r="Q198" s="52"/>
      <c r="R198" s="65"/>
      <c r="S198" s="52"/>
      <c r="T198" s="5"/>
      <c r="U198" s="66"/>
      <c r="V198" s="66"/>
      <c r="W198" s="67"/>
      <c r="X198" s="67"/>
      <c r="Y198" s="5"/>
      <c r="Z198" s="82"/>
      <c r="AA198" s="82"/>
      <c r="AB198" s="82"/>
      <c r="AC198" s="83"/>
      <c r="AD198" s="84"/>
      <c r="AE198" s="85"/>
    </row>
    <row r="199" ht="14.25" spans="1:31">
      <c r="A199" s="31"/>
      <c r="B199" s="32"/>
      <c r="C199" s="32"/>
      <c r="D199" s="33"/>
      <c r="E199" s="34"/>
      <c r="F199" s="34"/>
      <c r="G199" s="34"/>
      <c r="H199" s="34"/>
      <c r="I199" s="33"/>
      <c r="J199" s="34"/>
      <c r="K199" s="34"/>
      <c r="L199" s="34"/>
      <c r="M199" s="34"/>
      <c r="N199" s="33"/>
      <c r="O199" s="34"/>
      <c r="P199" s="34"/>
      <c r="Q199" s="34"/>
      <c r="R199" s="68"/>
      <c r="S199" s="34"/>
      <c r="T199" s="33"/>
      <c r="U199" s="68"/>
      <c r="V199" s="68"/>
      <c r="W199" s="69"/>
      <c r="X199" s="69"/>
      <c r="Y199" s="33"/>
      <c r="Z199" s="34"/>
      <c r="AA199" s="34"/>
      <c r="AB199" s="68"/>
      <c r="AC199" s="34"/>
      <c r="AD199" s="86"/>
      <c r="AE199" s="68"/>
    </row>
    <row r="200" ht="14.25" spans="1:31">
      <c r="A200" s="35"/>
      <c r="B200" s="36"/>
      <c r="C200" s="37"/>
      <c r="D200" s="38"/>
      <c r="E200" s="38"/>
      <c r="F200" s="38"/>
      <c r="G200" s="39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70"/>
      <c r="X200" s="70"/>
      <c r="Y200" s="38"/>
      <c r="Z200" s="70"/>
      <c r="AA200" s="70"/>
      <c r="AB200" s="70"/>
      <c r="AC200" s="70"/>
      <c r="AD200" s="70"/>
      <c r="AE200" s="70"/>
    </row>
    <row r="201" ht="14.25" outlineLevel="1" spans="1:31">
      <c r="A201" s="18"/>
      <c r="B201" s="19"/>
      <c r="C201" s="20"/>
      <c r="D201" s="5"/>
      <c r="E201" s="21"/>
      <c r="F201" s="22"/>
      <c r="G201" s="23"/>
      <c r="H201" s="24"/>
      <c r="I201" s="5"/>
      <c r="J201" s="46"/>
      <c r="K201" s="46"/>
      <c r="L201" s="46"/>
      <c r="M201" s="46"/>
      <c r="N201" s="5"/>
      <c r="O201" s="50"/>
      <c r="P201" s="50"/>
      <c r="Q201" s="50"/>
      <c r="R201" s="57"/>
      <c r="S201" s="50"/>
      <c r="T201" s="5"/>
      <c r="U201" s="63"/>
      <c r="V201" s="63"/>
      <c r="W201" s="64"/>
      <c r="X201" s="64"/>
      <c r="Y201" s="5"/>
      <c r="Z201" s="78"/>
      <c r="AA201" s="78"/>
      <c r="AB201" s="78"/>
      <c r="AC201" s="79"/>
      <c r="AD201" s="80"/>
      <c r="AE201" s="81"/>
    </row>
    <row r="202" ht="14.25" outlineLevel="1" spans="1:31">
      <c r="A202" s="18"/>
      <c r="B202" s="19"/>
      <c r="C202" s="20"/>
      <c r="D202" s="5"/>
      <c r="E202" s="21"/>
      <c r="F202" s="22"/>
      <c r="G202" s="23"/>
      <c r="H202" s="24"/>
      <c r="I202" s="5"/>
      <c r="J202" s="46"/>
      <c r="K202" s="46"/>
      <c r="L202" s="46"/>
      <c r="M202" s="46"/>
      <c r="N202" s="5"/>
      <c r="O202" s="50"/>
      <c r="P202" s="50"/>
      <c r="Q202" s="50"/>
      <c r="R202" s="57"/>
      <c r="S202" s="50"/>
      <c r="T202" s="5"/>
      <c r="U202" s="63"/>
      <c r="V202" s="63"/>
      <c r="W202" s="64"/>
      <c r="X202" s="64"/>
      <c r="Y202" s="5"/>
      <c r="Z202" s="78"/>
      <c r="AA202" s="78"/>
      <c r="AB202" s="78"/>
      <c r="AC202" s="79"/>
      <c r="AD202" s="80"/>
      <c r="AE202" s="81"/>
    </row>
    <row r="203" ht="14.25" outlineLevel="1" spans="1:31">
      <c r="A203" s="18"/>
      <c r="B203" s="19"/>
      <c r="C203" s="20"/>
      <c r="D203" s="5"/>
      <c r="E203" s="21"/>
      <c r="F203" s="22"/>
      <c r="G203" s="23"/>
      <c r="H203" s="24"/>
      <c r="I203" s="5"/>
      <c r="J203" s="46"/>
      <c r="K203" s="46"/>
      <c r="L203" s="46"/>
      <c r="M203" s="46"/>
      <c r="N203" s="5"/>
      <c r="O203" s="50"/>
      <c r="P203" s="50"/>
      <c r="Q203" s="50"/>
      <c r="R203" s="57"/>
      <c r="S203" s="50"/>
      <c r="T203" s="5"/>
      <c r="U203" s="63"/>
      <c r="V203" s="63"/>
      <c r="W203" s="64"/>
      <c r="X203" s="64"/>
      <c r="Y203" s="5"/>
      <c r="Z203" s="78"/>
      <c r="AA203" s="78"/>
      <c r="AB203" s="78"/>
      <c r="AC203" s="79"/>
      <c r="AD203" s="80"/>
      <c r="AE203" s="81"/>
    </row>
    <row r="204" ht="14.25" outlineLevel="1" spans="1:31">
      <c r="A204" s="18"/>
      <c r="B204" s="19"/>
      <c r="C204" s="20"/>
      <c r="D204" s="5"/>
      <c r="E204" s="21"/>
      <c r="F204" s="22"/>
      <c r="G204" s="23"/>
      <c r="H204" s="24"/>
      <c r="I204" s="5"/>
      <c r="J204" s="46"/>
      <c r="K204" s="46"/>
      <c r="L204" s="46"/>
      <c r="M204" s="46"/>
      <c r="N204" s="5"/>
      <c r="O204" s="50"/>
      <c r="P204" s="50"/>
      <c r="Q204" s="50"/>
      <c r="R204" s="57"/>
      <c r="S204" s="50"/>
      <c r="T204" s="5"/>
      <c r="U204" s="63"/>
      <c r="V204" s="63"/>
      <c r="W204" s="64"/>
      <c r="X204" s="64"/>
      <c r="Y204" s="5"/>
      <c r="Z204" s="78"/>
      <c r="AA204" s="78"/>
      <c r="AB204" s="78"/>
      <c r="AC204" s="79"/>
      <c r="AD204" s="80"/>
      <c r="AE204" s="81"/>
    </row>
    <row r="205" ht="14.25" outlineLevel="1" spans="1:31">
      <c r="A205" s="18"/>
      <c r="B205" s="19"/>
      <c r="C205" s="20"/>
      <c r="D205" s="5"/>
      <c r="E205" s="21"/>
      <c r="F205" s="22"/>
      <c r="G205" s="23"/>
      <c r="H205" s="24"/>
      <c r="I205" s="5"/>
      <c r="J205" s="46"/>
      <c r="K205" s="46"/>
      <c r="L205" s="46"/>
      <c r="M205" s="46"/>
      <c r="N205" s="5"/>
      <c r="O205" s="50"/>
      <c r="P205" s="50"/>
      <c r="Q205" s="50"/>
      <c r="R205" s="57"/>
      <c r="S205" s="50"/>
      <c r="T205" s="5"/>
      <c r="U205" s="63"/>
      <c r="V205" s="63"/>
      <c r="W205" s="64"/>
      <c r="X205" s="64"/>
      <c r="Y205" s="5"/>
      <c r="Z205" s="78"/>
      <c r="AA205" s="78"/>
      <c r="AB205" s="78"/>
      <c r="AC205" s="79"/>
      <c r="AD205" s="80"/>
      <c r="AE205" s="81"/>
    </row>
    <row r="206" ht="14.25" outlineLevel="1" spans="1:31">
      <c r="A206" s="18"/>
      <c r="B206" s="19"/>
      <c r="C206" s="20"/>
      <c r="D206" s="5"/>
      <c r="E206" s="21"/>
      <c r="F206" s="22"/>
      <c r="G206" s="23"/>
      <c r="H206" s="24"/>
      <c r="I206" s="5"/>
      <c r="J206" s="46"/>
      <c r="K206" s="46"/>
      <c r="L206" s="46"/>
      <c r="M206" s="46"/>
      <c r="N206" s="5"/>
      <c r="O206" s="50"/>
      <c r="P206" s="50"/>
      <c r="Q206" s="50"/>
      <c r="R206" s="57"/>
      <c r="S206" s="50"/>
      <c r="T206" s="5"/>
      <c r="U206" s="63"/>
      <c r="V206" s="63"/>
      <c r="W206" s="64"/>
      <c r="X206" s="64"/>
      <c r="Y206" s="5"/>
      <c r="Z206" s="78"/>
      <c r="AA206" s="78"/>
      <c r="AB206" s="78"/>
      <c r="AC206" s="79"/>
      <c r="AD206" s="80"/>
      <c r="AE206" s="81"/>
    </row>
    <row r="207" ht="14.25" outlineLevel="1" spans="1:31">
      <c r="A207" s="18"/>
      <c r="B207" s="19"/>
      <c r="C207" s="20"/>
      <c r="D207" s="5"/>
      <c r="E207" s="21"/>
      <c r="F207" s="22"/>
      <c r="G207" s="23"/>
      <c r="H207" s="24"/>
      <c r="I207" s="5"/>
      <c r="J207" s="46"/>
      <c r="K207" s="46"/>
      <c r="L207" s="46"/>
      <c r="M207" s="46"/>
      <c r="N207" s="5"/>
      <c r="O207" s="50"/>
      <c r="P207" s="50"/>
      <c r="Q207" s="50"/>
      <c r="R207" s="57"/>
      <c r="S207" s="50"/>
      <c r="T207" s="5"/>
      <c r="U207" s="63"/>
      <c r="V207" s="63"/>
      <c r="W207" s="64"/>
      <c r="X207" s="64"/>
      <c r="Y207" s="5"/>
      <c r="Z207" s="78"/>
      <c r="AA207" s="78"/>
      <c r="AB207" s="78"/>
      <c r="AC207" s="79"/>
      <c r="AD207" s="80"/>
      <c r="AE207" s="81"/>
    </row>
    <row r="208" ht="14.25" outlineLevel="1" spans="1:31">
      <c r="A208" s="18"/>
      <c r="B208" s="19"/>
      <c r="C208" s="20"/>
      <c r="D208" s="5"/>
      <c r="E208" s="21"/>
      <c r="F208" s="22"/>
      <c r="G208" s="23"/>
      <c r="H208" s="24"/>
      <c r="I208" s="5"/>
      <c r="J208" s="46"/>
      <c r="K208" s="46"/>
      <c r="L208" s="46"/>
      <c r="M208" s="46"/>
      <c r="N208" s="5"/>
      <c r="O208" s="50"/>
      <c r="P208" s="50"/>
      <c r="Q208" s="50"/>
      <c r="R208" s="57"/>
      <c r="S208" s="50"/>
      <c r="T208" s="5"/>
      <c r="U208" s="63"/>
      <c r="V208" s="63"/>
      <c r="W208" s="64"/>
      <c r="X208" s="64"/>
      <c r="Y208" s="5"/>
      <c r="Z208" s="78"/>
      <c r="AA208" s="78"/>
      <c r="AB208" s="78"/>
      <c r="AC208" s="79"/>
      <c r="AD208" s="80"/>
      <c r="AE208" s="81"/>
    </row>
    <row r="209" ht="14.25" outlineLevel="1" spans="1:31">
      <c r="A209" s="18"/>
      <c r="B209" s="19"/>
      <c r="C209" s="20"/>
      <c r="D209" s="5"/>
      <c r="E209" s="21"/>
      <c r="F209" s="22"/>
      <c r="G209" s="23"/>
      <c r="H209" s="24"/>
      <c r="I209" s="5"/>
      <c r="J209" s="46"/>
      <c r="K209" s="46"/>
      <c r="L209" s="46"/>
      <c r="M209" s="46"/>
      <c r="N209" s="5"/>
      <c r="O209" s="50"/>
      <c r="P209" s="50"/>
      <c r="Q209" s="50"/>
      <c r="R209" s="57"/>
      <c r="S209" s="50"/>
      <c r="T209" s="5"/>
      <c r="U209" s="63"/>
      <c r="V209" s="63"/>
      <c r="W209" s="64"/>
      <c r="X209" s="64"/>
      <c r="Y209" s="5"/>
      <c r="Z209" s="78"/>
      <c r="AA209" s="78"/>
      <c r="AB209" s="78"/>
      <c r="AC209" s="79"/>
      <c r="AD209" s="80"/>
      <c r="AE209" s="81"/>
    </row>
    <row r="210" ht="14.25" outlineLevel="1" spans="1:31">
      <c r="A210" s="18"/>
      <c r="B210" s="19"/>
      <c r="C210" s="20"/>
      <c r="D210" s="5"/>
      <c r="E210" s="21"/>
      <c r="F210" s="22"/>
      <c r="G210" s="23"/>
      <c r="H210" s="24"/>
      <c r="I210" s="5"/>
      <c r="J210" s="46"/>
      <c r="K210" s="46"/>
      <c r="L210" s="46"/>
      <c r="M210" s="46"/>
      <c r="N210" s="5"/>
      <c r="O210" s="50"/>
      <c r="P210" s="50"/>
      <c r="Q210" s="50"/>
      <c r="R210" s="57"/>
      <c r="S210" s="50"/>
      <c r="T210" s="5"/>
      <c r="U210" s="63"/>
      <c r="V210" s="63"/>
      <c r="W210" s="64"/>
      <c r="X210" s="64"/>
      <c r="Y210" s="5"/>
      <c r="Z210" s="78"/>
      <c r="AA210" s="78"/>
      <c r="AB210" s="78"/>
      <c r="AC210" s="79"/>
      <c r="AD210" s="80"/>
      <c r="AE210" s="81"/>
    </row>
    <row r="211" ht="14.25" outlineLevel="1" spans="1:31">
      <c r="A211" s="18"/>
      <c r="B211" s="19"/>
      <c r="C211" s="20"/>
      <c r="D211" s="5"/>
      <c r="E211" s="21"/>
      <c r="F211" s="22"/>
      <c r="G211" s="23"/>
      <c r="H211" s="24"/>
      <c r="I211" s="5"/>
      <c r="J211" s="46"/>
      <c r="K211" s="46"/>
      <c r="L211" s="46"/>
      <c r="M211" s="46"/>
      <c r="N211" s="5"/>
      <c r="O211" s="50"/>
      <c r="P211" s="50"/>
      <c r="Q211" s="50"/>
      <c r="R211" s="57"/>
      <c r="S211" s="50"/>
      <c r="T211" s="5"/>
      <c r="U211" s="63"/>
      <c r="V211" s="63"/>
      <c r="W211" s="64"/>
      <c r="X211" s="64"/>
      <c r="Y211" s="5"/>
      <c r="Z211" s="78"/>
      <c r="AA211" s="78"/>
      <c r="AB211" s="78"/>
      <c r="AC211" s="79"/>
      <c r="AD211" s="80"/>
      <c r="AE211" s="81"/>
    </row>
    <row r="212" ht="14.25" outlineLevel="1" spans="1:31">
      <c r="A212" s="18"/>
      <c r="B212" s="19"/>
      <c r="C212" s="20"/>
      <c r="D212" s="5"/>
      <c r="E212" s="21"/>
      <c r="F212" s="22"/>
      <c r="G212" s="23"/>
      <c r="H212" s="24"/>
      <c r="I212" s="5"/>
      <c r="J212" s="46"/>
      <c r="K212" s="46"/>
      <c r="L212" s="46"/>
      <c r="M212" s="46"/>
      <c r="N212" s="5"/>
      <c r="O212" s="50"/>
      <c r="P212" s="50"/>
      <c r="Q212" s="50"/>
      <c r="R212" s="57"/>
      <c r="S212" s="50"/>
      <c r="T212" s="5"/>
      <c r="U212" s="63"/>
      <c r="V212" s="63"/>
      <c r="W212" s="64"/>
      <c r="X212" s="64"/>
      <c r="Y212" s="5"/>
      <c r="Z212" s="78"/>
      <c r="AA212" s="78"/>
      <c r="AB212" s="78"/>
      <c r="AC212" s="79"/>
      <c r="AD212" s="80"/>
      <c r="AE212" s="81"/>
    </row>
    <row r="213" ht="14.25" outlineLevel="1" spans="1:31">
      <c r="A213" s="18"/>
      <c r="B213" s="19"/>
      <c r="C213" s="20"/>
      <c r="D213" s="5"/>
      <c r="E213" s="21"/>
      <c r="F213" s="22"/>
      <c r="G213" s="23"/>
      <c r="H213" s="24"/>
      <c r="I213" s="5"/>
      <c r="J213" s="46"/>
      <c r="K213" s="46"/>
      <c r="L213" s="46"/>
      <c r="M213" s="46"/>
      <c r="N213" s="5"/>
      <c r="O213" s="50"/>
      <c r="P213" s="50"/>
      <c r="Q213" s="50"/>
      <c r="R213" s="57"/>
      <c r="S213" s="50"/>
      <c r="T213" s="5"/>
      <c r="U213" s="63"/>
      <c r="V213" s="63"/>
      <c r="W213" s="64"/>
      <c r="X213" s="64"/>
      <c r="Y213" s="5"/>
      <c r="Z213" s="78"/>
      <c r="AA213" s="78"/>
      <c r="AB213" s="78"/>
      <c r="AC213" s="79"/>
      <c r="AD213" s="80"/>
      <c r="AE213" s="81"/>
    </row>
    <row r="214" ht="14.25" outlineLevel="1" spans="1:31">
      <c r="A214" s="18"/>
      <c r="B214" s="19"/>
      <c r="C214" s="20"/>
      <c r="D214" s="5"/>
      <c r="E214" s="21"/>
      <c r="F214" s="22"/>
      <c r="G214" s="23"/>
      <c r="H214" s="24"/>
      <c r="I214" s="5"/>
      <c r="J214" s="46"/>
      <c r="K214" s="46"/>
      <c r="L214" s="46"/>
      <c r="M214" s="46"/>
      <c r="N214" s="5"/>
      <c r="O214" s="50"/>
      <c r="P214" s="50"/>
      <c r="Q214" s="50"/>
      <c r="R214" s="57"/>
      <c r="S214" s="50"/>
      <c r="T214" s="5"/>
      <c r="U214" s="63"/>
      <c r="V214" s="63"/>
      <c r="W214" s="64"/>
      <c r="X214" s="64"/>
      <c r="Y214" s="5"/>
      <c r="Z214" s="78"/>
      <c r="AA214" s="78"/>
      <c r="AB214" s="78"/>
      <c r="AC214" s="79"/>
      <c r="AD214" s="80"/>
      <c r="AE214" s="81"/>
    </row>
    <row r="215" ht="14.25" outlineLevel="1" spans="1:31">
      <c r="A215" s="18"/>
      <c r="B215" s="19"/>
      <c r="C215" s="20"/>
      <c r="D215" s="5"/>
      <c r="E215" s="21"/>
      <c r="F215" s="22"/>
      <c r="G215" s="23"/>
      <c r="H215" s="24"/>
      <c r="I215" s="5"/>
      <c r="J215" s="46"/>
      <c r="K215" s="46"/>
      <c r="L215" s="46"/>
      <c r="M215" s="46"/>
      <c r="N215" s="5"/>
      <c r="O215" s="50"/>
      <c r="P215" s="50"/>
      <c r="Q215" s="50"/>
      <c r="R215" s="57"/>
      <c r="S215" s="50"/>
      <c r="T215" s="5"/>
      <c r="U215" s="63"/>
      <c r="V215" s="63"/>
      <c r="W215" s="64"/>
      <c r="X215" s="64"/>
      <c r="Y215" s="5"/>
      <c r="Z215" s="78"/>
      <c r="AA215" s="78"/>
      <c r="AB215" s="78"/>
      <c r="AC215" s="79"/>
      <c r="AD215" s="80"/>
      <c r="AE215" s="81"/>
    </row>
    <row r="216" ht="14.25" outlineLevel="1" spans="1:31">
      <c r="A216" s="18"/>
      <c r="B216" s="19"/>
      <c r="C216" s="20"/>
      <c r="D216" s="5"/>
      <c r="E216" s="21"/>
      <c r="F216" s="22"/>
      <c r="G216" s="23"/>
      <c r="H216" s="24"/>
      <c r="I216" s="5"/>
      <c r="J216" s="46"/>
      <c r="K216" s="46"/>
      <c r="L216" s="46"/>
      <c r="M216" s="46"/>
      <c r="N216" s="5"/>
      <c r="O216" s="50"/>
      <c r="P216" s="50"/>
      <c r="Q216" s="50"/>
      <c r="R216" s="57"/>
      <c r="S216" s="50"/>
      <c r="T216" s="5"/>
      <c r="U216" s="63"/>
      <c r="V216" s="63"/>
      <c r="W216" s="64"/>
      <c r="X216" s="64"/>
      <c r="Y216" s="5"/>
      <c r="Z216" s="78"/>
      <c r="AA216" s="78"/>
      <c r="AB216" s="78"/>
      <c r="AC216" s="79"/>
      <c r="AD216" s="80"/>
      <c r="AE216" s="81"/>
    </row>
    <row r="217" ht="14.25" outlineLevel="1" spans="1:31">
      <c r="A217" s="18"/>
      <c r="B217" s="19"/>
      <c r="C217" s="20"/>
      <c r="D217" s="5"/>
      <c r="E217" s="21"/>
      <c r="F217" s="22"/>
      <c r="G217" s="23"/>
      <c r="H217" s="24"/>
      <c r="I217" s="5"/>
      <c r="J217" s="46"/>
      <c r="K217" s="46"/>
      <c r="L217" s="46"/>
      <c r="M217" s="46"/>
      <c r="N217" s="5"/>
      <c r="O217" s="50"/>
      <c r="P217" s="50"/>
      <c r="Q217" s="50"/>
      <c r="R217" s="57"/>
      <c r="S217" s="50"/>
      <c r="T217" s="5"/>
      <c r="U217" s="63"/>
      <c r="V217" s="63"/>
      <c r="W217" s="64"/>
      <c r="X217" s="64"/>
      <c r="Y217" s="5"/>
      <c r="Z217" s="78"/>
      <c r="AA217" s="78"/>
      <c r="AB217" s="78"/>
      <c r="AC217" s="79"/>
      <c r="AD217" s="80"/>
      <c r="AE217" s="81"/>
    </row>
    <row r="218" ht="14.25" outlineLevel="1" spans="1:31">
      <c r="A218" s="18"/>
      <c r="B218" s="19"/>
      <c r="C218" s="20"/>
      <c r="D218" s="5"/>
      <c r="E218" s="21"/>
      <c r="F218" s="22"/>
      <c r="G218" s="23"/>
      <c r="H218" s="24"/>
      <c r="I218" s="5"/>
      <c r="J218" s="46"/>
      <c r="K218" s="46"/>
      <c r="L218" s="46"/>
      <c r="M218" s="46"/>
      <c r="N218" s="5"/>
      <c r="O218" s="50"/>
      <c r="P218" s="50"/>
      <c r="Q218" s="50"/>
      <c r="R218" s="57"/>
      <c r="S218" s="50"/>
      <c r="T218" s="5"/>
      <c r="U218" s="63"/>
      <c r="V218" s="63"/>
      <c r="W218" s="64"/>
      <c r="X218" s="64"/>
      <c r="Y218" s="5"/>
      <c r="Z218" s="78"/>
      <c r="AA218" s="78"/>
      <c r="AB218" s="78"/>
      <c r="AC218" s="79"/>
      <c r="AD218" s="80"/>
      <c r="AE218" s="81"/>
    </row>
    <row r="219" ht="14.25" outlineLevel="1" spans="1:31">
      <c r="A219" s="18"/>
      <c r="B219" s="19"/>
      <c r="C219" s="20"/>
      <c r="D219" s="5"/>
      <c r="E219" s="21"/>
      <c r="F219" s="22"/>
      <c r="G219" s="23"/>
      <c r="H219" s="24"/>
      <c r="I219" s="5"/>
      <c r="J219" s="46"/>
      <c r="K219" s="46"/>
      <c r="L219" s="46"/>
      <c r="M219" s="46"/>
      <c r="N219" s="5"/>
      <c r="O219" s="50"/>
      <c r="P219" s="50"/>
      <c r="Q219" s="50"/>
      <c r="R219" s="57"/>
      <c r="S219" s="50"/>
      <c r="T219" s="5"/>
      <c r="U219" s="63"/>
      <c r="V219" s="63"/>
      <c r="W219" s="64"/>
      <c r="X219" s="64"/>
      <c r="Y219" s="5"/>
      <c r="Z219" s="78"/>
      <c r="AA219" s="78"/>
      <c r="AB219" s="78"/>
      <c r="AC219" s="79"/>
      <c r="AD219" s="80"/>
      <c r="AE219" s="81"/>
    </row>
    <row r="220" ht="14.25" outlineLevel="1" spans="1:31">
      <c r="A220" s="18"/>
      <c r="B220" s="19"/>
      <c r="C220" s="20"/>
      <c r="D220" s="5"/>
      <c r="E220" s="21"/>
      <c r="F220" s="22"/>
      <c r="G220" s="23"/>
      <c r="H220" s="24"/>
      <c r="I220" s="5"/>
      <c r="J220" s="46"/>
      <c r="K220" s="46"/>
      <c r="L220" s="46"/>
      <c r="M220" s="46"/>
      <c r="N220" s="5"/>
      <c r="O220" s="50"/>
      <c r="P220" s="50"/>
      <c r="Q220" s="50"/>
      <c r="R220" s="57"/>
      <c r="S220" s="50"/>
      <c r="T220" s="5"/>
      <c r="U220" s="63"/>
      <c r="V220" s="63"/>
      <c r="W220" s="64"/>
      <c r="X220" s="64"/>
      <c r="Y220" s="5"/>
      <c r="Z220" s="78"/>
      <c r="AA220" s="78"/>
      <c r="AB220" s="78"/>
      <c r="AC220" s="79"/>
      <c r="AD220" s="80"/>
      <c r="AE220" s="81"/>
    </row>
    <row r="221" ht="14.25" outlineLevel="1" spans="1:31">
      <c r="A221" s="18"/>
      <c r="B221" s="19"/>
      <c r="C221" s="20"/>
      <c r="D221" s="5"/>
      <c r="E221" s="21"/>
      <c r="F221" s="22"/>
      <c r="G221" s="23"/>
      <c r="H221" s="24"/>
      <c r="I221" s="5"/>
      <c r="J221" s="46"/>
      <c r="K221" s="46"/>
      <c r="L221" s="46"/>
      <c r="M221" s="46"/>
      <c r="N221" s="5"/>
      <c r="O221" s="50"/>
      <c r="P221" s="50"/>
      <c r="Q221" s="50"/>
      <c r="R221" s="57"/>
      <c r="S221" s="50"/>
      <c r="T221" s="5"/>
      <c r="U221" s="63"/>
      <c r="V221" s="63"/>
      <c r="W221" s="64"/>
      <c r="X221" s="64"/>
      <c r="Y221" s="5"/>
      <c r="Z221" s="78"/>
      <c r="AA221" s="78"/>
      <c r="AB221" s="78"/>
      <c r="AC221" s="79"/>
      <c r="AD221" s="80"/>
      <c r="AE221" s="81"/>
    </row>
    <row r="222" ht="14.25" outlineLevel="1" spans="1:31">
      <c r="A222" s="18"/>
      <c r="B222" s="19"/>
      <c r="C222" s="20"/>
      <c r="D222" s="5"/>
      <c r="E222" s="21"/>
      <c r="F222" s="22"/>
      <c r="G222" s="23"/>
      <c r="H222" s="24"/>
      <c r="I222" s="5"/>
      <c r="J222" s="46"/>
      <c r="K222" s="46"/>
      <c r="L222" s="46"/>
      <c r="M222" s="46"/>
      <c r="N222" s="5"/>
      <c r="O222" s="50"/>
      <c r="P222" s="50"/>
      <c r="Q222" s="50"/>
      <c r="R222" s="57"/>
      <c r="S222" s="50"/>
      <c r="T222" s="5"/>
      <c r="U222" s="63"/>
      <c r="V222" s="63"/>
      <c r="W222" s="64"/>
      <c r="X222" s="64"/>
      <c r="Y222" s="5"/>
      <c r="Z222" s="78"/>
      <c r="AA222" s="78"/>
      <c r="AB222" s="78"/>
      <c r="AC222" s="79"/>
      <c r="AD222" s="80"/>
      <c r="AE222" s="81"/>
    </row>
    <row r="223" ht="14.25" outlineLevel="1" spans="1:31">
      <c r="A223" s="18"/>
      <c r="B223" s="19"/>
      <c r="C223" s="20"/>
      <c r="D223" s="5"/>
      <c r="E223" s="21"/>
      <c r="F223" s="22"/>
      <c r="G223" s="23"/>
      <c r="H223" s="24"/>
      <c r="I223" s="5"/>
      <c r="J223" s="46"/>
      <c r="K223" s="46"/>
      <c r="L223" s="46"/>
      <c r="M223" s="46"/>
      <c r="N223" s="5"/>
      <c r="O223" s="50"/>
      <c r="P223" s="50"/>
      <c r="Q223" s="50"/>
      <c r="R223" s="57"/>
      <c r="S223" s="50"/>
      <c r="T223" s="5"/>
      <c r="U223" s="63"/>
      <c r="V223" s="63"/>
      <c r="W223" s="64"/>
      <c r="X223" s="64"/>
      <c r="Y223" s="5"/>
      <c r="Z223" s="78"/>
      <c r="AA223" s="78"/>
      <c r="AB223" s="78"/>
      <c r="AC223" s="79"/>
      <c r="AD223" s="80"/>
      <c r="AE223" s="81"/>
    </row>
    <row r="224" ht="14.25" outlineLevel="1" spans="1:31">
      <c r="A224" s="18"/>
      <c r="B224" s="19"/>
      <c r="C224" s="20"/>
      <c r="D224" s="5"/>
      <c r="E224" s="21"/>
      <c r="F224" s="22"/>
      <c r="G224" s="23"/>
      <c r="H224" s="24"/>
      <c r="I224" s="5"/>
      <c r="J224" s="46"/>
      <c r="K224" s="46"/>
      <c r="L224" s="46"/>
      <c r="M224" s="46"/>
      <c r="N224" s="5"/>
      <c r="O224" s="50"/>
      <c r="P224" s="50"/>
      <c r="Q224" s="50"/>
      <c r="R224" s="57"/>
      <c r="S224" s="50"/>
      <c r="T224" s="5"/>
      <c r="U224" s="63"/>
      <c r="V224" s="63"/>
      <c r="W224" s="64"/>
      <c r="X224" s="64"/>
      <c r="Y224" s="5"/>
      <c r="Z224" s="78"/>
      <c r="AA224" s="78"/>
      <c r="AB224" s="78"/>
      <c r="AC224" s="79"/>
      <c r="AD224" s="80"/>
      <c r="AE224" s="81"/>
    </row>
    <row r="225" ht="14.25" outlineLevel="1" spans="1:31">
      <c r="A225" s="18"/>
      <c r="B225" s="19"/>
      <c r="C225" s="20"/>
      <c r="D225" s="5"/>
      <c r="E225" s="21"/>
      <c r="F225" s="22"/>
      <c r="G225" s="23"/>
      <c r="H225" s="24"/>
      <c r="I225" s="5"/>
      <c r="J225" s="46"/>
      <c r="K225" s="46"/>
      <c r="L225" s="46"/>
      <c r="M225" s="46"/>
      <c r="N225" s="5"/>
      <c r="O225" s="50"/>
      <c r="P225" s="50"/>
      <c r="Q225" s="50"/>
      <c r="R225" s="57"/>
      <c r="S225" s="50"/>
      <c r="T225" s="5"/>
      <c r="U225" s="63"/>
      <c r="V225" s="63"/>
      <c r="W225" s="64"/>
      <c r="X225" s="64"/>
      <c r="Y225" s="5"/>
      <c r="Z225" s="78"/>
      <c r="AA225" s="78"/>
      <c r="AB225" s="78"/>
      <c r="AC225" s="79"/>
      <c r="AD225" s="80"/>
      <c r="AE225" s="81"/>
    </row>
    <row r="226" ht="14.25" outlineLevel="1" spans="1:31">
      <c r="A226" s="18"/>
      <c r="B226" s="19"/>
      <c r="C226" s="20"/>
      <c r="D226" s="5"/>
      <c r="E226" s="21"/>
      <c r="F226" s="22"/>
      <c r="G226" s="23"/>
      <c r="H226" s="24"/>
      <c r="I226" s="5"/>
      <c r="J226" s="46"/>
      <c r="K226" s="46"/>
      <c r="L226" s="46"/>
      <c r="M226" s="46"/>
      <c r="N226" s="5"/>
      <c r="O226" s="50"/>
      <c r="P226" s="50"/>
      <c r="Q226" s="50"/>
      <c r="R226" s="57"/>
      <c r="S226" s="50"/>
      <c r="T226" s="5"/>
      <c r="U226" s="63"/>
      <c r="V226" s="63"/>
      <c r="W226" s="64"/>
      <c r="X226" s="64"/>
      <c r="Y226" s="5"/>
      <c r="Z226" s="78"/>
      <c r="AA226" s="78"/>
      <c r="AB226" s="78"/>
      <c r="AC226" s="79"/>
      <c r="AD226" s="80"/>
      <c r="AE226" s="81"/>
    </row>
    <row r="227" ht="14.25" outlineLevel="1" spans="1:31">
      <c r="A227" s="18"/>
      <c r="B227" s="19"/>
      <c r="C227" s="20"/>
      <c r="D227" s="5"/>
      <c r="E227" s="21"/>
      <c r="F227" s="22"/>
      <c r="G227" s="23"/>
      <c r="H227" s="24"/>
      <c r="I227" s="5"/>
      <c r="J227" s="46"/>
      <c r="K227" s="46"/>
      <c r="L227" s="46"/>
      <c r="M227" s="46"/>
      <c r="N227" s="5"/>
      <c r="O227" s="50"/>
      <c r="P227" s="50"/>
      <c r="Q227" s="50"/>
      <c r="R227" s="57"/>
      <c r="S227" s="50"/>
      <c r="T227" s="5"/>
      <c r="U227" s="63"/>
      <c r="V227" s="63"/>
      <c r="W227" s="64"/>
      <c r="X227" s="64"/>
      <c r="Y227" s="5"/>
      <c r="Z227" s="78"/>
      <c r="AA227" s="78"/>
      <c r="AB227" s="78"/>
      <c r="AC227" s="79"/>
      <c r="AD227" s="80"/>
      <c r="AE227" s="81"/>
    </row>
    <row r="228" ht="14.25" outlineLevel="1" spans="1:31">
      <c r="A228" s="18"/>
      <c r="B228" s="19"/>
      <c r="C228" s="20"/>
      <c r="D228" s="5"/>
      <c r="E228" s="21"/>
      <c r="F228" s="22"/>
      <c r="G228" s="23"/>
      <c r="H228" s="24"/>
      <c r="I228" s="5"/>
      <c r="J228" s="46"/>
      <c r="K228" s="46"/>
      <c r="L228" s="46"/>
      <c r="M228" s="46"/>
      <c r="N228" s="5"/>
      <c r="O228" s="50"/>
      <c r="P228" s="50"/>
      <c r="Q228" s="50"/>
      <c r="R228" s="57"/>
      <c r="S228" s="50"/>
      <c r="T228" s="5"/>
      <c r="U228" s="63"/>
      <c r="V228" s="63"/>
      <c r="W228" s="64"/>
      <c r="X228" s="64"/>
      <c r="Y228" s="5"/>
      <c r="Z228" s="78"/>
      <c r="AA228" s="78"/>
      <c r="AB228" s="78"/>
      <c r="AC228" s="79"/>
      <c r="AD228" s="80"/>
      <c r="AE228" s="81"/>
    </row>
    <row r="229" ht="14.25" outlineLevel="1" spans="1:31">
      <c r="A229" s="18"/>
      <c r="B229" s="19"/>
      <c r="C229" s="20"/>
      <c r="D229" s="5"/>
      <c r="E229" s="21"/>
      <c r="F229" s="22"/>
      <c r="G229" s="23"/>
      <c r="H229" s="24"/>
      <c r="I229" s="5"/>
      <c r="J229" s="46"/>
      <c r="K229" s="46"/>
      <c r="L229" s="46"/>
      <c r="M229" s="46"/>
      <c r="N229" s="5"/>
      <c r="O229" s="50"/>
      <c r="P229" s="50"/>
      <c r="Q229" s="50"/>
      <c r="R229" s="57"/>
      <c r="S229" s="50"/>
      <c r="T229" s="5"/>
      <c r="U229" s="63"/>
      <c r="V229" s="63"/>
      <c r="W229" s="64"/>
      <c r="X229" s="64"/>
      <c r="Y229" s="5"/>
      <c r="Z229" s="78"/>
      <c r="AA229" s="78"/>
      <c r="AB229" s="78"/>
      <c r="AC229" s="79"/>
      <c r="AD229" s="80"/>
      <c r="AE229" s="81"/>
    </row>
    <row r="230" ht="14.25" outlineLevel="1" spans="1:31">
      <c r="A230" s="18"/>
      <c r="B230" s="19"/>
      <c r="C230" s="20"/>
      <c r="D230" s="5"/>
      <c r="E230" s="21"/>
      <c r="F230" s="22"/>
      <c r="G230" s="23"/>
      <c r="H230" s="24"/>
      <c r="I230" s="5"/>
      <c r="J230" s="46"/>
      <c r="K230" s="46"/>
      <c r="L230" s="46"/>
      <c r="M230" s="46"/>
      <c r="N230" s="5"/>
      <c r="O230" s="50"/>
      <c r="P230" s="50"/>
      <c r="Q230" s="50"/>
      <c r="R230" s="57"/>
      <c r="S230" s="50"/>
      <c r="T230" s="5"/>
      <c r="U230" s="63"/>
      <c r="V230" s="63"/>
      <c r="W230" s="64"/>
      <c r="X230" s="64"/>
      <c r="Y230" s="5"/>
      <c r="Z230" s="78"/>
      <c r="AA230" s="78"/>
      <c r="AB230" s="78"/>
      <c r="AC230" s="79"/>
      <c r="AD230" s="80"/>
      <c r="AE230" s="81"/>
    </row>
    <row r="231" ht="14.25" outlineLevel="1" spans="1:31">
      <c r="A231" s="87"/>
      <c r="B231" s="25"/>
      <c r="C231" s="26"/>
      <c r="D231" s="5"/>
      <c r="E231" s="27"/>
      <c r="F231" s="28"/>
      <c r="G231" s="29"/>
      <c r="H231" s="30"/>
      <c r="I231" s="5"/>
      <c r="J231" s="51"/>
      <c r="K231" s="51"/>
      <c r="L231" s="51"/>
      <c r="M231" s="51"/>
      <c r="N231" s="5"/>
      <c r="O231" s="52"/>
      <c r="P231" s="52"/>
      <c r="Q231" s="52"/>
      <c r="R231" s="65"/>
      <c r="S231" s="52"/>
      <c r="T231" s="5"/>
      <c r="U231" s="66"/>
      <c r="V231" s="66"/>
      <c r="W231" s="67"/>
      <c r="X231" s="67"/>
      <c r="Y231" s="5"/>
      <c r="Z231" s="82"/>
      <c r="AA231" s="82"/>
      <c r="AB231" s="82"/>
      <c r="AC231" s="83"/>
      <c r="AD231" s="84"/>
      <c r="AE231" s="85"/>
    </row>
    <row r="232" ht="14.25" spans="1:31">
      <c r="A232" s="31"/>
      <c r="B232" s="32"/>
      <c r="C232" s="32"/>
      <c r="D232" s="33"/>
      <c r="E232" s="34"/>
      <c r="F232" s="34"/>
      <c r="G232" s="34"/>
      <c r="H232" s="34"/>
      <c r="I232" s="33"/>
      <c r="J232" s="34"/>
      <c r="K232" s="34"/>
      <c r="L232" s="34"/>
      <c r="M232" s="34"/>
      <c r="N232" s="33"/>
      <c r="O232" s="34"/>
      <c r="P232" s="34"/>
      <c r="Q232" s="34"/>
      <c r="R232" s="68"/>
      <c r="S232" s="34"/>
      <c r="T232" s="33"/>
      <c r="U232" s="68"/>
      <c r="V232" s="68"/>
      <c r="W232" s="69"/>
      <c r="X232" s="69"/>
      <c r="Y232" s="33"/>
      <c r="Z232" s="34"/>
      <c r="AA232" s="34"/>
      <c r="AB232" s="68"/>
      <c r="AC232" s="34"/>
      <c r="AD232" s="86"/>
      <c r="AE232" s="68"/>
    </row>
    <row r="233" ht="14.25" spans="1:31">
      <c r="A233" s="35"/>
      <c r="B233" s="36"/>
      <c r="C233" s="37"/>
      <c r="D233" s="38"/>
      <c r="E233" s="38"/>
      <c r="F233" s="38"/>
      <c r="G233" s="39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70"/>
      <c r="X233" s="70"/>
      <c r="Y233" s="38"/>
      <c r="Z233" s="70"/>
      <c r="AA233" s="70"/>
      <c r="AB233" s="70"/>
      <c r="AC233" s="70"/>
      <c r="AD233" s="70"/>
      <c r="AE233" s="70"/>
    </row>
    <row r="234" ht="14.25" outlineLevel="1" spans="1:31">
      <c r="A234" s="18"/>
      <c r="B234" s="19"/>
      <c r="C234" s="20"/>
      <c r="D234" s="5"/>
      <c r="E234" s="21"/>
      <c r="F234" s="22"/>
      <c r="G234" s="23"/>
      <c r="H234" s="24"/>
      <c r="I234" s="5"/>
      <c r="J234" s="46"/>
      <c r="K234" s="46"/>
      <c r="L234" s="46"/>
      <c r="M234" s="46"/>
      <c r="N234" s="5"/>
      <c r="O234" s="50"/>
      <c r="P234" s="50"/>
      <c r="Q234" s="50"/>
      <c r="R234" s="57"/>
      <c r="S234" s="50"/>
      <c r="T234" s="5"/>
      <c r="U234" s="63"/>
      <c r="V234" s="63"/>
      <c r="W234" s="64"/>
      <c r="X234" s="64"/>
      <c r="Y234" s="5"/>
      <c r="Z234" s="78"/>
      <c r="AA234" s="78"/>
      <c r="AB234" s="78"/>
      <c r="AC234" s="79"/>
      <c r="AD234" s="80"/>
      <c r="AE234" s="81"/>
    </row>
    <row r="235" ht="14.25" outlineLevel="1" spans="1:31">
      <c r="A235" s="18"/>
      <c r="B235" s="19"/>
      <c r="C235" s="20"/>
      <c r="D235" s="5"/>
      <c r="E235" s="21"/>
      <c r="F235" s="22"/>
      <c r="G235" s="23"/>
      <c r="H235" s="24"/>
      <c r="I235" s="5"/>
      <c r="J235" s="46"/>
      <c r="K235" s="46"/>
      <c r="L235" s="46"/>
      <c r="M235" s="46"/>
      <c r="N235" s="5"/>
      <c r="O235" s="50"/>
      <c r="P235" s="50"/>
      <c r="Q235" s="50"/>
      <c r="R235" s="57"/>
      <c r="S235" s="50"/>
      <c r="T235" s="5"/>
      <c r="U235" s="63"/>
      <c r="V235" s="63"/>
      <c r="W235" s="64"/>
      <c r="X235" s="64"/>
      <c r="Y235" s="5"/>
      <c r="Z235" s="78"/>
      <c r="AA235" s="78"/>
      <c r="AB235" s="78"/>
      <c r="AC235" s="79"/>
      <c r="AD235" s="80"/>
      <c r="AE235" s="81"/>
    </row>
    <row r="236" ht="14.25" outlineLevel="1" spans="1:31">
      <c r="A236" s="18"/>
      <c r="B236" s="19"/>
      <c r="C236" s="20"/>
      <c r="D236" s="5"/>
      <c r="E236" s="21"/>
      <c r="F236" s="22"/>
      <c r="G236" s="23"/>
      <c r="H236" s="24"/>
      <c r="I236" s="5"/>
      <c r="J236" s="46"/>
      <c r="K236" s="46"/>
      <c r="L236" s="46"/>
      <c r="M236" s="46"/>
      <c r="N236" s="5"/>
      <c r="O236" s="50"/>
      <c r="P236" s="50"/>
      <c r="Q236" s="50"/>
      <c r="R236" s="57"/>
      <c r="S236" s="50"/>
      <c r="T236" s="5"/>
      <c r="U236" s="63"/>
      <c r="V236" s="63"/>
      <c r="W236" s="64"/>
      <c r="X236" s="64"/>
      <c r="Y236" s="5"/>
      <c r="Z236" s="78"/>
      <c r="AA236" s="78"/>
      <c r="AB236" s="78"/>
      <c r="AC236" s="79"/>
      <c r="AD236" s="80"/>
      <c r="AE236" s="81"/>
    </row>
    <row r="237" ht="14.25" outlineLevel="1" spans="1:31">
      <c r="A237" s="18"/>
      <c r="B237" s="19"/>
      <c r="C237" s="20"/>
      <c r="D237" s="5"/>
      <c r="E237" s="21"/>
      <c r="F237" s="22"/>
      <c r="G237" s="23"/>
      <c r="H237" s="24"/>
      <c r="I237" s="5"/>
      <c r="J237" s="46"/>
      <c r="K237" s="46"/>
      <c r="L237" s="46"/>
      <c r="M237" s="46"/>
      <c r="N237" s="5"/>
      <c r="O237" s="50"/>
      <c r="P237" s="50"/>
      <c r="Q237" s="50"/>
      <c r="R237" s="57"/>
      <c r="S237" s="50"/>
      <c r="T237" s="5"/>
      <c r="U237" s="63"/>
      <c r="V237" s="63"/>
      <c r="W237" s="64"/>
      <c r="X237" s="64"/>
      <c r="Y237" s="5"/>
      <c r="Z237" s="78"/>
      <c r="AA237" s="78"/>
      <c r="AB237" s="78"/>
      <c r="AC237" s="79"/>
      <c r="AD237" s="80"/>
      <c r="AE237" s="81"/>
    </row>
    <row r="238" ht="14.25" outlineLevel="1" spans="1:31">
      <c r="A238" s="18"/>
      <c r="B238" s="19"/>
      <c r="C238" s="20"/>
      <c r="D238" s="5"/>
      <c r="E238" s="21"/>
      <c r="F238" s="22"/>
      <c r="G238" s="23"/>
      <c r="H238" s="24"/>
      <c r="I238" s="5"/>
      <c r="J238" s="46"/>
      <c r="K238" s="46"/>
      <c r="L238" s="46"/>
      <c r="M238" s="46"/>
      <c r="N238" s="5"/>
      <c r="O238" s="50"/>
      <c r="P238" s="50"/>
      <c r="Q238" s="50"/>
      <c r="R238" s="57"/>
      <c r="S238" s="50"/>
      <c r="T238" s="5"/>
      <c r="U238" s="63"/>
      <c r="V238" s="63"/>
      <c r="W238" s="64"/>
      <c r="X238" s="64"/>
      <c r="Y238" s="5"/>
      <c r="Z238" s="78"/>
      <c r="AA238" s="78"/>
      <c r="AB238" s="78"/>
      <c r="AC238" s="79"/>
      <c r="AD238" s="80"/>
      <c r="AE238" s="81"/>
    </row>
    <row r="239" ht="14.25" outlineLevel="1" spans="1:31">
      <c r="A239" s="18"/>
      <c r="B239" s="19"/>
      <c r="C239" s="20"/>
      <c r="D239" s="5"/>
      <c r="E239" s="21"/>
      <c r="F239" s="22"/>
      <c r="G239" s="23"/>
      <c r="H239" s="24"/>
      <c r="I239" s="5"/>
      <c r="J239" s="46"/>
      <c r="K239" s="46"/>
      <c r="L239" s="46"/>
      <c r="M239" s="46"/>
      <c r="N239" s="5"/>
      <c r="O239" s="50"/>
      <c r="P239" s="50"/>
      <c r="Q239" s="50"/>
      <c r="R239" s="57"/>
      <c r="S239" s="50"/>
      <c r="T239" s="5"/>
      <c r="U239" s="63"/>
      <c r="V239" s="63"/>
      <c r="W239" s="64"/>
      <c r="X239" s="64"/>
      <c r="Y239" s="5"/>
      <c r="Z239" s="78"/>
      <c r="AA239" s="78"/>
      <c r="AB239" s="78"/>
      <c r="AC239" s="79"/>
      <c r="AD239" s="80"/>
      <c r="AE239" s="81"/>
    </row>
    <row r="240" ht="14.25" outlineLevel="1" spans="1:31">
      <c r="A240" s="18"/>
      <c r="B240" s="19"/>
      <c r="C240" s="20"/>
      <c r="D240" s="5"/>
      <c r="E240" s="21"/>
      <c r="F240" s="22"/>
      <c r="G240" s="23"/>
      <c r="H240" s="24"/>
      <c r="I240" s="5"/>
      <c r="J240" s="46"/>
      <c r="K240" s="46"/>
      <c r="L240" s="46"/>
      <c r="M240" s="46"/>
      <c r="N240" s="5"/>
      <c r="O240" s="50"/>
      <c r="P240" s="50"/>
      <c r="Q240" s="50"/>
      <c r="R240" s="57"/>
      <c r="S240" s="50"/>
      <c r="T240" s="5"/>
      <c r="U240" s="63"/>
      <c r="V240" s="63"/>
      <c r="W240" s="64"/>
      <c r="X240" s="64"/>
      <c r="Y240" s="5"/>
      <c r="Z240" s="78"/>
      <c r="AA240" s="78"/>
      <c r="AB240" s="78"/>
      <c r="AC240" s="79"/>
      <c r="AD240" s="80"/>
      <c r="AE240" s="81"/>
    </row>
    <row r="241" ht="14.25" outlineLevel="1" spans="1:31">
      <c r="A241" s="18"/>
      <c r="B241" s="19"/>
      <c r="C241" s="20"/>
      <c r="D241" s="5"/>
      <c r="E241" s="21"/>
      <c r="F241" s="22"/>
      <c r="G241" s="23"/>
      <c r="H241" s="24"/>
      <c r="I241" s="5"/>
      <c r="J241" s="46"/>
      <c r="K241" s="46"/>
      <c r="L241" s="46"/>
      <c r="M241" s="46"/>
      <c r="N241" s="5"/>
      <c r="O241" s="50"/>
      <c r="P241" s="50"/>
      <c r="Q241" s="50"/>
      <c r="R241" s="57"/>
      <c r="S241" s="50"/>
      <c r="T241" s="5"/>
      <c r="U241" s="63"/>
      <c r="V241" s="63"/>
      <c r="W241" s="64"/>
      <c r="X241" s="64"/>
      <c r="Y241" s="5"/>
      <c r="Z241" s="78"/>
      <c r="AA241" s="78"/>
      <c r="AB241" s="78"/>
      <c r="AC241" s="79"/>
      <c r="AD241" s="80"/>
      <c r="AE241" s="81"/>
    </row>
    <row r="242" ht="14.25" outlineLevel="1" spans="1:31">
      <c r="A242" s="18"/>
      <c r="B242" s="19"/>
      <c r="C242" s="20"/>
      <c r="D242" s="5"/>
      <c r="E242" s="21"/>
      <c r="F242" s="22"/>
      <c r="G242" s="23"/>
      <c r="H242" s="24"/>
      <c r="I242" s="5"/>
      <c r="J242" s="46"/>
      <c r="K242" s="46"/>
      <c r="L242" s="46"/>
      <c r="M242" s="46"/>
      <c r="N242" s="5"/>
      <c r="O242" s="50"/>
      <c r="P242" s="50"/>
      <c r="Q242" s="50"/>
      <c r="R242" s="57"/>
      <c r="S242" s="50"/>
      <c r="T242" s="5"/>
      <c r="U242" s="63"/>
      <c r="V242" s="63"/>
      <c r="W242" s="64"/>
      <c r="X242" s="64"/>
      <c r="Y242" s="5"/>
      <c r="Z242" s="78"/>
      <c r="AA242" s="78"/>
      <c r="AB242" s="78"/>
      <c r="AC242" s="79"/>
      <c r="AD242" s="80"/>
      <c r="AE242" s="81"/>
    </row>
    <row r="243" ht="14.25" outlineLevel="1" spans="1:31">
      <c r="A243" s="18"/>
      <c r="B243" s="19"/>
      <c r="C243" s="20"/>
      <c r="D243" s="5"/>
      <c r="E243" s="21"/>
      <c r="F243" s="22"/>
      <c r="G243" s="23"/>
      <c r="H243" s="24"/>
      <c r="I243" s="5"/>
      <c r="J243" s="46"/>
      <c r="K243" s="46"/>
      <c r="L243" s="46"/>
      <c r="M243" s="46"/>
      <c r="N243" s="5"/>
      <c r="O243" s="50"/>
      <c r="P243" s="50"/>
      <c r="Q243" s="50"/>
      <c r="R243" s="57"/>
      <c r="S243" s="50"/>
      <c r="T243" s="5"/>
      <c r="U243" s="63"/>
      <c r="V243" s="63"/>
      <c r="W243" s="64"/>
      <c r="X243" s="64"/>
      <c r="Y243" s="5"/>
      <c r="Z243" s="78"/>
      <c r="AA243" s="78"/>
      <c r="AB243" s="78"/>
      <c r="AC243" s="79"/>
      <c r="AD243" s="80"/>
      <c r="AE243" s="81"/>
    </row>
    <row r="244" ht="14.25" outlineLevel="1" spans="1:31">
      <c r="A244" s="18"/>
      <c r="B244" s="19"/>
      <c r="C244" s="20"/>
      <c r="D244" s="5"/>
      <c r="E244" s="21"/>
      <c r="F244" s="22"/>
      <c r="G244" s="23"/>
      <c r="H244" s="24"/>
      <c r="I244" s="5"/>
      <c r="J244" s="46"/>
      <c r="K244" s="46"/>
      <c r="L244" s="46"/>
      <c r="M244" s="46"/>
      <c r="N244" s="5"/>
      <c r="O244" s="50"/>
      <c r="P244" s="50"/>
      <c r="Q244" s="50"/>
      <c r="R244" s="57"/>
      <c r="S244" s="50"/>
      <c r="T244" s="5"/>
      <c r="U244" s="63"/>
      <c r="V244" s="63"/>
      <c r="W244" s="64"/>
      <c r="X244" s="64"/>
      <c r="Y244" s="5"/>
      <c r="Z244" s="78"/>
      <c r="AA244" s="78"/>
      <c r="AB244" s="78"/>
      <c r="AC244" s="79"/>
      <c r="AD244" s="80"/>
      <c r="AE244" s="81"/>
    </row>
    <row r="245" ht="14.25" outlineLevel="1" spans="1:31">
      <c r="A245" s="18"/>
      <c r="B245" s="19"/>
      <c r="C245" s="20"/>
      <c r="D245" s="5"/>
      <c r="E245" s="21"/>
      <c r="F245" s="22"/>
      <c r="G245" s="23"/>
      <c r="H245" s="24"/>
      <c r="I245" s="5"/>
      <c r="J245" s="46"/>
      <c r="K245" s="46"/>
      <c r="L245" s="46"/>
      <c r="M245" s="46"/>
      <c r="N245" s="5"/>
      <c r="O245" s="50"/>
      <c r="P245" s="50"/>
      <c r="Q245" s="50"/>
      <c r="R245" s="57"/>
      <c r="S245" s="50"/>
      <c r="T245" s="5"/>
      <c r="U245" s="63"/>
      <c r="V245" s="63"/>
      <c r="W245" s="64"/>
      <c r="X245" s="64"/>
      <c r="Y245" s="5"/>
      <c r="Z245" s="78"/>
      <c r="AA245" s="78"/>
      <c r="AB245" s="78"/>
      <c r="AC245" s="79"/>
      <c r="AD245" s="80"/>
      <c r="AE245" s="81"/>
    </row>
    <row r="246" ht="14.25" outlineLevel="1" spans="1:31">
      <c r="A246" s="18"/>
      <c r="B246" s="19"/>
      <c r="C246" s="20"/>
      <c r="D246" s="5"/>
      <c r="E246" s="21"/>
      <c r="F246" s="22"/>
      <c r="G246" s="23"/>
      <c r="H246" s="24"/>
      <c r="I246" s="5"/>
      <c r="J246" s="46"/>
      <c r="K246" s="46"/>
      <c r="L246" s="46"/>
      <c r="M246" s="46"/>
      <c r="N246" s="5"/>
      <c r="O246" s="50"/>
      <c r="P246" s="50"/>
      <c r="Q246" s="50"/>
      <c r="R246" s="57"/>
      <c r="S246" s="50"/>
      <c r="T246" s="5"/>
      <c r="U246" s="63"/>
      <c r="V246" s="63"/>
      <c r="W246" s="64"/>
      <c r="X246" s="64"/>
      <c r="Y246" s="5"/>
      <c r="Z246" s="78"/>
      <c r="AA246" s="78"/>
      <c r="AB246" s="78"/>
      <c r="AC246" s="79"/>
      <c r="AD246" s="80"/>
      <c r="AE246" s="81"/>
    </row>
    <row r="247" ht="14.25" outlineLevel="1" spans="1:31">
      <c r="A247" s="18"/>
      <c r="B247" s="19"/>
      <c r="C247" s="20"/>
      <c r="D247" s="5"/>
      <c r="E247" s="21"/>
      <c r="F247" s="22"/>
      <c r="G247" s="23"/>
      <c r="H247" s="24"/>
      <c r="I247" s="5"/>
      <c r="J247" s="46"/>
      <c r="K247" s="46"/>
      <c r="L247" s="46"/>
      <c r="M247" s="46"/>
      <c r="N247" s="5"/>
      <c r="O247" s="50"/>
      <c r="P247" s="50"/>
      <c r="Q247" s="50"/>
      <c r="R247" s="57"/>
      <c r="S247" s="50"/>
      <c r="T247" s="5"/>
      <c r="U247" s="63"/>
      <c r="V247" s="63"/>
      <c r="W247" s="64"/>
      <c r="X247" s="64"/>
      <c r="Y247" s="5"/>
      <c r="Z247" s="78"/>
      <c r="AA247" s="78"/>
      <c r="AB247" s="78"/>
      <c r="AC247" s="79"/>
      <c r="AD247" s="80"/>
      <c r="AE247" s="81"/>
    </row>
    <row r="248" ht="14.25" outlineLevel="1" spans="1:31">
      <c r="A248" s="18"/>
      <c r="B248" s="19"/>
      <c r="C248" s="20"/>
      <c r="D248" s="5"/>
      <c r="E248" s="21"/>
      <c r="F248" s="22"/>
      <c r="G248" s="23"/>
      <c r="H248" s="24"/>
      <c r="I248" s="5"/>
      <c r="J248" s="46"/>
      <c r="K248" s="46"/>
      <c r="L248" s="46"/>
      <c r="M248" s="46"/>
      <c r="N248" s="5"/>
      <c r="O248" s="50"/>
      <c r="P248" s="50"/>
      <c r="Q248" s="50"/>
      <c r="R248" s="57"/>
      <c r="S248" s="50"/>
      <c r="T248" s="5"/>
      <c r="U248" s="63"/>
      <c r="V248" s="63"/>
      <c r="W248" s="64"/>
      <c r="X248" s="64"/>
      <c r="Y248" s="5"/>
      <c r="Z248" s="78"/>
      <c r="AA248" s="78"/>
      <c r="AB248" s="78"/>
      <c r="AC248" s="79"/>
      <c r="AD248" s="80"/>
      <c r="AE248" s="81"/>
    </row>
    <row r="249" ht="14.25" outlineLevel="1" spans="1:31">
      <c r="A249" s="18"/>
      <c r="B249" s="19"/>
      <c r="C249" s="20"/>
      <c r="D249" s="5"/>
      <c r="E249" s="21"/>
      <c r="F249" s="22"/>
      <c r="G249" s="23"/>
      <c r="H249" s="24"/>
      <c r="I249" s="5"/>
      <c r="J249" s="46"/>
      <c r="K249" s="46"/>
      <c r="L249" s="46"/>
      <c r="M249" s="46"/>
      <c r="N249" s="5"/>
      <c r="O249" s="50"/>
      <c r="P249" s="50"/>
      <c r="Q249" s="50"/>
      <c r="R249" s="57"/>
      <c r="S249" s="50"/>
      <c r="T249" s="5"/>
      <c r="U249" s="63"/>
      <c r="V249" s="63"/>
      <c r="W249" s="64"/>
      <c r="X249" s="64"/>
      <c r="Y249" s="5"/>
      <c r="Z249" s="78"/>
      <c r="AA249" s="78"/>
      <c r="AB249" s="78"/>
      <c r="AC249" s="79"/>
      <c r="AD249" s="80"/>
      <c r="AE249" s="81"/>
    </row>
    <row r="250" ht="14.25" outlineLevel="1" spans="1:31">
      <c r="A250" s="18"/>
      <c r="B250" s="19"/>
      <c r="C250" s="20"/>
      <c r="D250" s="5"/>
      <c r="E250" s="21"/>
      <c r="F250" s="22"/>
      <c r="G250" s="23"/>
      <c r="H250" s="24"/>
      <c r="I250" s="5"/>
      <c r="J250" s="46"/>
      <c r="K250" s="46"/>
      <c r="L250" s="46"/>
      <c r="M250" s="46"/>
      <c r="N250" s="5"/>
      <c r="O250" s="50"/>
      <c r="P250" s="50"/>
      <c r="Q250" s="50"/>
      <c r="R250" s="57"/>
      <c r="S250" s="50"/>
      <c r="T250" s="5"/>
      <c r="U250" s="63"/>
      <c r="V250" s="63"/>
      <c r="W250" s="64"/>
      <c r="X250" s="64"/>
      <c r="Y250" s="5"/>
      <c r="Z250" s="78"/>
      <c r="AA250" s="78"/>
      <c r="AB250" s="78"/>
      <c r="AC250" s="79"/>
      <c r="AD250" s="80"/>
      <c r="AE250" s="81"/>
    </row>
    <row r="251" ht="14.25" outlineLevel="1" spans="1:31">
      <c r="A251" s="18"/>
      <c r="B251" s="19"/>
      <c r="C251" s="20"/>
      <c r="D251" s="5"/>
      <c r="E251" s="21"/>
      <c r="F251" s="22"/>
      <c r="G251" s="23"/>
      <c r="H251" s="24"/>
      <c r="I251" s="5"/>
      <c r="J251" s="46"/>
      <c r="K251" s="46"/>
      <c r="L251" s="46"/>
      <c r="M251" s="46"/>
      <c r="N251" s="5"/>
      <c r="O251" s="50"/>
      <c r="P251" s="50"/>
      <c r="Q251" s="50"/>
      <c r="R251" s="57"/>
      <c r="S251" s="50"/>
      <c r="T251" s="5"/>
      <c r="U251" s="63"/>
      <c r="V251" s="63"/>
      <c r="W251" s="64"/>
      <c r="X251" s="64"/>
      <c r="Y251" s="5"/>
      <c r="Z251" s="78"/>
      <c r="AA251" s="78"/>
      <c r="AB251" s="78"/>
      <c r="AC251" s="79"/>
      <c r="AD251" s="80"/>
      <c r="AE251" s="81"/>
    </row>
    <row r="252" ht="14.25" outlineLevel="1" spans="1:31">
      <c r="A252" s="18"/>
      <c r="B252" s="19"/>
      <c r="C252" s="20"/>
      <c r="D252" s="5"/>
      <c r="E252" s="21"/>
      <c r="F252" s="22"/>
      <c r="G252" s="23"/>
      <c r="H252" s="24"/>
      <c r="I252" s="5"/>
      <c r="J252" s="46"/>
      <c r="K252" s="46"/>
      <c r="L252" s="46"/>
      <c r="M252" s="46"/>
      <c r="N252" s="5"/>
      <c r="O252" s="50"/>
      <c r="P252" s="50"/>
      <c r="Q252" s="50"/>
      <c r="R252" s="57"/>
      <c r="S252" s="50"/>
      <c r="T252" s="5"/>
      <c r="U252" s="63"/>
      <c r="V252" s="63"/>
      <c r="W252" s="64"/>
      <c r="X252" s="64"/>
      <c r="Y252" s="5"/>
      <c r="Z252" s="78"/>
      <c r="AA252" s="78"/>
      <c r="AB252" s="78"/>
      <c r="AC252" s="79"/>
      <c r="AD252" s="80"/>
      <c r="AE252" s="81"/>
    </row>
    <row r="253" ht="14.25" outlineLevel="1" spans="1:31">
      <c r="A253" s="18"/>
      <c r="B253" s="19"/>
      <c r="C253" s="20"/>
      <c r="D253" s="5"/>
      <c r="E253" s="21"/>
      <c r="F253" s="22"/>
      <c r="G253" s="23"/>
      <c r="H253" s="24"/>
      <c r="I253" s="5"/>
      <c r="J253" s="46"/>
      <c r="K253" s="46"/>
      <c r="L253" s="46"/>
      <c r="M253" s="46"/>
      <c r="N253" s="5"/>
      <c r="O253" s="50"/>
      <c r="P253" s="50"/>
      <c r="Q253" s="50"/>
      <c r="R253" s="57"/>
      <c r="S253" s="50"/>
      <c r="T253" s="5"/>
      <c r="U253" s="63"/>
      <c r="V253" s="63"/>
      <c r="W253" s="64"/>
      <c r="X253" s="64"/>
      <c r="Y253" s="5"/>
      <c r="Z253" s="78"/>
      <c r="AA253" s="78"/>
      <c r="AB253" s="78"/>
      <c r="AC253" s="79"/>
      <c r="AD253" s="80"/>
      <c r="AE253" s="81"/>
    </row>
    <row r="254" ht="14.25" outlineLevel="1" spans="1:31">
      <c r="A254" s="18"/>
      <c r="B254" s="19"/>
      <c r="C254" s="20"/>
      <c r="D254" s="5"/>
      <c r="E254" s="21"/>
      <c r="F254" s="22"/>
      <c r="G254" s="23"/>
      <c r="H254" s="24"/>
      <c r="I254" s="5"/>
      <c r="J254" s="46"/>
      <c r="K254" s="46"/>
      <c r="L254" s="46"/>
      <c r="M254" s="46"/>
      <c r="N254" s="5"/>
      <c r="O254" s="50"/>
      <c r="P254" s="50"/>
      <c r="Q254" s="50"/>
      <c r="R254" s="57"/>
      <c r="S254" s="50"/>
      <c r="T254" s="5"/>
      <c r="U254" s="63"/>
      <c r="V254" s="63"/>
      <c r="W254" s="64"/>
      <c r="X254" s="64"/>
      <c r="Y254" s="5"/>
      <c r="Z254" s="78"/>
      <c r="AA254" s="78"/>
      <c r="AB254" s="78"/>
      <c r="AC254" s="79"/>
      <c r="AD254" s="80"/>
      <c r="AE254" s="81"/>
    </row>
    <row r="255" ht="14.25" outlineLevel="1" spans="1:31">
      <c r="A255" s="18"/>
      <c r="B255" s="19"/>
      <c r="C255" s="20"/>
      <c r="D255" s="5"/>
      <c r="E255" s="21"/>
      <c r="F255" s="22"/>
      <c r="G255" s="23"/>
      <c r="H255" s="24"/>
      <c r="I255" s="5"/>
      <c r="J255" s="46"/>
      <c r="K255" s="46"/>
      <c r="L255" s="46"/>
      <c r="M255" s="46"/>
      <c r="N255" s="5"/>
      <c r="O255" s="50"/>
      <c r="P255" s="50"/>
      <c r="Q255" s="50"/>
      <c r="R255" s="57"/>
      <c r="S255" s="50"/>
      <c r="T255" s="5"/>
      <c r="U255" s="63"/>
      <c r="V255" s="63"/>
      <c r="W255" s="64"/>
      <c r="X255" s="64"/>
      <c r="Y255" s="5"/>
      <c r="Z255" s="78"/>
      <c r="AA255" s="78"/>
      <c r="AB255" s="78"/>
      <c r="AC255" s="79"/>
      <c r="AD255" s="80"/>
      <c r="AE255" s="81"/>
    </row>
    <row r="256" ht="14.25" outlineLevel="1" spans="1:31">
      <c r="A256" s="18"/>
      <c r="B256" s="19"/>
      <c r="C256" s="20"/>
      <c r="D256" s="5"/>
      <c r="E256" s="21"/>
      <c r="F256" s="22"/>
      <c r="G256" s="23"/>
      <c r="H256" s="24"/>
      <c r="I256" s="5"/>
      <c r="J256" s="46"/>
      <c r="K256" s="46"/>
      <c r="L256" s="46"/>
      <c r="M256" s="46"/>
      <c r="N256" s="5"/>
      <c r="O256" s="50"/>
      <c r="P256" s="50"/>
      <c r="Q256" s="50"/>
      <c r="R256" s="57"/>
      <c r="S256" s="50"/>
      <c r="T256" s="5"/>
      <c r="U256" s="63"/>
      <c r="V256" s="63"/>
      <c r="W256" s="64"/>
      <c r="X256" s="64"/>
      <c r="Y256" s="5"/>
      <c r="Z256" s="78"/>
      <c r="AA256" s="78"/>
      <c r="AB256" s="78"/>
      <c r="AC256" s="79"/>
      <c r="AD256" s="80"/>
      <c r="AE256" s="81"/>
    </row>
    <row r="257" ht="14.25" outlineLevel="1" spans="1:31">
      <c r="A257" s="18"/>
      <c r="B257" s="19"/>
      <c r="C257" s="20"/>
      <c r="D257" s="5"/>
      <c r="E257" s="21"/>
      <c r="F257" s="22"/>
      <c r="G257" s="23"/>
      <c r="H257" s="24"/>
      <c r="I257" s="5"/>
      <c r="J257" s="46"/>
      <c r="K257" s="46"/>
      <c r="L257" s="46"/>
      <c r="M257" s="46"/>
      <c r="N257" s="5"/>
      <c r="O257" s="50"/>
      <c r="P257" s="50"/>
      <c r="Q257" s="50"/>
      <c r="R257" s="57"/>
      <c r="S257" s="50"/>
      <c r="T257" s="5"/>
      <c r="U257" s="63"/>
      <c r="V257" s="63"/>
      <c r="W257" s="64"/>
      <c r="X257" s="64"/>
      <c r="Y257" s="5"/>
      <c r="Z257" s="78"/>
      <c r="AA257" s="78"/>
      <c r="AB257" s="78"/>
      <c r="AC257" s="79"/>
      <c r="AD257" s="80"/>
      <c r="AE257" s="81"/>
    </row>
    <row r="258" ht="14.25" outlineLevel="1" spans="1:31">
      <c r="A258" s="18"/>
      <c r="B258" s="19"/>
      <c r="C258" s="20"/>
      <c r="D258" s="5"/>
      <c r="E258" s="21"/>
      <c r="F258" s="22"/>
      <c r="G258" s="23"/>
      <c r="H258" s="24"/>
      <c r="I258" s="5"/>
      <c r="J258" s="46"/>
      <c r="K258" s="46"/>
      <c r="L258" s="46"/>
      <c r="M258" s="46"/>
      <c r="N258" s="5"/>
      <c r="O258" s="50"/>
      <c r="P258" s="50"/>
      <c r="Q258" s="50"/>
      <c r="R258" s="57"/>
      <c r="S258" s="50"/>
      <c r="T258" s="5"/>
      <c r="U258" s="63"/>
      <c r="V258" s="63"/>
      <c r="W258" s="64"/>
      <c r="X258" s="64"/>
      <c r="Y258" s="5"/>
      <c r="Z258" s="78"/>
      <c r="AA258" s="78"/>
      <c r="AB258" s="78"/>
      <c r="AC258" s="79"/>
      <c r="AD258" s="80"/>
      <c r="AE258" s="81"/>
    </row>
    <row r="259" ht="14.25" outlineLevel="1" spans="1:31">
      <c r="A259" s="18"/>
      <c r="B259" s="19"/>
      <c r="C259" s="20"/>
      <c r="D259" s="5"/>
      <c r="E259" s="21"/>
      <c r="F259" s="22"/>
      <c r="G259" s="23"/>
      <c r="H259" s="24"/>
      <c r="I259" s="5"/>
      <c r="J259" s="46"/>
      <c r="K259" s="46"/>
      <c r="L259" s="46"/>
      <c r="M259" s="46"/>
      <c r="N259" s="5"/>
      <c r="O259" s="50"/>
      <c r="P259" s="50"/>
      <c r="Q259" s="50"/>
      <c r="R259" s="57"/>
      <c r="S259" s="50"/>
      <c r="T259" s="5"/>
      <c r="U259" s="63"/>
      <c r="V259" s="63"/>
      <c r="W259" s="64"/>
      <c r="X259" s="64"/>
      <c r="Y259" s="5"/>
      <c r="Z259" s="78"/>
      <c r="AA259" s="78"/>
      <c r="AB259" s="78"/>
      <c r="AC259" s="79"/>
      <c r="AD259" s="80"/>
      <c r="AE259" s="81"/>
    </row>
    <row r="260" ht="14.25" outlineLevel="1" spans="1:31">
      <c r="A260" s="18"/>
      <c r="B260" s="19"/>
      <c r="C260" s="20"/>
      <c r="D260" s="5"/>
      <c r="E260" s="21"/>
      <c r="F260" s="22"/>
      <c r="G260" s="23"/>
      <c r="H260" s="24"/>
      <c r="I260" s="5"/>
      <c r="J260" s="46"/>
      <c r="K260" s="46"/>
      <c r="L260" s="46"/>
      <c r="M260" s="46"/>
      <c r="N260" s="5"/>
      <c r="O260" s="50"/>
      <c r="P260" s="50"/>
      <c r="Q260" s="50"/>
      <c r="R260" s="57"/>
      <c r="S260" s="50"/>
      <c r="T260" s="5"/>
      <c r="U260" s="63"/>
      <c r="V260" s="63"/>
      <c r="W260" s="64"/>
      <c r="X260" s="64"/>
      <c r="Y260" s="5"/>
      <c r="Z260" s="78"/>
      <c r="AA260" s="78"/>
      <c r="AB260" s="78"/>
      <c r="AC260" s="79"/>
      <c r="AD260" s="80"/>
      <c r="AE260" s="81"/>
    </row>
    <row r="261" ht="14.25" outlineLevel="1" spans="1:31">
      <c r="A261" s="18"/>
      <c r="B261" s="19"/>
      <c r="C261" s="20"/>
      <c r="D261" s="5"/>
      <c r="E261" s="21"/>
      <c r="F261" s="22"/>
      <c r="G261" s="23"/>
      <c r="H261" s="24"/>
      <c r="I261" s="5"/>
      <c r="J261" s="46"/>
      <c r="K261" s="46"/>
      <c r="L261" s="46"/>
      <c r="M261" s="46"/>
      <c r="N261" s="5"/>
      <c r="O261" s="50"/>
      <c r="P261" s="50"/>
      <c r="Q261" s="50"/>
      <c r="R261" s="57"/>
      <c r="S261" s="50"/>
      <c r="T261" s="5"/>
      <c r="U261" s="63"/>
      <c r="V261" s="63"/>
      <c r="W261" s="64"/>
      <c r="X261" s="64"/>
      <c r="Y261" s="5"/>
      <c r="Z261" s="78"/>
      <c r="AA261" s="78"/>
      <c r="AB261" s="78"/>
      <c r="AC261" s="79"/>
      <c r="AD261" s="80"/>
      <c r="AE261" s="81"/>
    </row>
    <row r="262" ht="14.25" outlineLevel="1" spans="1:31">
      <c r="A262" s="18"/>
      <c r="B262" s="19"/>
      <c r="C262" s="20"/>
      <c r="D262" s="5"/>
      <c r="E262" s="21"/>
      <c r="F262" s="22"/>
      <c r="G262" s="23"/>
      <c r="H262" s="24"/>
      <c r="I262" s="5"/>
      <c r="J262" s="46"/>
      <c r="K262" s="46"/>
      <c r="L262" s="46"/>
      <c r="M262" s="46"/>
      <c r="N262" s="5"/>
      <c r="O262" s="50"/>
      <c r="P262" s="50"/>
      <c r="Q262" s="50"/>
      <c r="R262" s="57"/>
      <c r="S262" s="50"/>
      <c r="T262" s="5"/>
      <c r="U262" s="63"/>
      <c r="V262" s="63"/>
      <c r="W262" s="64"/>
      <c r="X262" s="64"/>
      <c r="Y262" s="5"/>
      <c r="Z262" s="78"/>
      <c r="AA262" s="78"/>
      <c r="AB262" s="78"/>
      <c r="AC262" s="79"/>
      <c r="AD262" s="80"/>
      <c r="AE262" s="81"/>
    </row>
    <row r="263" ht="14.25" outlineLevel="1" spans="1:31">
      <c r="A263" s="18"/>
      <c r="B263" s="19"/>
      <c r="C263" s="20"/>
      <c r="D263" s="5"/>
      <c r="E263" s="21"/>
      <c r="F263" s="22"/>
      <c r="G263" s="23"/>
      <c r="H263" s="24"/>
      <c r="I263" s="5"/>
      <c r="J263" s="46"/>
      <c r="K263" s="46"/>
      <c r="L263" s="46"/>
      <c r="M263" s="46"/>
      <c r="N263" s="5"/>
      <c r="O263" s="50"/>
      <c r="P263" s="50"/>
      <c r="Q263" s="50"/>
      <c r="R263" s="57"/>
      <c r="S263" s="50"/>
      <c r="T263" s="5"/>
      <c r="U263" s="63"/>
      <c r="V263" s="63"/>
      <c r="W263" s="64"/>
      <c r="X263" s="64"/>
      <c r="Y263" s="5"/>
      <c r="Z263" s="78"/>
      <c r="AA263" s="78"/>
      <c r="AB263" s="78"/>
      <c r="AC263" s="79"/>
      <c r="AD263" s="80"/>
      <c r="AE263" s="81"/>
    </row>
    <row r="264" ht="14.25" outlineLevel="1" spans="1:31">
      <c r="A264" s="87"/>
      <c r="B264" s="25"/>
      <c r="C264" s="26"/>
      <c r="D264" s="5"/>
      <c r="E264" s="27"/>
      <c r="F264" s="28"/>
      <c r="G264" s="29"/>
      <c r="H264" s="30"/>
      <c r="I264" s="5"/>
      <c r="J264" s="51"/>
      <c r="K264" s="51"/>
      <c r="L264" s="51"/>
      <c r="M264" s="51"/>
      <c r="N264" s="5"/>
      <c r="O264" s="52"/>
      <c r="P264" s="52"/>
      <c r="Q264" s="52"/>
      <c r="R264" s="65"/>
      <c r="S264" s="52"/>
      <c r="T264" s="5"/>
      <c r="U264" s="66"/>
      <c r="V264" s="66"/>
      <c r="W264" s="67"/>
      <c r="X264" s="67"/>
      <c r="Y264" s="5"/>
      <c r="Z264" s="82"/>
      <c r="AA264" s="82"/>
      <c r="AB264" s="82"/>
      <c r="AC264" s="83"/>
      <c r="AD264" s="84"/>
      <c r="AE264" s="85"/>
    </row>
    <row r="265" ht="14.25" spans="1:31">
      <c r="A265" s="31"/>
      <c r="B265" s="32"/>
      <c r="C265" s="32"/>
      <c r="D265" s="33"/>
      <c r="E265" s="34"/>
      <c r="F265" s="34"/>
      <c r="G265" s="34"/>
      <c r="H265" s="34"/>
      <c r="I265" s="33"/>
      <c r="J265" s="34"/>
      <c r="K265" s="34"/>
      <c r="L265" s="34"/>
      <c r="M265" s="34"/>
      <c r="N265" s="33"/>
      <c r="O265" s="34"/>
      <c r="P265" s="34"/>
      <c r="Q265" s="34"/>
      <c r="R265" s="68"/>
      <c r="S265" s="34"/>
      <c r="T265" s="33"/>
      <c r="U265" s="68"/>
      <c r="V265" s="68"/>
      <c r="W265" s="69"/>
      <c r="X265" s="69"/>
      <c r="Y265" s="33"/>
      <c r="Z265" s="34"/>
      <c r="AA265" s="34"/>
      <c r="AB265" s="68"/>
      <c r="AC265" s="34"/>
      <c r="AD265" s="86"/>
      <c r="AE265" s="68"/>
    </row>
    <row r="266" ht="14.25" spans="1:31">
      <c r="A266" s="35"/>
      <c r="B266" s="36"/>
      <c r="C266" s="37"/>
      <c r="D266" s="38"/>
      <c r="E266" s="38"/>
      <c r="F266" s="38"/>
      <c r="G266" s="39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70"/>
      <c r="X266" s="70"/>
      <c r="Y266" s="38"/>
      <c r="Z266" s="70"/>
      <c r="AA266" s="70"/>
      <c r="AB266" s="70"/>
      <c r="AC266" s="70"/>
      <c r="AD266" s="70"/>
      <c r="AE266" s="70"/>
    </row>
    <row r="267" ht="14.25" outlineLevel="1" spans="1:31">
      <c r="A267" s="18"/>
      <c r="B267" s="19"/>
      <c r="C267" s="20"/>
      <c r="D267" s="5"/>
      <c r="E267" s="21"/>
      <c r="F267" s="22"/>
      <c r="G267" s="23"/>
      <c r="H267" s="24"/>
      <c r="I267" s="5"/>
      <c r="J267" s="46"/>
      <c r="K267" s="46"/>
      <c r="L267" s="46"/>
      <c r="M267" s="46"/>
      <c r="N267" s="5"/>
      <c r="O267" s="50"/>
      <c r="P267" s="50"/>
      <c r="Q267" s="50"/>
      <c r="R267" s="57"/>
      <c r="S267" s="50"/>
      <c r="T267" s="5"/>
      <c r="U267" s="63"/>
      <c r="V267" s="63"/>
      <c r="W267" s="64"/>
      <c r="X267" s="64"/>
      <c r="Y267" s="5"/>
      <c r="Z267" s="78"/>
      <c r="AA267" s="78"/>
      <c r="AB267" s="78"/>
      <c r="AC267" s="79"/>
      <c r="AD267" s="80"/>
      <c r="AE267" s="81"/>
    </row>
    <row r="268" ht="14.25" outlineLevel="1" spans="1:31">
      <c r="A268" s="18"/>
      <c r="B268" s="19"/>
      <c r="C268" s="20"/>
      <c r="D268" s="5"/>
      <c r="E268" s="21"/>
      <c r="F268" s="22"/>
      <c r="G268" s="23"/>
      <c r="H268" s="24"/>
      <c r="I268" s="5"/>
      <c r="J268" s="46"/>
      <c r="K268" s="46"/>
      <c r="L268" s="46"/>
      <c r="M268" s="46"/>
      <c r="N268" s="5"/>
      <c r="O268" s="50"/>
      <c r="P268" s="50"/>
      <c r="Q268" s="50"/>
      <c r="R268" s="57"/>
      <c r="S268" s="50"/>
      <c r="T268" s="5"/>
      <c r="U268" s="63"/>
      <c r="V268" s="63"/>
      <c r="W268" s="64"/>
      <c r="X268" s="64"/>
      <c r="Y268" s="5"/>
      <c r="Z268" s="78"/>
      <c r="AA268" s="78"/>
      <c r="AB268" s="78"/>
      <c r="AC268" s="79"/>
      <c r="AD268" s="80"/>
      <c r="AE268" s="81"/>
    </row>
    <row r="269" ht="14.25" outlineLevel="1" spans="1:31">
      <c r="A269" s="18"/>
      <c r="B269" s="19"/>
      <c r="C269" s="20"/>
      <c r="D269" s="5"/>
      <c r="E269" s="21"/>
      <c r="F269" s="22"/>
      <c r="G269" s="23"/>
      <c r="H269" s="24"/>
      <c r="I269" s="5"/>
      <c r="J269" s="46"/>
      <c r="K269" s="46"/>
      <c r="L269" s="46"/>
      <c r="M269" s="46"/>
      <c r="N269" s="5"/>
      <c r="O269" s="50"/>
      <c r="P269" s="50"/>
      <c r="Q269" s="50"/>
      <c r="R269" s="57"/>
      <c r="S269" s="50"/>
      <c r="T269" s="5"/>
      <c r="U269" s="63"/>
      <c r="V269" s="63"/>
      <c r="W269" s="64"/>
      <c r="X269" s="64"/>
      <c r="Y269" s="5"/>
      <c r="Z269" s="78"/>
      <c r="AA269" s="78"/>
      <c r="AB269" s="78"/>
      <c r="AC269" s="79"/>
      <c r="AD269" s="80"/>
      <c r="AE269" s="81"/>
    </row>
    <row r="270" ht="14.25" outlineLevel="1" spans="1:31">
      <c r="A270" s="18"/>
      <c r="B270" s="19"/>
      <c r="C270" s="20"/>
      <c r="D270" s="5"/>
      <c r="E270" s="21"/>
      <c r="F270" s="22"/>
      <c r="G270" s="23"/>
      <c r="H270" s="24"/>
      <c r="I270" s="5"/>
      <c r="J270" s="46"/>
      <c r="K270" s="46"/>
      <c r="L270" s="46"/>
      <c r="M270" s="46"/>
      <c r="N270" s="5"/>
      <c r="O270" s="50"/>
      <c r="P270" s="50"/>
      <c r="Q270" s="50"/>
      <c r="R270" s="57"/>
      <c r="S270" s="50"/>
      <c r="T270" s="5"/>
      <c r="U270" s="63"/>
      <c r="V270" s="63"/>
      <c r="W270" s="64"/>
      <c r="X270" s="64"/>
      <c r="Y270" s="5"/>
      <c r="Z270" s="78"/>
      <c r="AA270" s="78"/>
      <c r="AB270" s="78"/>
      <c r="AC270" s="79"/>
      <c r="AD270" s="80"/>
      <c r="AE270" s="81"/>
    </row>
    <row r="271" ht="14.25" outlineLevel="1" spans="1:31">
      <c r="A271" s="18"/>
      <c r="B271" s="19"/>
      <c r="C271" s="20"/>
      <c r="D271" s="5"/>
      <c r="E271" s="21"/>
      <c r="F271" s="22"/>
      <c r="G271" s="23"/>
      <c r="H271" s="24"/>
      <c r="I271" s="5"/>
      <c r="J271" s="46"/>
      <c r="K271" s="46"/>
      <c r="L271" s="46"/>
      <c r="M271" s="46"/>
      <c r="N271" s="5"/>
      <c r="O271" s="50"/>
      <c r="P271" s="50"/>
      <c r="Q271" s="50"/>
      <c r="R271" s="57"/>
      <c r="S271" s="50"/>
      <c r="T271" s="5"/>
      <c r="U271" s="63"/>
      <c r="V271" s="63"/>
      <c r="W271" s="64"/>
      <c r="X271" s="64"/>
      <c r="Y271" s="5"/>
      <c r="Z271" s="78"/>
      <c r="AA271" s="78"/>
      <c r="AB271" s="78"/>
      <c r="AC271" s="79"/>
      <c r="AD271" s="80"/>
      <c r="AE271" s="81"/>
    </row>
    <row r="272" ht="14.25" outlineLevel="1" spans="1:31">
      <c r="A272" s="18"/>
      <c r="B272" s="19"/>
      <c r="C272" s="20"/>
      <c r="D272" s="5"/>
      <c r="E272" s="21"/>
      <c r="F272" s="22"/>
      <c r="G272" s="23"/>
      <c r="H272" s="24"/>
      <c r="I272" s="5"/>
      <c r="J272" s="46"/>
      <c r="K272" s="46"/>
      <c r="L272" s="46"/>
      <c r="M272" s="46"/>
      <c r="N272" s="5"/>
      <c r="O272" s="50"/>
      <c r="P272" s="50"/>
      <c r="Q272" s="50"/>
      <c r="R272" s="57"/>
      <c r="S272" s="50"/>
      <c r="T272" s="5"/>
      <c r="U272" s="63"/>
      <c r="V272" s="63"/>
      <c r="W272" s="64"/>
      <c r="X272" s="64"/>
      <c r="Y272" s="5"/>
      <c r="Z272" s="78"/>
      <c r="AA272" s="78"/>
      <c r="AB272" s="78"/>
      <c r="AC272" s="79"/>
      <c r="AD272" s="80"/>
      <c r="AE272" s="81"/>
    </row>
    <row r="273" ht="14.25" outlineLevel="1" spans="1:31">
      <c r="A273" s="18"/>
      <c r="B273" s="19"/>
      <c r="C273" s="20"/>
      <c r="D273" s="5"/>
      <c r="E273" s="21"/>
      <c r="F273" s="22"/>
      <c r="G273" s="23"/>
      <c r="H273" s="24"/>
      <c r="I273" s="5"/>
      <c r="J273" s="46"/>
      <c r="K273" s="46"/>
      <c r="L273" s="46"/>
      <c r="M273" s="46"/>
      <c r="N273" s="5"/>
      <c r="O273" s="50"/>
      <c r="P273" s="50"/>
      <c r="Q273" s="50"/>
      <c r="R273" s="57"/>
      <c r="S273" s="50"/>
      <c r="T273" s="5"/>
      <c r="U273" s="63"/>
      <c r="V273" s="63"/>
      <c r="W273" s="64"/>
      <c r="X273" s="64"/>
      <c r="Y273" s="5"/>
      <c r="Z273" s="78"/>
      <c r="AA273" s="78"/>
      <c r="AB273" s="78"/>
      <c r="AC273" s="79"/>
      <c r="AD273" s="80"/>
      <c r="AE273" s="81"/>
    </row>
    <row r="274" ht="14.25" outlineLevel="1" spans="1:31">
      <c r="A274" s="18"/>
      <c r="B274" s="19"/>
      <c r="C274" s="20"/>
      <c r="D274" s="5"/>
      <c r="E274" s="21"/>
      <c r="F274" s="22"/>
      <c r="G274" s="23"/>
      <c r="H274" s="24"/>
      <c r="I274" s="5"/>
      <c r="J274" s="46"/>
      <c r="K274" s="46"/>
      <c r="L274" s="46"/>
      <c r="M274" s="46"/>
      <c r="N274" s="5"/>
      <c r="O274" s="50"/>
      <c r="P274" s="50"/>
      <c r="Q274" s="50"/>
      <c r="R274" s="57"/>
      <c r="S274" s="50"/>
      <c r="T274" s="5"/>
      <c r="U274" s="63"/>
      <c r="V274" s="63"/>
      <c r="W274" s="64"/>
      <c r="X274" s="64"/>
      <c r="Y274" s="5"/>
      <c r="Z274" s="78"/>
      <c r="AA274" s="78"/>
      <c r="AB274" s="78"/>
      <c r="AC274" s="79"/>
      <c r="AD274" s="80"/>
      <c r="AE274" s="81"/>
    </row>
    <row r="275" ht="14.25" outlineLevel="1" spans="1:31">
      <c r="A275" s="18"/>
      <c r="B275" s="19"/>
      <c r="C275" s="20"/>
      <c r="D275" s="5"/>
      <c r="E275" s="21"/>
      <c r="F275" s="22"/>
      <c r="G275" s="23"/>
      <c r="H275" s="24"/>
      <c r="I275" s="5"/>
      <c r="J275" s="46"/>
      <c r="K275" s="46"/>
      <c r="L275" s="46"/>
      <c r="M275" s="46"/>
      <c r="N275" s="5"/>
      <c r="O275" s="50"/>
      <c r="P275" s="50"/>
      <c r="Q275" s="50"/>
      <c r="R275" s="57"/>
      <c r="S275" s="50"/>
      <c r="T275" s="5"/>
      <c r="U275" s="63"/>
      <c r="V275" s="63"/>
      <c r="W275" s="64"/>
      <c r="X275" s="64"/>
      <c r="Y275" s="5"/>
      <c r="Z275" s="78"/>
      <c r="AA275" s="78"/>
      <c r="AB275" s="78"/>
      <c r="AC275" s="79"/>
      <c r="AD275" s="80"/>
      <c r="AE275" s="81"/>
    </row>
    <row r="276" ht="14.25" outlineLevel="1" spans="1:31">
      <c r="A276" s="18"/>
      <c r="B276" s="19"/>
      <c r="C276" s="20"/>
      <c r="D276" s="5"/>
      <c r="E276" s="21"/>
      <c r="F276" s="22"/>
      <c r="G276" s="23"/>
      <c r="H276" s="24"/>
      <c r="I276" s="5"/>
      <c r="J276" s="46"/>
      <c r="K276" s="46"/>
      <c r="L276" s="46"/>
      <c r="M276" s="46"/>
      <c r="N276" s="5"/>
      <c r="O276" s="50"/>
      <c r="P276" s="50"/>
      <c r="Q276" s="50"/>
      <c r="R276" s="57"/>
      <c r="S276" s="50"/>
      <c r="T276" s="5"/>
      <c r="U276" s="63"/>
      <c r="V276" s="63"/>
      <c r="W276" s="64"/>
      <c r="X276" s="64"/>
      <c r="Y276" s="5"/>
      <c r="Z276" s="78"/>
      <c r="AA276" s="78"/>
      <c r="AB276" s="78"/>
      <c r="AC276" s="79"/>
      <c r="AD276" s="80"/>
      <c r="AE276" s="81"/>
    </row>
    <row r="277" ht="14.25" outlineLevel="1" spans="1:31">
      <c r="A277" s="18"/>
      <c r="B277" s="19"/>
      <c r="C277" s="20"/>
      <c r="D277" s="5"/>
      <c r="E277" s="21"/>
      <c r="F277" s="22"/>
      <c r="G277" s="23"/>
      <c r="H277" s="24"/>
      <c r="I277" s="5"/>
      <c r="J277" s="46"/>
      <c r="K277" s="46"/>
      <c r="L277" s="46"/>
      <c r="M277" s="46"/>
      <c r="N277" s="5"/>
      <c r="O277" s="50"/>
      <c r="P277" s="50"/>
      <c r="Q277" s="50"/>
      <c r="R277" s="57"/>
      <c r="S277" s="50"/>
      <c r="T277" s="5"/>
      <c r="U277" s="63"/>
      <c r="V277" s="63"/>
      <c r="W277" s="64"/>
      <c r="X277" s="64"/>
      <c r="Y277" s="5"/>
      <c r="Z277" s="78"/>
      <c r="AA277" s="78"/>
      <c r="AB277" s="78"/>
      <c r="AC277" s="79"/>
      <c r="AD277" s="80"/>
      <c r="AE277" s="81"/>
    </row>
    <row r="278" ht="14.25" outlineLevel="1" spans="1:31">
      <c r="A278" s="18"/>
      <c r="B278" s="19"/>
      <c r="C278" s="20"/>
      <c r="D278" s="5"/>
      <c r="E278" s="21"/>
      <c r="F278" s="22"/>
      <c r="G278" s="23"/>
      <c r="H278" s="24"/>
      <c r="I278" s="5"/>
      <c r="J278" s="46"/>
      <c r="K278" s="46"/>
      <c r="L278" s="46"/>
      <c r="M278" s="46"/>
      <c r="N278" s="5"/>
      <c r="O278" s="50"/>
      <c r="P278" s="50"/>
      <c r="Q278" s="50"/>
      <c r="R278" s="57"/>
      <c r="S278" s="50"/>
      <c r="T278" s="5"/>
      <c r="U278" s="63"/>
      <c r="V278" s="63"/>
      <c r="W278" s="64"/>
      <c r="X278" s="64"/>
      <c r="Y278" s="5"/>
      <c r="Z278" s="78"/>
      <c r="AA278" s="78"/>
      <c r="AB278" s="78"/>
      <c r="AC278" s="79"/>
      <c r="AD278" s="80"/>
      <c r="AE278" s="81"/>
    </row>
    <row r="279" ht="14.25" outlineLevel="1" spans="1:31">
      <c r="A279" s="18"/>
      <c r="B279" s="19"/>
      <c r="C279" s="20"/>
      <c r="D279" s="5"/>
      <c r="E279" s="21"/>
      <c r="F279" s="22"/>
      <c r="G279" s="23"/>
      <c r="H279" s="24"/>
      <c r="I279" s="5"/>
      <c r="J279" s="46"/>
      <c r="K279" s="46"/>
      <c r="L279" s="46"/>
      <c r="M279" s="46"/>
      <c r="N279" s="5"/>
      <c r="O279" s="50"/>
      <c r="P279" s="50"/>
      <c r="Q279" s="50"/>
      <c r="R279" s="57"/>
      <c r="S279" s="50"/>
      <c r="T279" s="5"/>
      <c r="U279" s="63"/>
      <c r="V279" s="63"/>
      <c r="W279" s="64"/>
      <c r="X279" s="64"/>
      <c r="Y279" s="5"/>
      <c r="Z279" s="78"/>
      <c r="AA279" s="78"/>
      <c r="AB279" s="78"/>
      <c r="AC279" s="79"/>
      <c r="AD279" s="80"/>
      <c r="AE279" s="81"/>
    </row>
    <row r="280" ht="14.25" outlineLevel="1" spans="1:31">
      <c r="A280" s="18"/>
      <c r="B280" s="19"/>
      <c r="C280" s="20"/>
      <c r="D280" s="5"/>
      <c r="E280" s="21"/>
      <c r="F280" s="22"/>
      <c r="G280" s="23"/>
      <c r="H280" s="24"/>
      <c r="I280" s="5"/>
      <c r="J280" s="46"/>
      <c r="K280" s="46"/>
      <c r="L280" s="46"/>
      <c r="M280" s="46"/>
      <c r="N280" s="5"/>
      <c r="O280" s="50"/>
      <c r="P280" s="50"/>
      <c r="Q280" s="50"/>
      <c r="R280" s="57"/>
      <c r="S280" s="50"/>
      <c r="T280" s="5"/>
      <c r="U280" s="63"/>
      <c r="V280" s="63"/>
      <c r="W280" s="64"/>
      <c r="X280" s="64"/>
      <c r="Y280" s="5"/>
      <c r="Z280" s="78"/>
      <c r="AA280" s="78"/>
      <c r="AB280" s="78"/>
      <c r="AC280" s="79"/>
      <c r="AD280" s="80"/>
      <c r="AE280" s="81"/>
    </row>
    <row r="281" ht="14.25" outlineLevel="1" spans="1:31">
      <c r="A281" s="18"/>
      <c r="B281" s="19"/>
      <c r="C281" s="20"/>
      <c r="D281" s="5"/>
      <c r="E281" s="21"/>
      <c r="F281" s="22"/>
      <c r="G281" s="23"/>
      <c r="H281" s="24"/>
      <c r="I281" s="5"/>
      <c r="J281" s="46"/>
      <c r="K281" s="46"/>
      <c r="L281" s="46"/>
      <c r="M281" s="46"/>
      <c r="N281" s="5"/>
      <c r="O281" s="50"/>
      <c r="P281" s="50"/>
      <c r="Q281" s="50"/>
      <c r="R281" s="57"/>
      <c r="S281" s="50"/>
      <c r="T281" s="5"/>
      <c r="U281" s="63"/>
      <c r="V281" s="63"/>
      <c r="W281" s="64"/>
      <c r="X281" s="64"/>
      <c r="Y281" s="5"/>
      <c r="Z281" s="78"/>
      <c r="AA281" s="78"/>
      <c r="AB281" s="78"/>
      <c r="AC281" s="79"/>
      <c r="AD281" s="80"/>
      <c r="AE281" s="81"/>
    </row>
    <row r="282" ht="14.25" outlineLevel="1" spans="1:31">
      <c r="A282" s="18"/>
      <c r="B282" s="19"/>
      <c r="C282" s="20"/>
      <c r="D282" s="5"/>
      <c r="E282" s="21"/>
      <c r="F282" s="22"/>
      <c r="G282" s="23"/>
      <c r="H282" s="24"/>
      <c r="I282" s="5"/>
      <c r="J282" s="46"/>
      <c r="K282" s="46"/>
      <c r="L282" s="46"/>
      <c r="M282" s="46"/>
      <c r="N282" s="5"/>
      <c r="O282" s="50"/>
      <c r="P282" s="50"/>
      <c r="Q282" s="50"/>
      <c r="R282" s="57"/>
      <c r="S282" s="50"/>
      <c r="T282" s="5"/>
      <c r="U282" s="63"/>
      <c r="V282" s="63"/>
      <c r="W282" s="64"/>
      <c r="X282" s="64"/>
      <c r="Y282" s="5"/>
      <c r="Z282" s="78"/>
      <c r="AA282" s="78"/>
      <c r="AB282" s="78"/>
      <c r="AC282" s="79"/>
      <c r="AD282" s="80"/>
      <c r="AE282" s="81"/>
    </row>
    <row r="283" ht="14.25" outlineLevel="1" spans="1:31">
      <c r="A283" s="18"/>
      <c r="B283" s="19"/>
      <c r="C283" s="20"/>
      <c r="D283" s="5"/>
      <c r="E283" s="21"/>
      <c r="F283" s="22"/>
      <c r="G283" s="23"/>
      <c r="H283" s="24"/>
      <c r="I283" s="5"/>
      <c r="J283" s="46"/>
      <c r="K283" s="46"/>
      <c r="L283" s="46"/>
      <c r="M283" s="46"/>
      <c r="N283" s="5"/>
      <c r="O283" s="50"/>
      <c r="P283" s="50"/>
      <c r="Q283" s="50"/>
      <c r="R283" s="57"/>
      <c r="S283" s="50"/>
      <c r="T283" s="5"/>
      <c r="U283" s="63"/>
      <c r="V283" s="63"/>
      <c r="W283" s="64"/>
      <c r="X283" s="64"/>
      <c r="Y283" s="5"/>
      <c r="Z283" s="78"/>
      <c r="AA283" s="78"/>
      <c r="AB283" s="78"/>
      <c r="AC283" s="79"/>
      <c r="AD283" s="80"/>
      <c r="AE283" s="81"/>
    </row>
    <row r="284" ht="14.25" outlineLevel="1" spans="1:31">
      <c r="A284" s="18"/>
      <c r="B284" s="19"/>
      <c r="C284" s="20"/>
      <c r="D284" s="5"/>
      <c r="E284" s="21"/>
      <c r="F284" s="22"/>
      <c r="G284" s="23"/>
      <c r="H284" s="24"/>
      <c r="I284" s="5"/>
      <c r="J284" s="46"/>
      <c r="K284" s="46"/>
      <c r="L284" s="46"/>
      <c r="M284" s="46"/>
      <c r="N284" s="5"/>
      <c r="O284" s="50"/>
      <c r="P284" s="50"/>
      <c r="Q284" s="50"/>
      <c r="R284" s="57"/>
      <c r="S284" s="50"/>
      <c r="T284" s="5"/>
      <c r="U284" s="63"/>
      <c r="V284" s="63"/>
      <c r="W284" s="64"/>
      <c r="X284" s="64"/>
      <c r="Y284" s="5"/>
      <c r="Z284" s="78"/>
      <c r="AA284" s="78"/>
      <c r="AB284" s="78"/>
      <c r="AC284" s="79"/>
      <c r="AD284" s="80"/>
      <c r="AE284" s="81"/>
    </row>
    <row r="285" ht="14.25" outlineLevel="1" spans="1:31">
      <c r="A285" s="18"/>
      <c r="B285" s="19"/>
      <c r="C285" s="20"/>
      <c r="D285" s="5"/>
      <c r="E285" s="21"/>
      <c r="F285" s="22"/>
      <c r="G285" s="23"/>
      <c r="H285" s="24"/>
      <c r="I285" s="5"/>
      <c r="J285" s="46"/>
      <c r="K285" s="46"/>
      <c r="L285" s="46"/>
      <c r="M285" s="46"/>
      <c r="N285" s="5"/>
      <c r="O285" s="50"/>
      <c r="P285" s="50"/>
      <c r="Q285" s="50"/>
      <c r="R285" s="57"/>
      <c r="S285" s="50"/>
      <c r="T285" s="5"/>
      <c r="U285" s="63"/>
      <c r="V285" s="63"/>
      <c r="W285" s="64"/>
      <c r="X285" s="64"/>
      <c r="Y285" s="5"/>
      <c r="Z285" s="78"/>
      <c r="AA285" s="78"/>
      <c r="AB285" s="78"/>
      <c r="AC285" s="79"/>
      <c r="AD285" s="80"/>
      <c r="AE285" s="81"/>
    </row>
    <row r="286" ht="14.25" outlineLevel="1" spans="1:31">
      <c r="A286" s="18"/>
      <c r="B286" s="19"/>
      <c r="C286" s="20"/>
      <c r="D286" s="5"/>
      <c r="E286" s="21"/>
      <c r="F286" s="22"/>
      <c r="G286" s="23"/>
      <c r="H286" s="24"/>
      <c r="I286" s="5"/>
      <c r="J286" s="46"/>
      <c r="K286" s="46"/>
      <c r="L286" s="46"/>
      <c r="M286" s="46"/>
      <c r="N286" s="5"/>
      <c r="O286" s="50"/>
      <c r="P286" s="50"/>
      <c r="Q286" s="50"/>
      <c r="R286" s="57"/>
      <c r="S286" s="50"/>
      <c r="T286" s="5"/>
      <c r="U286" s="63"/>
      <c r="V286" s="63"/>
      <c r="W286" s="64"/>
      <c r="X286" s="64"/>
      <c r="Y286" s="5"/>
      <c r="Z286" s="78"/>
      <c r="AA286" s="78"/>
      <c r="AB286" s="78"/>
      <c r="AC286" s="79"/>
      <c r="AD286" s="80"/>
      <c r="AE286" s="81"/>
    </row>
    <row r="287" ht="14.25" outlineLevel="1" spans="1:31">
      <c r="A287" s="18"/>
      <c r="B287" s="19"/>
      <c r="C287" s="20"/>
      <c r="D287" s="5"/>
      <c r="E287" s="21"/>
      <c r="F287" s="22"/>
      <c r="G287" s="23"/>
      <c r="H287" s="24"/>
      <c r="I287" s="5"/>
      <c r="J287" s="46"/>
      <c r="K287" s="46"/>
      <c r="L287" s="46"/>
      <c r="M287" s="46"/>
      <c r="N287" s="5"/>
      <c r="O287" s="50"/>
      <c r="P287" s="50"/>
      <c r="Q287" s="50"/>
      <c r="R287" s="57"/>
      <c r="S287" s="50"/>
      <c r="T287" s="5"/>
      <c r="U287" s="63"/>
      <c r="V287" s="63"/>
      <c r="W287" s="64"/>
      <c r="X287" s="64"/>
      <c r="Y287" s="5"/>
      <c r="Z287" s="78"/>
      <c r="AA287" s="78"/>
      <c r="AB287" s="78"/>
      <c r="AC287" s="79"/>
      <c r="AD287" s="80"/>
      <c r="AE287" s="81"/>
    </row>
    <row r="288" ht="14.25" outlineLevel="1" spans="1:31">
      <c r="A288" s="18"/>
      <c r="B288" s="19"/>
      <c r="C288" s="20"/>
      <c r="D288" s="5"/>
      <c r="E288" s="21"/>
      <c r="F288" s="22"/>
      <c r="G288" s="23"/>
      <c r="H288" s="24"/>
      <c r="I288" s="5"/>
      <c r="J288" s="46"/>
      <c r="K288" s="46"/>
      <c r="L288" s="46"/>
      <c r="M288" s="46"/>
      <c r="N288" s="5"/>
      <c r="O288" s="50"/>
      <c r="P288" s="50"/>
      <c r="Q288" s="50"/>
      <c r="R288" s="57"/>
      <c r="S288" s="50"/>
      <c r="T288" s="5"/>
      <c r="U288" s="63"/>
      <c r="V288" s="63"/>
      <c r="W288" s="64"/>
      <c r="X288" s="64"/>
      <c r="Y288" s="5"/>
      <c r="Z288" s="78"/>
      <c r="AA288" s="78"/>
      <c r="AB288" s="78"/>
      <c r="AC288" s="79"/>
      <c r="AD288" s="80"/>
      <c r="AE288" s="81"/>
    </row>
    <row r="289" ht="14.25" outlineLevel="1" spans="1:31">
      <c r="A289" s="18"/>
      <c r="B289" s="19"/>
      <c r="C289" s="20"/>
      <c r="D289" s="5"/>
      <c r="E289" s="21"/>
      <c r="F289" s="22"/>
      <c r="G289" s="23"/>
      <c r="H289" s="24"/>
      <c r="I289" s="5"/>
      <c r="J289" s="46"/>
      <c r="K289" s="46"/>
      <c r="L289" s="46"/>
      <c r="M289" s="46"/>
      <c r="N289" s="5"/>
      <c r="O289" s="50"/>
      <c r="P289" s="50"/>
      <c r="Q289" s="50"/>
      <c r="R289" s="57"/>
      <c r="S289" s="50"/>
      <c r="T289" s="5"/>
      <c r="U289" s="63"/>
      <c r="V289" s="63"/>
      <c r="W289" s="64"/>
      <c r="X289" s="64"/>
      <c r="Y289" s="5"/>
      <c r="Z289" s="78"/>
      <c r="AA289" s="78"/>
      <c r="AB289" s="78"/>
      <c r="AC289" s="79"/>
      <c r="AD289" s="80"/>
      <c r="AE289" s="81"/>
    </row>
    <row r="290" ht="14.25" outlineLevel="1" spans="1:31">
      <c r="A290" s="18"/>
      <c r="B290" s="19"/>
      <c r="C290" s="20"/>
      <c r="D290" s="5"/>
      <c r="E290" s="21"/>
      <c r="F290" s="22"/>
      <c r="G290" s="23"/>
      <c r="H290" s="24"/>
      <c r="I290" s="5"/>
      <c r="J290" s="46"/>
      <c r="K290" s="46"/>
      <c r="L290" s="46"/>
      <c r="M290" s="46"/>
      <c r="N290" s="5"/>
      <c r="O290" s="50"/>
      <c r="P290" s="50"/>
      <c r="Q290" s="50"/>
      <c r="R290" s="57"/>
      <c r="S290" s="50"/>
      <c r="T290" s="5"/>
      <c r="U290" s="63"/>
      <c r="V290" s="63"/>
      <c r="W290" s="64"/>
      <c r="X290" s="64"/>
      <c r="Y290" s="5"/>
      <c r="Z290" s="78"/>
      <c r="AA290" s="78"/>
      <c r="AB290" s="78"/>
      <c r="AC290" s="79"/>
      <c r="AD290" s="80"/>
      <c r="AE290" s="81"/>
    </row>
    <row r="291" ht="14.25" outlineLevel="1" spans="1:31">
      <c r="A291" s="18"/>
      <c r="B291" s="19"/>
      <c r="C291" s="20"/>
      <c r="D291" s="5"/>
      <c r="E291" s="21"/>
      <c r="F291" s="22"/>
      <c r="G291" s="23"/>
      <c r="H291" s="24"/>
      <c r="I291" s="5"/>
      <c r="J291" s="46"/>
      <c r="K291" s="46"/>
      <c r="L291" s="46"/>
      <c r="M291" s="46"/>
      <c r="N291" s="5"/>
      <c r="O291" s="50"/>
      <c r="P291" s="50"/>
      <c r="Q291" s="50"/>
      <c r="R291" s="57"/>
      <c r="S291" s="50"/>
      <c r="T291" s="5"/>
      <c r="U291" s="63"/>
      <c r="V291" s="63"/>
      <c r="W291" s="64"/>
      <c r="X291" s="64"/>
      <c r="Y291" s="5"/>
      <c r="Z291" s="78"/>
      <c r="AA291" s="78"/>
      <c r="AB291" s="78"/>
      <c r="AC291" s="79"/>
      <c r="AD291" s="80"/>
      <c r="AE291" s="81"/>
    </row>
    <row r="292" ht="14.25" outlineLevel="1" spans="1:31">
      <c r="A292" s="18"/>
      <c r="B292" s="19"/>
      <c r="C292" s="20"/>
      <c r="D292" s="5"/>
      <c r="E292" s="21"/>
      <c r="F292" s="22"/>
      <c r="G292" s="23"/>
      <c r="H292" s="24"/>
      <c r="I292" s="5"/>
      <c r="J292" s="46"/>
      <c r="K292" s="46"/>
      <c r="L292" s="46"/>
      <c r="M292" s="46"/>
      <c r="N292" s="5"/>
      <c r="O292" s="50"/>
      <c r="P292" s="50"/>
      <c r="Q292" s="50"/>
      <c r="R292" s="57"/>
      <c r="S292" s="50"/>
      <c r="T292" s="5"/>
      <c r="U292" s="63"/>
      <c r="V292" s="63"/>
      <c r="W292" s="64"/>
      <c r="X292" s="64"/>
      <c r="Y292" s="5"/>
      <c r="Z292" s="78"/>
      <c r="AA292" s="78"/>
      <c r="AB292" s="78"/>
      <c r="AC292" s="79"/>
      <c r="AD292" s="80"/>
      <c r="AE292" s="81"/>
    </row>
    <row r="293" ht="14.25" outlineLevel="1" spans="1:31">
      <c r="A293" s="18"/>
      <c r="B293" s="19"/>
      <c r="C293" s="20"/>
      <c r="D293" s="5"/>
      <c r="E293" s="21"/>
      <c r="F293" s="22"/>
      <c r="G293" s="23"/>
      <c r="H293" s="24"/>
      <c r="I293" s="5"/>
      <c r="J293" s="46"/>
      <c r="K293" s="46"/>
      <c r="L293" s="46"/>
      <c r="M293" s="46"/>
      <c r="N293" s="5"/>
      <c r="O293" s="50"/>
      <c r="P293" s="50"/>
      <c r="Q293" s="50"/>
      <c r="R293" s="57"/>
      <c r="S293" s="50"/>
      <c r="T293" s="5"/>
      <c r="U293" s="63"/>
      <c r="V293" s="63"/>
      <c r="W293" s="64"/>
      <c r="X293" s="64"/>
      <c r="Y293" s="5"/>
      <c r="Z293" s="78"/>
      <c r="AA293" s="78"/>
      <c r="AB293" s="78"/>
      <c r="AC293" s="79"/>
      <c r="AD293" s="80"/>
      <c r="AE293" s="81"/>
    </row>
    <row r="294" ht="14.25" outlineLevel="1" spans="1:31">
      <c r="A294" s="18"/>
      <c r="B294" s="19"/>
      <c r="C294" s="20"/>
      <c r="D294" s="5"/>
      <c r="E294" s="21"/>
      <c r="F294" s="22"/>
      <c r="G294" s="23"/>
      <c r="H294" s="24"/>
      <c r="I294" s="5"/>
      <c r="J294" s="46"/>
      <c r="K294" s="46"/>
      <c r="L294" s="46"/>
      <c r="M294" s="46"/>
      <c r="N294" s="5"/>
      <c r="O294" s="50"/>
      <c r="P294" s="50"/>
      <c r="Q294" s="50"/>
      <c r="R294" s="57"/>
      <c r="S294" s="50"/>
      <c r="T294" s="5"/>
      <c r="U294" s="63"/>
      <c r="V294" s="63"/>
      <c r="W294" s="64"/>
      <c r="X294" s="64"/>
      <c r="Y294" s="5"/>
      <c r="Z294" s="78"/>
      <c r="AA294" s="78"/>
      <c r="AB294" s="78"/>
      <c r="AC294" s="79"/>
      <c r="AD294" s="80"/>
      <c r="AE294" s="81"/>
    </row>
    <row r="295" ht="14.25" outlineLevel="1" spans="1:31">
      <c r="A295" s="18"/>
      <c r="B295" s="19"/>
      <c r="C295" s="20"/>
      <c r="D295" s="5"/>
      <c r="E295" s="21"/>
      <c r="F295" s="22"/>
      <c r="G295" s="23"/>
      <c r="H295" s="24"/>
      <c r="I295" s="5"/>
      <c r="J295" s="46"/>
      <c r="K295" s="46"/>
      <c r="L295" s="46"/>
      <c r="M295" s="46"/>
      <c r="N295" s="5"/>
      <c r="O295" s="50"/>
      <c r="P295" s="50"/>
      <c r="Q295" s="50"/>
      <c r="R295" s="57"/>
      <c r="S295" s="50"/>
      <c r="T295" s="5"/>
      <c r="U295" s="63"/>
      <c r="V295" s="63"/>
      <c r="W295" s="64"/>
      <c r="X295" s="64"/>
      <c r="Y295" s="5"/>
      <c r="Z295" s="78"/>
      <c r="AA295" s="78"/>
      <c r="AB295" s="78"/>
      <c r="AC295" s="79"/>
      <c r="AD295" s="80"/>
      <c r="AE295" s="81"/>
    </row>
    <row r="296" ht="14.25" outlineLevel="1" spans="1:31">
      <c r="A296" s="18"/>
      <c r="B296" s="19"/>
      <c r="C296" s="20"/>
      <c r="D296" s="5"/>
      <c r="E296" s="21"/>
      <c r="F296" s="22"/>
      <c r="G296" s="23"/>
      <c r="H296" s="24"/>
      <c r="I296" s="5"/>
      <c r="J296" s="46"/>
      <c r="K296" s="46"/>
      <c r="L296" s="46"/>
      <c r="M296" s="46"/>
      <c r="N296" s="5"/>
      <c r="O296" s="50"/>
      <c r="P296" s="50"/>
      <c r="Q296" s="50"/>
      <c r="R296" s="57"/>
      <c r="S296" s="50"/>
      <c r="T296" s="5"/>
      <c r="U296" s="63"/>
      <c r="V296" s="63"/>
      <c r="W296" s="64"/>
      <c r="X296" s="64"/>
      <c r="Y296" s="5"/>
      <c r="Z296" s="78"/>
      <c r="AA296" s="78"/>
      <c r="AB296" s="78"/>
      <c r="AC296" s="79"/>
      <c r="AD296" s="80"/>
      <c r="AE296" s="81"/>
    </row>
    <row r="297" ht="14.25" outlineLevel="1" spans="1:31">
      <c r="A297" s="87"/>
      <c r="B297" s="25"/>
      <c r="C297" s="26"/>
      <c r="D297" s="5"/>
      <c r="E297" s="27"/>
      <c r="F297" s="28"/>
      <c r="G297" s="29"/>
      <c r="H297" s="30"/>
      <c r="I297" s="5"/>
      <c r="J297" s="51"/>
      <c r="K297" s="51"/>
      <c r="L297" s="51"/>
      <c r="M297" s="51"/>
      <c r="N297" s="5"/>
      <c r="O297" s="52"/>
      <c r="P297" s="52"/>
      <c r="Q297" s="52"/>
      <c r="R297" s="65"/>
      <c r="S297" s="52"/>
      <c r="T297" s="5"/>
      <c r="U297" s="66"/>
      <c r="V297" s="66"/>
      <c r="W297" s="67"/>
      <c r="X297" s="67"/>
      <c r="Y297" s="5"/>
      <c r="Z297" s="82"/>
      <c r="AA297" s="82"/>
      <c r="AB297" s="82"/>
      <c r="AC297" s="83"/>
      <c r="AD297" s="84"/>
      <c r="AE297" s="85"/>
    </row>
    <row r="298" ht="14.25" spans="1:31">
      <c r="A298" s="31"/>
      <c r="B298" s="32"/>
      <c r="C298" s="32"/>
      <c r="D298" s="33"/>
      <c r="E298" s="34"/>
      <c r="F298" s="34"/>
      <c r="G298" s="34"/>
      <c r="H298" s="34"/>
      <c r="I298" s="33"/>
      <c r="J298" s="34"/>
      <c r="K298" s="34"/>
      <c r="L298" s="34"/>
      <c r="M298" s="34"/>
      <c r="N298" s="33"/>
      <c r="O298" s="34"/>
      <c r="P298" s="34"/>
      <c r="Q298" s="34"/>
      <c r="R298" s="68"/>
      <c r="S298" s="34"/>
      <c r="T298" s="33"/>
      <c r="U298" s="68"/>
      <c r="V298" s="68"/>
      <c r="W298" s="69"/>
      <c r="X298" s="69"/>
      <c r="Y298" s="33"/>
      <c r="Z298" s="34"/>
      <c r="AA298" s="34"/>
      <c r="AB298" s="68"/>
      <c r="AC298" s="34"/>
      <c r="AD298" s="86"/>
      <c r="AE298" s="68"/>
    </row>
    <row r="299" ht="14.25" spans="1:31">
      <c r="A299" s="35"/>
      <c r="B299" s="36"/>
      <c r="C299" s="37"/>
      <c r="D299" s="38"/>
      <c r="E299" s="38"/>
      <c r="F299" s="38"/>
      <c r="G299" s="39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70"/>
      <c r="X299" s="70"/>
      <c r="Y299" s="38"/>
      <c r="Z299" s="70"/>
      <c r="AA299" s="70"/>
      <c r="AB299" s="70"/>
      <c r="AC299" s="70"/>
      <c r="AD299" s="70"/>
      <c r="AE299" s="70"/>
    </row>
    <row r="300" ht="14.25" outlineLevel="1" spans="1:31">
      <c r="A300" s="18"/>
      <c r="B300" s="19"/>
      <c r="C300" s="20"/>
      <c r="D300" s="5"/>
      <c r="E300" s="21"/>
      <c r="F300" s="22"/>
      <c r="G300" s="23"/>
      <c r="H300" s="24"/>
      <c r="I300" s="5"/>
      <c r="J300" s="46"/>
      <c r="K300" s="46"/>
      <c r="L300" s="46"/>
      <c r="M300" s="46"/>
      <c r="N300" s="5"/>
      <c r="O300" s="50"/>
      <c r="P300" s="50"/>
      <c r="Q300" s="50"/>
      <c r="R300" s="57"/>
      <c r="S300" s="50"/>
      <c r="T300" s="5"/>
      <c r="U300" s="63"/>
      <c r="V300" s="63"/>
      <c r="W300" s="64"/>
      <c r="X300" s="64"/>
      <c r="Y300" s="5"/>
      <c r="Z300" s="78"/>
      <c r="AA300" s="78"/>
      <c r="AB300" s="78"/>
      <c r="AC300" s="79"/>
      <c r="AD300" s="80"/>
      <c r="AE300" s="81"/>
    </row>
    <row r="301" ht="14.25" outlineLevel="1" spans="1:31">
      <c r="A301" s="18"/>
      <c r="B301" s="19"/>
      <c r="C301" s="20"/>
      <c r="D301" s="5"/>
      <c r="E301" s="21"/>
      <c r="F301" s="22"/>
      <c r="G301" s="23"/>
      <c r="H301" s="24"/>
      <c r="I301" s="5"/>
      <c r="J301" s="46"/>
      <c r="K301" s="46"/>
      <c r="L301" s="46"/>
      <c r="M301" s="46"/>
      <c r="N301" s="5"/>
      <c r="O301" s="50"/>
      <c r="P301" s="50"/>
      <c r="Q301" s="50"/>
      <c r="R301" s="57"/>
      <c r="S301" s="50"/>
      <c r="T301" s="5"/>
      <c r="U301" s="63"/>
      <c r="V301" s="63"/>
      <c r="W301" s="64"/>
      <c r="X301" s="64"/>
      <c r="Y301" s="5"/>
      <c r="Z301" s="78"/>
      <c r="AA301" s="78"/>
      <c r="AB301" s="78"/>
      <c r="AC301" s="79"/>
      <c r="AD301" s="80"/>
      <c r="AE301" s="81"/>
    </row>
    <row r="302" ht="14.25" outlineLevel="1" spans="1:31">
      <c r="A302" s="18"/>
      <c r="B302" s="19"/>
      <c r="C302" s="20"/>
      <c r="D302" s="5"/>
      <c r="E302" s="21"/>
      <c r="F302" s="22"/>
      <c r="G302" s="23"/>
      <c r="H302" s="24"/>
      <c r="I302" s="5"/>
      <c r="J302" s="46"/>
      <c r="K302" s="46"/>
      <c r="L302" s="46"/>
      <c r="M302" s="46"/>
      <c r="N302" s="5"/>
      <c r="O302" s="50"/>
      <c r="P302" s="50"/>
      <c r="Q302" s="50"/>
      <c r="R302" s="57"/>
      <c r="S302" s="50"/>
      <c r="T302" s="5"/>
      <c r="U302" s="63"/>
      <c r="V302" s="63"/>
      <c r="W302" s="64"/>
      <c r="X302" s="64"/>
      <c r="Y302" s="5"/>
      <c r="Z302" s="78"/>
      <c r="AA302" s="78"/>
      <c r="AB302" s="78"/>
      <c r="AC302" s="79"/>
      <c r="AD302" s="80"/>
      <c r="AE302" s="81"/>
    </row>
    <row r="303" ht="14.25" outlineLevel="1" spans="1:31">
      <c r="A303" s="18"/>
      <c r="B303" s="19"/>
      <c r="C303" s="20"/>
      <c r="D303" s="5"/>
      <c r="E303" s="21"/>
      <c r="F303" s="22"/>
      <c r="G303" s="23"/>
      <c r="H303" s="24"/>
      <c r="I303" s="5"/>
      <c r="J303" s="46"/>
      <c r="K303" s="46"/>
      <c r="L303" s="46"/>
      <c r="M303" s="46"/>
      <c r="N303" s="5"/>
      <c r="O303" s="50"/>
      <c r="P303" s="50"/>
      <c r="Q303" s="50"/>
      <c r="R303" s="57"/>
      <c r="S303" s="50"/>
      <c r="T303" s="5"/>
      <c r="U303" s="63"/>
      <c r="V303" s="63"/>
      <c r="W303" s="64"/>
      <c r="X303" s="64"/>
      <c r="Y303" s="5"/>
      <c r="Z303" s="78"/>
      <c r="AA303" s="78"/>
      <c r="AB303" s="78"/>
      <c r="AC303" s="79"/>
      <c r="AD303" s="80"/>
      <c r="AE303" s="81"/>
    </row>
    <row r="304" ht="14.25" outlineLevel="1" spans="1:31">
      <c r="A304" s="18"/>
      <c r="B304" s="19"/>
      <c r="C304" s="20"/>
      <c r="D304" s="5"/>
      <c r="E304" s="21"/>
      <c r="F304" s="22"/>
      <c r="G304" s="23"/>
      <c r="H304" s="24"/>
      <c r="I304" s="5"/>
      <c r="J304" s="46"/>
      <c r="K304" s="46"/>
      <c r="L304" s="46"/>
      <c r="M304" s="46"/>
      <c r="N304" s="5"/>
      <c r="O304" s="50"/>
      <c r="P304" s="50"/>
      <c r="Q304" s="50"/>
      <c r="R304" s="57"/>
      <c r="S304" s="50"/>
      <c r="T304" s="5"/>
      <c r="U304" s="63"/>
      <c r="V304" s="63"/>
      <c r="W304" s="64"/>
      <c r="X304" s="64"/>
      <c r="Y304" s="5"/>
      <c r="Z304" s="78"/>
      <c r="AA304" s="78"/>
      <c r="AB304" s="78"/>
      <c r="AC304" s="79"/>
      <c r="AD304" s="80"/>
      <c r="AE304" s="81"/>
    </row>
    <row r="305" ht="14.25" outlineLevel="1" spans="1:31">
      <c r="A305" s="18"/>
      <c r="B305" s="19"/>
      <c r="C305" s="20"/>
      <c r="D305" s="5"/>
      <c r="E305" s="21"/>
      <c r="F305" s="22"/>
      <c r="G305" s="23"/>
      <c r="H305" s="24"/>
      <c r="I305" s="5"/>
      <c r="J305" s="46"/>
      <c r="K305" s="46"/>
      <c r="L305" s="46"/>
      <c r="M305" s="46"/>
      <c r="N305" s="5"/>
      <c r="O305" s="50"/>
      <c r="P305" s="50"/>
      <c r="Q305" s="50"/>
      <c r="R305" s="57"/>
      <c r="S305" s="50"/>
      <c r="T305" s="5"/>
      <c r="U305" s="63"/>
      <c r="V305" s="63"/>
      <c r="W305" s="64"/>
      <c r="X305" s="64"/>
      <c r="Y305" s="5"/>
      <c r="Z305" s="78"/>
      <c r="AA305" s="78"/>
      <c r="AB305" s="78"/>
      <c r="AC305" s="79"/>
      <c r="AD305" s="80"/>
      <c r="AE305" s="81"/>
    </row>
    <row r="306" ht="14.25" outlineLevel="1" spans="1:31">
      <c r="A306" s="18"/>
      <c r="B306" s="19"/>
      <c r="C306" s="20"/>
      <c r="D306" s="5"/>
      <c r="E306" s="21"/>
      <c r="F306" s="22"/>
      <c r="G306" s="23"/>
      <c r="H306" s="24"/>
      <c r="I306" s="5"/>
      <c r="J306" s="46"/>
      <c r="K306" s="46"/>
      <c r="L306" s="46"/>
      <c r="M306" s="46"/>
      <c r="N306" s="5"/>
      <c r="O306" s="50"/>
      <c r="P306" s="50"/>
      <c r="Q306" s="50"/>
      <c r="R306" s="57"/>
      <c r="S306" s="50"/>
      <c r="T306" s="5"/>
      <c r="U306" s="63"/>
      <c r="V306" s="63"/>
      <c r="W306" s="64"/>
      <c r="X306" s="64"/>
      <c r="Y306" s="5"/>
      <c r="Z306" s="78"/>
      <c r="AA306" s="78"/>
      <c r="AB306" s="78"/>
      <c r="AC306" s="79"/>
      <c r="AD306" s="80"/>
      <c r="AE306" s="81"/>
    </row>
    <row r="307" ht="14.25" outlineLevel="1" spans="1:31">
      <c r="A307" s="18"/>
      <c r="B307" s="19"/>
      <c r="C307" s="20"/>
      <c r="D307" s="5"/>
      <c r="E307" s="21"/>
      <c r="F307" s="22"/>
      <c r="G307" s="23"/>
      <c r="H307" s="24"/>
      <c r="I307" s="5"/>
      <c r="J307" s="46"/>
      <c r="K307" s="46"/>
      <c r="L307" s="46"/>
      <c r="M307" s="46"/>
      <c r="N307" s="5"/>
      <c r="O307" s="50"/>
      <c r="P307" s="50"/>
      <c r="Q307" s="50"/>
      <c r="R307" s="57"/>
      <c r="S307" s="50"/>
      <c r="T307" s="5"/>
      <c r="U307" s="63"/>
      <c r="V307" s="63"/>
      <c r="W307" s="64"/>
      <c r="X307" s="64"/>
      <c r="Y307" s="5"/>
      <c r="Z307" s="78"/>
      <c r="AA307" s="78"/>
      <c r="AB307" s="78"/>
      <c r="AC307" s="79"/>
      <c r="AD307" s="80"/>
      <c r="AE307" s="81"/>
    </row>
    <row r="308" ht="14.25" outlineLevel="1" spans="1:31">
      <c r="A308" s="18"/>
      <c r="B308" s="19"/>
      <c r="C308" s="20"/>
      <c r="D308" s="5"/>
      <c r="E308" s="21"/>
      <c r="F308" s="22"/>
      <c r="G308" s="23"/>
      <c r="H308" s="24"/>
      <c r="I308" s="5"/>
      <c r="J308" s="46"/>
      <c r="K308" s="46"/>
      <c r="L308" s="46"/>
      <c r="M308" s="46"/>
      <c r="N308" s="5"/>
      <c r="O308" s="50"/>
      <c r="P308" s="50"/>
      <c r="Q308" s="50"/>
      <c r="R308" s="57"/>
      <c r="S308" s="50"/>
      <c r="T308" s="5"/>
      <c r="U308" s="63"/>
      <c r="V308" s="63"/>
      <c r="W308" s="64"/>
      <c r="X308" s="64"/>
      <c r="Y308" s="5"/>
      <c r="Z308" s="78"/>
      <c r="AA308" s="78"/>
      <c r="AB308" s="78"/>
      <c r="AC308" s="79"/>
      <c r="AD308" s="80"/>
      <c r="AE308" s="81"/>
    </row>
    <row r="309" ht="14.25" outlineLevel="1" spans="1:31">
      <c r="A309" s="18"/>
      <c r="B309" s="19"/>
      <c r="C309" s="20"/>
      <c r="D309" s="5"/>
      <c r="E309" s="21"/>
      <c r="F309" s="22"/>
      <c r="G309" s="23"/>
      <c r="H309" s="24"/>
      <c r="I309" s="5"/>
      <c r="J309" s="46"/>
      <c r="K309" s="46"/>
      <c r="L309" s="46"/>
      <c r="M309" s="46"/>
      <c r="N309" s="5"/>
      <c r="O309" s="50"/>
      <c r="P309" s="50"/>
      <c r="Q309" s="50"/>
      <c r="R309" s="57"/>
      <c r="S309" s="50"/>
      <c r="T309" s="5"/>
      <c r="U309" s="63"/>
      <c r="V309" s="63"/>
      <c r="W309" s="64"/>
      <c r="X309" s="64"/>
      <c r="Y309" s="5"/>
      <c r="Z309" s="78"/>
      <c r="AA309" s="78"/>
      <c r="AB309" s="78"/>
      <c r="AC309" s="79"/>
      <c r="AD309" s="80"/>
      <c r="AE309" s="81"/>
    </row>
    <row r="310" ht="14.25" outlineLevel="1" spans="1:31">
      <c r="A310" s="18"/>
      <c r="B310" s="19"/>
      <c r="C310" s="20"/>
      <c r="D310" s="5"/>
      <c r="E310" s="21"/>
      <c r="F310" s="22"/>
      <c r="G310" s="23"/>
      <c r="H310" s="24"/>
      <c r="I310" s="5"/>
      <c r="J310" s="46"/>
      <c r="K310" s="46"/>
      <c r="L310" s="46"/>
      <c r="M310" s="46"/>
      <c r="N310" s="5"/>
      <c r="O310" s="50"/>
      <c r="P310" s="50"/>
      <c r="Q310" s="50"/>
      <c r="R310" s="57"/>
      <c r="S310" s="50"/>
      <c r="T310" s="5"/>
      <c r="U310" s="63"/>
      <c r="V310" s="63"/>
      <c r="W310" s="64"/>
      <c r="X310" s="64"/>
      <c r="Y310" s="5"/>
      <c r="Z310" s="78"/>
      <c r="AA310" s="78"/>
      <c r="AB310" s="78"/>
      <c r="AC310" s="79"/>
      <c r="AD310" s="80"/>
      <c r="AE310" s="81"/>
    </row>
    <row r="311" ht="14.25" outlineLevel="1" spans="1:31">
      <c r="A311" s="18"/>
      <c r="B311" s="19"/>
      <c r="C311" s="20"/>
      <c r="D311" s="5"/>
      <c r="E311" s="21"/>
      <c r="F311" s="22"/>
      <c r="G311" s="23"/>
      <c r="H311" s="24"/>
      <c r="I311" s="5"/>
      <c r="J311" s="46"/>
      <c r="K311" s="46"/>
      <c r="L311" s="46"/>
      <c r="M311" s="46"/>
      <c r="N311" s="5"/>
      <c r="O311" s="50"/>
      <c r="P311" s="50"/>
      <c r="Q311" s="50"/>
      <c r="R311" s="57"/>
      <c r="S311" s="50"/>
      <c r="T311" s="5"/>
      <c r="U311" s="63"/>
      <c r="V311" s="63"/>
      <c r="W311" s="64"/>
      <c r="X311" s="64"/>
      <c r="Y311" s="5"/>
      <c r="Z311" s="78"/>
      <c r="AA311" s="78"/>
      <c r="AB311" s="78"/>
      <c r="AC311" s="79"/>
      <c r="AD311" s="80"/>
      <c r="AE311" s="81"/>
    </row>
    <row r="312" ht="14.25" outlineLevel="1" spans="1:31">
      <c r="A312" s="18"/>
      <c r="B312" s="19"/>
      <c r="C312" s="20"/>
      <c r="D312" s="5"/>
      <c r="E312" s="21"/>
      <c r="F312" s="22"/>
      <c r="G312" s="23"/>
      <c r="H312" s="24"/>
      <c r="I312" s="5"/>
      <c r="J312" s="46"/>
      <c r="K312" s="46"/>
      <c r="L312" s="46"/>
      <c r="M312" s="46"/>
      <c r="N312" s="5"/>
      <c r="O312" s="50"/>
      <c r="P312" s="50"/>
      <c r="Q312" s="50"/>
      <c r="R312" s="57"/>
      <c r="S312" s="50"/>
      <c r="T312" s="5"/>
      <c r="U312" s="63"/>
      <c r="V312" s="63"/>
      <c r="W312" s="64"/>
      <c r="X312" s="64"/>
      <c r="Y312" s="5"/>
      <c r="Z312" s="78"/>
      <c r="AA312" s="78"/>
      <c r="AB312" s="78"/>
      <c r="AC312" s="79"/>
      <c r="AD312" s="80"/>
      <c r="AE312" s="81"/>
    </row>
    <row r="313" ht="14.25" outlineLevel="1" spans="1:31">
      <c r="A313" s="18"/>
      <c r="B313" s="19"/>
      <c r="C313" s="20"/>
      <c r="D313" s="5"/>
      <c r="E313" s="21"/>
      <c r="F313" s="22"/>
      <c r="G313" s="23"/>
      <c r="H313" s="24"/>
      <c r="I313" s="5"/>
      <c r="J313" s="46"/>
      <c r="K313" s="46"/>
      <c r="L313" s="46"/>
      <c r="M313" s="46"/>
      <c r="N313" s="5"/>
      <c r="O313" s="50"/>
      <c r="P313" s="50"/>
      <c r="Q313" s="50"/>
      <c r="R313" s="57"/>
      <c r="S313" s="50"/>
      <c r="T313" s="5"/>
      <c r="U313" s="63"/>
      <c r="V313" s="63"/>
      <c r="W313" s="64"/>
      <c r="X313" s="64"/>
      <c r="Y313" s="5"/>
      <c r="Z313" s="78"/>
      <c r="AA313" s="78"/>
      <c r="AB313" s="78"/>
      <c r="AC313" s="79"/>
      <c r="AD313" s="80"/>
      <c r="AE313" s="81"/>
    </row>
    <row r="314" ht="14.25" outlineLevel="1" spans="1:31">
      <c r="A314" s="18"/>
      <c r="B314" s="19"/>
      <c r="C314" s="20"/>
      <c r="D314" s="5"/>
      <c r="E314" s="21"/>
      <c r="F314" s="22"/>
      <c r="G314" s="23"/>
      <c r="H314" s="24"/>
      <c r="I314" s="5"/>
      <c r="J314" s="46"/>
      <c r="K314" s="46"/>
      <c r="L314" s="46"/>
      <c r="M314" s="46"/>
      <c r="N314" s="5"/>
      <c r="O314" s="50"/>
      <c r="P314" s="50"/>
      <c r="Q314" s="50"/>
      <c r="R314" s="57"/>
      <c r="S314" s="50"/>
      <c r="T314" s="5"/>
      <c r="U314" s="63"/>
      <c r="V314" s="63"/>
      <c r="W314" s="64"/>
      <c r="X314" s="64"/>
      <c r="Y314" s="5"/>
      <c r="Z314" s="78"/>
      <c r="AA314" s="78"/>
      <c r="AB314" s="78"/>
      <c r="AC314" s="79"/>
      <c r="AD314" s="80"/>
      <c r="AE314" s="81"/>
    </row>
    <row r="315" ht="14.25" outlineLevel="1" spans="1:31">
      <c r="A315" s="18"/>
      <c r="B315" s="19"/>
      <c r="C315" s="20"/>
      <c r="D315" s="5"/>
      <c r="E315" s="21"/>
      <c r="F315" s="22"/>
      <c r="G315" s="23"/>
      <c r="H315" s="24"/>
      <c r="I315" s="5"/>
      <c r="J315" s="46"/>
      <c r="K315" s="46"/>
      <c r="L315" s="46"/>
      <c r="M315" s="46"/>
      <c r="N315" s="5"/>
      <c r="O315" s="50"/>
      <c r="P315" s="50"/>
      <c r="Q315" s="50"/>
      <c r="R315" s="57"/>
      <c r="S315" s="50"/>
      <c r="T315" s="5"/>
      <c r="U315" s="63"/>
      <c r="V315" s="63"/>
      <c r="W315" s="64"/>
      <c r="X315" s="64"/>
      <c r="Y315" s="5"/>
      <c r="Z315" s="78"/>
      <c r="AA315" s="78"/>
      <c r="AB315" s="78"/>
      <c r="AC315" s="79"/>
      <c r="AD315" s="80"/>
      <c r="AE315" s="81"/>
    </row>
    <row r="316" ht="14.25" outlineLevel="1" spans="1:31">
      <c r="A316" s="18"/>
      <c r="B316" s="19"/>
      <c r="C316" s="20"/>
      <c r="D316" s="5"/>
      <c r="E316" s="21"/>
      <c r="F316" s="22"/>
      <c r="G316" s="23"/>
      <c r="H316" s="24"/>
      <c r="I316" s="5"/>
      <c r="J316" s="46"/>
      <c r="K316" s="46"/>
      <c r="L316" s="46"/>
      <c r="M316" s="46"/>
      <c r="N316" s="5"/>
      <c r="O316" s="50"/>
      <c r="P316" s="50"/>
      <c r="Q316" s="50"/>
      <c r="R316" s="57"/>
      <c r="S316" s="50"/>
      <c r="T316" s="5"/>
      <c r="U316" s="63"/>
      <c r="V316" s="63"/>
      <c r="W316" s="64"/>
      <c r="X316" s="64"/>
      <c r="Y316" s="5"/>
      <c r="Z316" s="78"/>
      <c r="AA316" s="78"/>
      <c r="AB316" s="78"/>
      <c r="AC316" s="79"/>
      <c r="AD316" s="80"/>
      <c r="AE316" s="81"/>
    </row>
    <row r="317" ht="14.25" outlineLevel="1" spans="1:31">
      <c r="A317" s="18"/>
      <c r="B317" s="19"/>
      <c r="C317" s="20"/>
      <c r="D317" s="5"/>
      <c r="E317" s="21"/>
      <c r="F317" s="22"/>
      <c r="G317" s="23"/>
      <c r="H317" s="24"/>
      <c r="I317" s="5"/>
      <c r="J317" s="46"/>
      <c r="K317" s="46"/>
      <c r="L317" s="46"/>
      <c r="M317" s="46"/>
      <c r="N317" s="5"/>
      <c r="O317" s="50"/>
      <c r="P317" s="50"/>
      <c r="Q317" s="50"/>
      <c r="R317" s="57"/>
      <c r="S317" s="50"/>
      <c r="T317" s="5"/>
      <c r="U317" s="63"/>
      <c r="V317" s="63"/>
      <c r="W317" s="64"/>
      <c r="X317" s="64"/>
      <c r="Y317" s="5"/>
      <c r="Z317" s="78"/>
      <c r="AA317" s="78"/>
      <c r="AB317" s="78"/>
      <c r="AC317" s="79"/>
      <c r="AD317" s="80"/>
      <c r="AE317" s="81"/>
    </row>
    <row r="318" ht="14.25" outlineLevel="1" spans="1:31">
      <c r="A318" s="18"/>
      <c r="B318" s="19"/>
      <c r="C318" s="20"/>
      <c r="D318" s="5"/>
      <c r="E318" s="21"/>
      <c r="F318" s="22"/>
      <c r="G318" s="23"/>
      <c r="H318" s="24"/>
      <c r="I318" s="5"/>
      <c r="J318" s="46"/>
      <c r="K318" s="46"/>
      <c r="L318" s="46"/>
      <c r="M318" s="46"/>
      <c r="N318" s="5"/>
      <c r="O318" s="50"/>
      <c r="P318" s="50"/>
      <c r="Q318" s="50"/>
      <c r="R318" s="57"/>
      <c r="S318" s="50"/>
      <c r="T318" s="5"/>
      <c r="U318" s="63"/>
      <c r="V318" s="63"/>
      <c r="W318" s="64"/>
      <c r="X318" s="64"/>
      <c r="Y318" s="5"/>
      <c r="Z318" s="78"/>
      <c r="AA318" s="78"/>
      <c r="AB318" s="78"/>
      <c r="AC318" s="79"/>
      <c r="AD318" s="80"/>
      <c r="AE318" s="81"/>
    </row>
    <row r="319" ht="14.25" outlineLevel="1" spans="1:31">
      <c r="A319" s="18"/>
      <c r="B319" s="19"/>
      <c r="C319" s="20"/>
      <c r="D319" s="5"/>
      <c r="E319" s="21"/>
      <c r="F319" s="22"/>
      <c r="G319" s="23"/>
      <c r="H319" s="24"/>
      <c r="I319" s="5"/>
      <c r="J319" s="46"/>
      <c r="K319" s="46"/>
      <c r="L319" s="46"/>
      <c r="M319" s="46"/>
      <c r="N319" s="5"/>
      <c r="O319" s="50"/>
      <c r="P319" s="50"/>
      <c r="Q319" s="50"/>
      <c r="R319" s="57"/>
      <c r="S319" s="50"/>
      <c r="T319" s="5"/>
      <c r="U319" s="63"/>
      <c r="V319" s="63"/>
      <c r="W319" s="64"/>
      <c r="X319" s="64"/>
      <c r="Y319" s="5"/>
      <c r="Z319" s="78"/>
      <c r="AA319" s="78"/>
      <c r="AB319" s="78"/>
      <c r="AC319" s="79"/>
      <c r="AD319" s="80"/>
      <c r="AE319" s="81"/>
    </row>
    <row r="320" ht="14.25" outlineLevel="1" spans="1:31">
      <c r="A320" s="18"/>
      <c r="B320" s="19"/>
      <c r="C320" s="20"/>
      <c r="D320" s="5"/>
      <c r="E320" s="21"/>
      <c r="F320" s="22"/>
      <c r="G320" s="23"/>
      <c r="H320" s="24"/>
      <c r="I320" s="5"/>
      <c r="J320" s="46"/>
      <c r="K320" s="46"/>
      <c r="L320" s="46"/>
      <c r="M320" s="46"/>
      <c r="N320" s="5"/>
      <c r="O320" s="50"/>
      <c r="P320" s="50"/>
      <c r="Q320" s="50"/>
      <c r="R320" s="57"/>
      <c r="S320" s="50"/>
      <c r="T320" s="5"/>
      <c r="U320" s="63"/>
      <c r="V320" s="63"/>
      <c r="W320" s="64"/>
      <c r="X320" s="64"/>
      <c r="Y320" s="5"/>
      <c r="Z320" s="78"/>
      <c r="AA320" s="78"/>
      <c r="AB320" s="78"/>
      <c r="AC320" s="79"/>
      <c r="AD320" s="80"/>
      <c r="AE320" s="81"/>
    </row>
    <row r="321" ht="14.25" outlineLevel="1" spans="1:31">
      <c r="A321" s="18"/>
      <c r="B321" s="19"/>
      <c r="C321" s="20"/>
      <c r="D321" s="5"/>
      <c r="E321" s="21"/>
      <c r="F321" s="22"/>
      <c r="G321" s="23"/>
      <c r="H321" s="24"/>
      <c r="I321" s="5"/>
      <c r="J321" s="46"/>
      <c r="K321" s="46"/>
      <c r="L321" s="46"/>
      <c r="M321" s="46"/>
      <c r="N321" s="5"/>
      <c r="O321" s="50"/>
      <c r="P321" s="50"/>
      <c r="Q321" s="50"/>
      <c r="R321" s="57"/>
      <c r="S321" s="50"/>
      <c r="T321" s="5"/>
      <c r="U321" s="63"/>
      <c r="V321" s="63"/>
      <c r="W321" s="64"/>
      <c r="X321" s="64"/>
      <c r="Y321" s="5"/>
      <c r="Z321" s="78"/>
      <c r="AA321" s="78"/>
      <c r="AB321" s="78"/>
      <c r="AC321" s="79"/>
      <c r="AD321" s="80"/>
      <c r="AE321" s="81"/>
    </row>
    <row r="322" ht="14.25" outlineLevel="1" spans="1:31">
      <c r="A322" s="18"/>
      <c r="B322" s="19"/>
      <c r="C322" s="20"/>
      <c r="D322" s="5"/>
      <c r="E322" s="21"/>
      <c r="F322" s="22"/>
      <c r="G322" s="23"/>
      <c r="H322" s="24"/>
      <c r="I322" s="5"/>
      <c r="J322" s="46"/>
      <c r="K322" s="46"/>
      <c r="L322" s="46"/>
      <c r="M322" s="46"/>
      <c r="N322" s="5"/>
      <c r="O322" s="50"/>
      <c r="P322" s="50"/>
      <c r="Q322" s="50"/>
      <c r="R322" s="57"/>
      <c r="S322" s="50"/>
      <c r="T322" s="5"/>
      <c r="U322" s="63"/>
      <c r="V322" s="63"/>
      <c r="W322" s="64"/>
      <c r="X322" s="64"/>
      <c r="Y322" s="5"/>
      <c r="Z322" s="78"/>
      <c r="AA322" s="78"/>
      <c r="AB322" s="78"/>
      <c r="AC322" s="79"/>
      <c r="AD322" s="80"/>
      <c r="AE322" s="81"/>
    </row>
    <row r="323" ht="14.25" outlineLevel="1" spans="1:31">
      <c r="A323" s="18"/>
      <c r="B323" s="19"/>
      <c r="C323" s="20"/>
      <c r="D323" s="5"/>
      <c r="E323" s="21"/>
      <c r="F323" s="22"/>
      <c r="G323" s="23"/>
      <c r="H323" s="24"/>
      <c r="I323" s="5"/>
      <c r="J323" s="46"/>
      <c r="K323" s="46"/>
      <c r="L323" s="46"/>
      <c r="M323" s="46"/>
      <c r="N323" s="5"/>
      <c r="O323" s="50"/>
      <c r="P323" s="50"/>
      <c r="Q323" s="50"/>
      <c r="R323" s="57"/>
      <c r="S323" s="50"/>
      <c r="T323" s="5"/>
      <c r="U323" s="63"/>
      <c r="V323" s="63"/>
      <c r="W323" s="64"/>
      <c r="X323" s="64"/>
      <c r="Y323" s="5"/>
      <c r="Z323" s="78"/>
      <c r="AA323" s="78"/>
      <c r="AB323" s="78"/>
      <c r="AC323" s="79"/>
      <c r="AD323" s="80"/>
      <c r="AE323" s="81"/>
    </row>
    <row r="324" ht="14.25" outlineLevel="1" spans="1:31">
      <c r="A324" s="18"/>
      <c r="B324" s="19"/>
      <c r="C324" s="20"/>
      <c r="D324" s="5"/>
      <c r="E324" s="21"/>
      <c r="F324" s="22"/>
      <c r="G324" s="23"/>
      <c r="H324" s="24"/>
      <c r="I324" s="5"/>
      <c r="J324" s="46"/>
      <c r="K324" s="46"/>
      <c r="L324" s="46"/>
      <c r="M324" s="46"/>
      <c r="N324" s="5"/>
      <c r="O324" s="50"/>
      <c r="P324" s="50"/>
      <c r="Q324" s="50"/>
      <c r="R324" s="57"/>
      <c r="S324" s="50"/>
      <c r="T324" s="5"/>
      <c r="U324" s="63"/>
      <c r="V324" s="63"/>
      <c r="W324" s="64"/>
      <c r="X324" s="64"/>
      <c r="Y324" s="5"/>
      <c r="Z324" s="78"/>
      <c r="AA324" s="78"/>
      <c r="AB324" s="78"/>
      <c r="AC324" s="79"/>
      <c r="AD324" s="80"/>
      <c r="AE324" s="81"/>
    </row>
    <row r="325" ht="14.25" outlineLevel="1" spans="1:31">
      <c r="A325" s="18"/>
      <c r="B325" s="19"/>
      <c r="C325" s="20"/>
      <c r="D325" s="5"/>
      <c r="E325" s="21"/>
      <c r="F325" s="22"/>
      <c r="G325" s="23"/>
      <c r="H325" s="24"/>
      <c r="I325" s="5"/>
      <c r="J325" s="46"/>
      <c r="K325" s="46"/>
      <c r="L325" s="46"/>
      <c r="M325" s="46"/>
      <c r="N325" s="5"/>
      <c r="O325" s="50"/>
      <c r="P325" s="50"/>
      <c r="Q325" s="50"/>
      <c r="R325" s="57"/>
      <c r="S325" s="50"/>
      <c r="T325" s="5"/>
      <c r="U325" s="63"/>
      <c r="V325" s="63"/>
      <c r="W325" s="64"/>
      <c r="X325" s="64"/>
      <c r="Y325" s="5"/>
      <c r="Z325" s="78"/>
      <c r="AA325" s="78"/>
      <c r="AB325" s="78"/>
      <c r="AC325" s="79"/>
      <c r="AD325" s="80"/>
      <c r="AE325" s="81"/>
    </row>
    <row r="326" ht="14.25" outlineLevel="1" spans="1:31">
      <c r="A326" s="18"/>
      <c r="B326" s="19"/>
      <c r="C326" s="20"/>
      <c r="D326" s="5"/>
      <c r="E326" s="21"/>
      <c r="F326" s="22"/>
      <c r="G326" s="23"/>
      <c r="H326" s="24"/>
      <c r="I326" s="5"/>
      <c r="J326" s="46"/>
      <c r="K326" s="46"/>
      <c r="L326" s="46"/>
      <c r="M326" s="46"/>
      <c r="N326" s="5"/>
      <c r="O326" s="50"/>
      <c r="P326" s="50"/>
      <c r="Q326" s="50"/>
      <c r="R326" s="57"/>
      <c r="S326" s="50"/>
      <c r="T326" s="5"/>
      <c r="U326" s="63"/>
      <c r="V326" s="63"/>
      <c r="W326" s="64"/>
      <c r="X326" s="64"/>
      <c r="Y326" s="5"/>
      <c r="Z326" s="78"/>
      <c r="AA326" s="78"/>
      <c r="AB326" s="78"/>
      <c r="AC326" s="79"/>
      <c r="AD326" s="80"/>
      <c r="AE326" s="81"/>
    </row>
    <row r="327" ht="14.25" outlineLevel="1" spans="1:31">
      <c r="A327" s="18"/>
      <c r="B327" s="19"/>
      <c r="C327" s="20"/>
      <c r="D327" s="5"/>
      <c r="E327" s="21"/>
      <c r="F327" s="22"/>
      <c r="G327" s="23"/>
      <c r="H327" s="24"/>
      <c r="I327" s="5"/>
      <c r="J327" s="46"/>
      <c r="K327" s="46"/>
      <c r="L327" s="46"/>
      <c r="M327" s="46"/>
      <c r="N327" s="5"/>
      <c r="O327" s="50"/>
      <c r="P327" s="50"/>
      <c r="Q327" s="50"/>
      <c r="R327" s="57"/>
      <c r="S327" s="50"/>
      <c r="T327" s="5"/>
      <c r="U327" s="63"/>
      <c r="V327" s="63"/>
      <c r="W327" s="64"/>
      <c r="X327" s="64"/>
      <c r="Y327" s="5"/>
      <c r="Z327" s="78"/>
      <c r="AA327" s="78"/>
      <c r="AB327" s="78"/>
      <c r="AC327" s="79"/>
      <c r="AD327" s="80"/>
      <c r="AE327" s="81"/>
    </row>
    <row r="328" ht="14.25" outlineLevel="1" spans="1:31">
      <c r="A328" s="18"/>
      <c r="B328" s="19"/>
      <c r="C328" s="20"/>
      <c r="D328" s="5"/>
      <c r="E328" s="21"/>
      <c r="F328" s="22"/>
      <c r="G328" s="23"/>
      <c r="H328" s="24"/>
      <c r="I328" s="5"/>
      <c r="J328" s="46"/>
      <c r="K328" s="46"/>
      <c r="L328" s="46"/>
      <c r="M328" s="46"/>
      <c r="N328" s="5"/>
      <c r="O328" s="50"/>
      <c r="P328" s="50"/>
      <c r="Q328" s="50"/>
      <c r="R328" s="57"/>
      <c r="S328" s="50"/>
      <c r="T328" s="5"/>
      <c r="U328" s="63"/>
      <c r="V328" s="63"/>
      <c r="W328" s="64"/>
      <c r="X328" s="64"/>
      <c r="Y328" s="5"/>
      <c r="Z328" s="78"/>
      <c r="AA328" s="78"/>
      <c r="AB328" s="78"/>
      <c r="AC328" s="79"/>
      <c r="AD328" s="80"/>
      <c r="AE328" s="81"/>
    </row>
    <row r="329" ht="14.25" outlineLevel="1" spans="1:31">
      <c r="A329" s="18"/>
      <c r="B329" s="19"/>
      <c r="C329" s="20"/>
      <c r="D329" s="5"/>
      <c r="E329" s="21"/>
      <c r="F329" s="22"/>
      <c r="G329" s="23"/>
      <c r="H329" s="24"/>
      <c r="I329" s="5"/>
      <c r="J329" s="46"/>
      <c r="K329" s="46"/>
      <c r="L329" s="46"/>
      <c r="M329" s="46"/>
      <c r="N329" s="5"/>
      <c r="O329" s="50"/>
      <c r="P329" s="50"/>
      <c r="Q329" s="50"/>
      <c r="R329" s="57"/>
      <c r="S329" s="50"/>
      <c r="T329" s="5"/>
      <c r="U329" s="63"/>
      <c r="V329" s="63"/>
      <c r="W329" s="64"/>
      <c r="X329" s="64"/>
      <c r="Y329" s="5"/>
      <c r="Z329" s="78"/>
      <c r="AA329" s="78"/>
      <c r="AB329" s="78"/>
      <c r="AC329" s="79"/>
      <c r="AD329" s="80"/>
      <c r="AE329" s="81"/>
    </row>
    <row r="330" ht="14.25" outlineLevel="1" spans="1:31">
      <c r="A330" s="87"/>
      <c r="B330" s="25"/>
      <c r="C330" s="26"/>
      <c r="D330" s="5"/>
      <c r="E330" s="27"/>
      <c r="F330" s="28"/>
      <c r="G330" s="29"/>
      <c r="H330" s="30"/>
      <c r="I330" s="5"/>
      <c r="J330" s="51"/>
      <c r="K330" s="51"/>
      <c r="L330" s="51"/>
      <c r="M330" s="51"/>
      <c r="N330" s="5"/>
      <c r="O330" s="52"/>
      <c r="P330" s="52"/>
      <c r="Q330" s="52"/>
      <c r="R330" s="65"/>
      <c r="S330" s="52"/>
      <c r="T330" s="5"/>
      <c r="U330" s="66"/>
      <c r="V330" s="66"/>
      <c r="W330" s="67"/>
      <c r="X330" s="67"/>
      <c r="Y330" s="5"/>
      <c r="Z330" s="82"/>
      <c r="AA330" s="82"/>
      <c r="AB330" s="82"/>
      <c r="AC330" s="83"/>
      <c r="AD330" s="84"/>
      <c r="AE330" s="85"/>
    </row>
    <row r="331" ht="14.25" spans="1:31">
      <c r="A331" s="31"/>
      <c r="B331" s="32"/>
      <c r="C331" s="32"/>
      <c r="D331" s="33"/>
      <c r="E331" s="34"/>
      <c r="F331" s="34"/>
      <c r="G331" s="34"/>
      <c r="H331" s="34"/>
      <c r="I331" s="33"/>
      <c r="J331" s="34"/>
      <c r="K331" s="34"/>
      <c r="L331" s="34"/>
      <c r="M331" s="34"/>
      <c r="N331" s="33"/>
      <c r="O331" s="34"/>
      <c r="P331" s="34"/>
      <c r="Q331" s="34"/>
      <c r="R331" s="68"/>
      <c r="S331" s="34"/>
      <c r="T331" s="33"/>
      <c r="U331" s="68"/>
      <c r="V331" s="68"/>
      <c r="W331" s="69"/>
      <c r="X331" s="69"/>
      <c r="Y331" s="33"/>
      <c r="Z331" s="34"/>
      <c r="AA331" s="34"/>
      <c r="AB331" s="68"/>
      <c r="AC331" s="34"/>
      <c r="AD331" s="86"/>
      <c r="AE331" s="68"/>
    </row>
    <row r="332" ht="14.25" spans="1:31">
      <c r="A332" s="35"/>
      <c r="B332" s="36"/>
      <c r="C332" s="37"/>
      <c r="D332" s="38"/>
      <c r="E332" s="38"/>
      <c r="F332" s="38"/>
      <c r="G332" s="39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70"/>
      <c r="X332" s="70"/>
      <c r="Y332" s="38"/>
      <c r="Z332" s="70"/>
      <c r="AA332" s="70"/>
      <c r="AB332" s="70"/>
      <c r="AC332" s="70"/>
      <c r="AD332" s="70"/>
      <c r="AE332" s="70"/>
    </row>
    <row r="333" ht="14.25" outlineLevel="1" spans="1:31">
      <c r="A333" s="18"/>
      <c r="B333" s="19"/>
      <c r="C333" s="20"/>
      <c r="D333" s="5"/>
      <c r="E333" s="21"/>
      <c r="F333" s="22"/>
      <c r="G333" s="23"/>
      <c r="H333" s="24"/>
      <c r="I333" s="5"/>
      <c r="J333" s="46"/>
      <c r="K333" s="46"/>
      <c r="L333" s="46"/>
      <c r="M333" s="46"/>
      <c r="N333" s="5"/>
      <c r="O333" s="50"/>
      <c r="P333" s="50"/>
      <c r="Q333" s="50"/>
      <c r="R333" s="57"/>
      <c r="S333" s="50"/>
      <c r="T333" s="5"/>
      <c r="U333" s="63"/>
      <c r="V333" s="63"/>
      <c r="W333" s="64"/>
      <c r="X333" s="64"/>
      <c r="Y333" s="5"/>
      <c r="Z333" s="78"/>
      <c r="AA333" s="78"/>
      <c r="AB333" s="78"/>
      <c r="AC333" s="79"/>
      <c r="AD333" s="80"/>
      <c r="AE333" s="81"/>
    </row>
    <row r="334" ht="14.25" outlineLevel="1" spans="1:31">
      <c r="A334" s="18"/>
      <c r="B334" s="19"/>
      <c r="C334" s="20"/>
      <c r="D334" s="5"/>
      <c r="E334" s="21"/>
      <c r="F334" s="22"/>
      <c r="G334" s="23"/>
      <c r="H334" s="24"/>
      <c r="I334" s="5"/>
      <c r="J334" s="46"/>
      <c r="K334" s="46"/>
      <c r="L334" s="46"/>
      <c r="M334" s="46"/>
      <c r="N334" s="5"/>
      <c r="O334" s="50"/>
      <c r="P334" s="50"/>
      <c r="Q334" s="50"/>
      <c r="R334" s="57"/>
      <c r="S334" s="50"/>
      <c r="T334" s="5"/>
      <c r="U334" s="63"/>
      <c r="V334" s="63"/>
      <c r="W334" s="64"/>
      <c r="X334" s="64"/>
      <c r="Y334" s="5"/>
      <c r="Z334" s="78"/>
      <c r="AA334" s="78"/>
      <c r="AB334" s="78"/>
      <c r="AC334" s="79"/>
      <c r="AD334" s="80"/>
      <c r="AE334" s="81"/>
    </row>
    <row r="335" ht="14.25" outlineLevel="1" spans="1:31">
      <c r="A335" s="18"/>
      <c r="B335" s="19"/>
      <c r="C335" s="20"/>
      <c r="D335" s="5"/>
      <c r="E335" s="21"/>
      <c r="F335" s="22"/>
      <c r="G335" s="23"/>
      <c r="H335" s="24"/>
      <c r="I335" s="5"/>
      <c r="J335" s="46"/>
      <c r="K335" s="46"/>
      <c r="L335" s="46"/>
      <c r="M335" s="46"/>
      <c r="N335" s="5"/>
      <c r="O335" s="50"/>
      <c r="P335" s="50"/>
      <c r="Q335" s="50"/>
      <c r="R335" s="57"/>
      <c r="S335" s="50"/>
      <c r="T335" s="5"/>
      <c r="U335" s="63"/>
      <c r="V335" s="63"/>
      <c r="W335" s="64"/>
      <c r="X335" s="64"/>
      <c r="Y335" s="5"/>
      <c r="Z335" s="78"/>
      <c r="AA335" s="78"/>
      <c r="AB335" s="78"/>
      <c r="AC335" s="79"/>
      <c r="AD335" s="80"/>
      <c r="AE335" s="81"/>
    </row>
    <row r="336" ht="14.25" outlineLevel="1" spans="1:31">
      <c r="A336" s="18"/>
      <c r="B336" s="19"/>
      <c r="C336" s="20"/>
      <c r="D336" s="5"/>
      <c r="E336" s="21"/>
      <c r="F336" s="22"/>
      <c r="G336" s="23"/>
      <c r="H336" s="24"/>
      <c r="I336" s="5"/>
      <c r="J336" s="46"/>
      <c r="K336" s="46"/>
      <c r="L336" s="46"/>
      <c r="M336" s="46"/>
      <c r="N336" s="5"/>
      <c r="O336" s="50"/>
      <c r="P336" s="50"/>
      <c r="Q336" s="50"/>
      <c r="R336" s="57"/>
      <c r="S336" s="50"/>
      <c r="T336" s="5"/>
      <c r="U336" s="63"/>
      <c r="V336" s="63"/>
      <c r="W336" s="64"/>
      <c r="X336" s="64"/>
      <c r="Y336" s="5"/>
      <c r="Z336" s="78"/>
      <c r="AA336" s="78"/>
      <c r="AB336" s="78"/>
      <c r="AC336" s="79"/>
      <c r="AD336" s="80"/>
      <c r="AE336" s="81"/>
    </row>
    <row r="337" ht="14.25" outlineLevel="1" spans="1:31">
      <c r="A337" s="18"/>
      <c r="B337" s="19"/>
      <c r="C337" s="20"/>
      <c r="D337" s="5"/>
      <c r="E337" s="21"/>
      <c r="F337" s="22"/>
      <c r="G337" s="23"/>
      <c r="H337" s="24"/>
      <c r="I337" s="5"/>
      <c r="J337" s="46"/>
      <c r="K337" s="46"/>
      <c r="L337" s="46"/>
      <c r="M337" s="46"/>
      <c r="N337" s="5"/>
      <c r="O337" s="50"/>
      <c r="P337" s="50"/>
      <c r="Q337" s="50"/>
      <c r="R337" s="57"/>
      <c r="S337" s="50"/>
      <c r="T337" s="5"/>
      <c r="U337" s="63"/>
      <c r="V337" s="63"/>
      <c r="W337" s="64"/>
      <c r="X337" s="64"/>
      <c r="Y337" s="5"/>
      <c r="Z337" s="78"/>
      <c r="AA337" s="78"/>
      <c r="AB337" s="78"/>
      <c r="AC337" s="79"/>
      <c r="AD337" s="80"/>
      <c r="AE337" s="81"/>
    </row>
    <row r="338" ht="14.25" outlineLevel="1" spans="1:31">
      <c r="A338" s="18"/>
      <c r="B338" s="19"/>
      <c r="C338" s="20"/>
      <c r="D338" s="5"/>
      <c r="E338" s="21"/>
      <c r="F338" s="22"/>
      <c r="G338" s="23"/>
      <c r="H338" s="24"/>
      <c r="I338" s="5"/>
      <c r="J338" s="46"/>
      <c r="K338" s="46"/>
      <c r="L338" s="46"/>
      <c r="M338" s="46"/>
      <c r="N338" s="5"/>
      <c r="O338" s="50"/>
      <c r="P338" s="50"/>
      <c r="Q338" s="50"/>
      <c r="R338" s="57"/>
      <c r="S338" s="50"/>
      <c r="T338" s="5"/>
      <c r="U338" s="63"/>
      <c r="V338" s="63"/>
      <c r="W338" s="64"/>
      <c r="X338" s="64"/>
      <c r="Y338" s="5"/>
      <c r="Z338" s="78"/>
      <c r="AA338" s="78"/>
      <c r="AB338" s="78"/>
      <c r="AC338" s="79"/>
      <c r="AD338" s="80"/>
      <c r="AE338" s="81"/>
    </row>
    <row r="339" ht="14.25" outlineLevel="1" spans="1:31">
      <c r="A339" s="18"/>
      <c r="B339" s="19"/>
      <c r="C339" s="20"/>
      <c r="D339" s="5"/>
      <c r="E339" s="21"/>
      <c r="F339" s="22"/>
      <c r="G339" s="23"/>
      <c r="H339" s="24"/>
      <c r="I339" s="5"/>
      <c r="J339" s="46"/>
      <c r="K339" s="46"/>
      <c r="L339" s="46"/>
      <c r="M339" s="46"/>
      <c r="N339" s="5"/>
      <c r="O339" s="50"/>
      <c r="P339" s="50"/>
      <c r="Q339" s="50"/>
      <c r="R339" s="57"/>
      <c r="S339" s="50"/>
      <c r="T339" s="5"/>
      <c r="U339" s="63"/>
      <c r="V339" s="63"/>
      <c r="W339" s="64"/>
      <c r="X339" s="64"/>
      <c r="Y339" s="5"/>
      <c r="Z339" s="78"/>
      <c r="AA339" s="78"/>
      <c r="AB339" s="78"/>
      <c r="AC339" s="79"/>
      <c r="AD339" s="80"/>
      <c r="AE339" s="81"/>
    </row>
    <row r="340" ht="14.25" outlineLevel="1" spans="1:31">
      <c r="A340" s="18"/>
      <c r="B340" s="19"/>
      <c r="C340" s="20"/>
      <c r="D340" s="5"/>
      <c r="E340" s="21"/>
      <c r="F340" s="22"/>
      <c r="G340" s="23"/>
      <c r="H340" s="24"/>
      <c r="I340" s="5"/>
      <c r="J340" s="46"/>
      <c r="K340" s="46"/>
      <c r="L340" s="46"/>
      <c r="M340" s="46"/>
      <c r="N340" s="5"/>
      <c r="O340" s="50"/>
      <c r="P340" s="50"/>
      <c r="Q340" s="50"/>
      <c r="R340" s="57"/>
      <c r="S340" s="50"/>
      <c r="T340" s="5"/>
      <c r="U340" s="63"/>
      <c r="V340" s="63"/>
      <c r="W340" s="64"/>
      <c r="X340" s="64"/>
      <c r="Y340" s="5"/>
      <c r="Z340" s="78"/>
      <c r="AA340" s="78"/>
      <c r="AB340" s="78"/>
      <c r="AC340" s="79"/>
      <c r="AD340" s="80"/>
      <c r="AE340" s="81"/>
    </row>
    <row r="341" ht="14.25" outlineLevel="1" spans="1:31">
      <c r="A341" s="18"/>
      <c r="B341" s="19"/>
      <c r="C341" s="20"/>
      <c r="D341" s="5"/>
      <c r="E341" s="21"/>
      <c r="F341" s="22"/>
      <c r="G341" s="23"/>
      <c r="H341" s="24"/>
      <c r="I341" s="5"/>
      <c r="J341" s="46"/>
      <c r="K341" s="46"/>
      <c r="L341" s="46"/>
      <c r="M341" s="46"/>
      <c r="N341" s="5"/>
      <c r="O341" s="50"/>
      <c r="P341" s="50"/>
      <c r="Q341" s="50"/>
      <c r="R341" s="57"/>
      <c r="S341" s="50"/>
      <c r="T341" s="5"/>
      <c r="U341" s="63"/>
      <c r="V341" s="63"/>
      <c r="W341" s="64"/>
      <c r="X341" s="64"/>
      <c r="Y341" s="5"/>
      <c r="Z341" s="78"/>
      <c r="AA341" s="78"/>
      <c r="AB341" s="78"/>
      <c r="AC341" s="79"/>
      <c r="AD341" s="80"/>
      <c r="AE341" s="81"/>
    </row>
    <row r="342" ht="14.25" outlineLevel="1" spans="1:31">
      <c r="A342" s="18"/>
      <c r="B342" s="19"/>
      <c r="C342" s="20"/>
      <c r="D342" s="5"/>
      <c r="E342" s="21"/>
      <c r="F342" s="22"/>
      <c r="G342" s="23"/>
      <c r="H342" s="24"/>
      <c r="I342" s="5"/>
      <c r="J342" s="46"/>
      <c r="K342" s="46"/>
      <c r="L342" s="46"/>
      <c r="M342" s="46"/>
      <c r="N342" s="5"/>
      <c r="O342" s="50"/>
      <c r="P342" s="50"/>
      <c r="Q342" s="50"/>
      <c r="R342" s="57"/>
      <c r="S342" s="50"/>
      <c r="T342" s="5"/>
      <c r="U342" s="63"/>
      <c r="V342" s="63"/>
      <c r="W342" s="64"/>
      <c r="X342" s="64"/>
      <c r="Y342" s="5"/>
      <c r="Z342" s="78"/>
      <c r="AA342" s="78"/>
      <c r="AB342" s="78"/>
      <c r="AC342" s="79"/>
      <c r="AD342" s="80"/>
      <c r="AE342" s="81"/>
    </row>
    <row r="343" ht="14.25" outlineLevel="1" spans="1:31">
      <c r="A343" s="18"/>
      <c r="B343" s="19"/>
      <c r="C343" s="20"/>
      <c r="D343" s="5"/>
      <c r="E343" s="21"/>
      <c r="F343" s="22"/>
      <c r="G343" s="23"/>
      <c r="H343" s="24"/>
      <c r="I343" s="5"/>
      <c r="J343" s="46"/>
      <c r="K343" s="46"/>
      <c r="L343" s="46"/>
      <c r="M343" s="46"/>
      <c r="N343" s="5"/>
      <c r="O343" s="50"/>
      <c r="P343" s="50"/>
      <c r="Q343" s="50"/>
      <c r="R343" s="57"/>
      <c r="S343" s="50"/>
      <c r="T343" s="5"/>
      <c r="U343" s="63"/>
      <c r="V343" s="63"/>
      <c r="W343" s="64"/>
      <c r="X343" s="64"/>
      <c r="Y343" s="5"/>
      <c r="Z343" s="78"/>
      <c r="AA343" s="78"/>
      <c r="AB343" s="78"/>
      <c r="AC343" s="79"/>
      <c r="AD343" s="80"/>
      <c r="AE343" s="81"/>
    </row>
    <row r="344" ht="14.25" outlineLevel="1" spans="1:31">
      <c r="A344" s="18"/>
      <c r="B344" s="19"/>
      <c r="C344" s="20"/>
      <c r="D344" s="5"/>
      <c r="E344" s="21"/>
      <c r="F344" s="22"/>
      <c r="G344" s="23"/>
      <c r="H344" s="24"/>
      <c r="I344" s="5"/>
      <c r="J344" s="46"/>
      <c r="K344" s="46"/>
      <c r="L344" s="46"/>
      <c r="M344" s="46"/>
      <c r="N344" s="5"/>
      <c r="O344" s="50"/>
      <c r="P344" s="50"/>
      <c r="Q344" s="50"/>
      <c r="R344" s="57"/>
      <c r="S344" s="50"/>
      <c r="T344" s="5"/>
      <c r="U344" s="63"/>
      <c r="V344" s="63"/>
      <c r="W344" s="64"/>
      <c r="X344" s="64"/>
      <c r="Y344" s="5"/>
      <c r="Z344" s="78"/>
      <c r="AA344" s="78"/>
      <c r="AB344" s="78"/>
      <c r="AC344" s="79"/>
      <c r="AD344" s="80"/>
      <c r="AE344" s="81"/>
    </row>
    <row r="345" ht="14.25" outlineLevel="1" spans="1:31">
      <c r="A345" s="18"/>
      <c r="B345" s="19"/>
      <c r="C345" s="20"/>
      <c r="D345" s="5"/>
      <c r="E345" s="21"/>
      <c r="F345" s="22"/>
      <c r="G345" s="23"/>
      <c r="H345" s="24"/>
      <c r="I345" s="5"/>
      <c r="J345" s="46"/>
      <c r="K345" s="46"/>
      <c r="L345" s="46"/>
      <c r="M345" s="46"/>
      <c r="N345" s="5"/>
      <c r="O345" s="50"/>
      <c r="P345" s="50"/>
      <c r="Q345" s="50"/>
      <c r="R345" s="57"/>
      <c r="S345" s="50"/>
      <c r="T345" s="5"/>
      <c r="U345" s="63"/>
      <c r="V345" s="63"/>
      <c r="W345" s="64"/>
      <c r="X345" s="64"/>
      <c r="Y345" s="5"/>
      <c r="Z345" s="78"/>
      <c r="AA345" s="78"/>
      <c r="AB345" s="78"/>
      <c r="AC345" s="79"/>
      <c r="AD345" s="80"/>
      <c r="AE345" s="81"/>
    </row>
    <row r="346" ht="14.25" outlineLevel="1" spans="1:31">
      <c r="A346" s="18"/>
      <c r="B346" s="19"/>
      <c r="C346" s="20"/>
      <c r="D346" s="5"/>
      <c r="E346" s="21"/>
      <c r="F346" s="22"/>
      <c r="G346" s="23"/>
      <c r="H346" s="24"/>
      <c r="I346" s="5"/>
      <c r="J346" s="46"/>
      <c r="K346" s="46"/>
      <c r="L346" s="46"/>
      <c r="M346" s="46"/>
      <c r="N346" s="5"/>
      <c r="O346" s="50"/>
      <c r="P346" s="50"/>
      <c r="Q346" s="50"/>
      <c r="R346" s="57"/>
      <c r="S346" s="50"/>
      <c r="T346" s="5"/>
      <c r="U346" s="63"/>
      <c r="V346" s="63"/>
      <c r="W346" s="64"/>
      <c r="X346" s="64"/>
      <c r="Y346" s="5"/>
      <c r="Z346" s="78"/>
      <c r="AA346" s="78"/>
      <c r="AB346" s="78"/>
      <c r="AC346" s="79"/>
      <c r="AD346" s="80"/>
      <c r="AE346" s="81"/>
    </row>
    <row r="347" ht="14.25" outlineLevel="1" spans="1:31">
      <c r="A347" s="18"/>
      <c r="B347" s="19"/>
      <c r="C347" s="20"/>
      <c r="D347" s="5"/>
      <c r="E347" s="21"/>
      <c r="F347" s="22"/>
      <c r="G347" s="23"/>
      <c r="H347" s="24"/>
      <c r="I347" s="5"/>
      <c r="J347" s="46"/>
      <c r="K347" s="46"/>
      <c r="L347" s="46"/>
      <c r="M347" s="46"/>
      <c r="N347" s="5"/>
      <c r="O347" s="50"/>
      <c r="P347" s="50"/>
      <c r="Q347" s="50"/>
      <c r="R347" s="57"/>
      <c r="S347" s="50"/>
      <c r="T347" s="5"/>
      <c r="U347" s="63"/>
      <c r="V347" s="63"/>
      <c r="W347" s="64"/>
      <c r="X347" s="64"/>
      <c r="Y347" s="5"/>
      <c r="Z347" s="78"/>
      <c r="AA347" s="78"/>
      <c r="AB347" s="78"/>
      <c r="AC347" s="79"/>
      <c r="AD347" s="80"/>
      <c r="AE347" s="81"/>
    </row>
    <row r="348" ht="14.25" outlineLevel="1" spans="1:31">
      <c r="A348" s="18"/>
      <c r="B348" s="19"/>
      <c r="C348" s="20"/>
      <c r="D348" s="5"/>
      <c r="E348" s="21"/>
      <c r="F348" s="22"/>
      <c r="G348" s="23"/>
      <c r="H348" s="24"/>
      <c r="I348" s="5"/>
      <c r="J348" s="46"/>
      <c r="K348" s="46"/>
      <c r="L348" s="46"/>
      <c r="M348" s="46"/>
      <c r="N348" s="5"/>
      <c r="O348" s="50"/>
      <c r="P348" s="50"/>
      <c r="Q348" s="50"/>
      <c r="R348" s="57"/>
      <c r="S348" s="50"/>
      <c r="T348" s="5"/>
      <c r="U348" s="63"/>
      <c r="V348" s="63"/>
      <c r="W348" s="64"/>
      <c r="X348" s="64"/>
      <c r="Y348" s="5"/>
      <c r="Z348" s="78"/>
      <c r="AA348" s="78"/>
      <c r="AB348" s="78"/>
      <c r="AC348" s="79"/>
      <c r="AD348" s="80"/>
      <c r="AE348" s="81"/>
    </row>
    <row r="349" ht="14.25" outlineLevel="1" spans="1:31">
      <c r="A349" s="18"/>
      <c r="B349" s="19"/>
      <c r="C349" s="20"/>
      <c r="D349" s="5"/>
      <c r="E349" s="21"/>
      <c r="F349" s="22"/>
      <c r="G349" s="23"/>
      <c r="H349" s="24"/>
      <c r="I349" s="5"/>
      <c r="J349" s="46"/>
      <c r="K349" s="46"/>
      <c r="L349" s="46"/>
      <c r="M349" s="46"/>
      <c r="N349" s="5"/>
      <c r="O349" s="50"/>
      <c r="P349" s="50"/>
      <c r="Q349" s="50"/>
      <c r="R349" s="57"/>
      <c r="S349" s="50"/>
      <c r="T349" s="5"/>
      <c r="U349" s="63"/>
      <c r="V349" s="63"/>
      <c r="W349" s="64"/>
      <c r="X349" s="64"/>
      <c r="Y349" s="5"/>
      <c r="Z349" s="78"/>
      <c r="AA349" s="78"/>
      <c r="AB349" s="78"/>
      <c r="AC349" s="79"/>
      <c r="AD349" s="80"/>
      <c r="AE349" s="81"/>
    </row>
    <row r="350" ht="14.25" outlineLevel="1" spans="1:31">
      <c r="A350" s="18"/>
      <c r="B350" s="19"/>
      <c r="C350" s="20"/>
      <c r="D350" s="5"/>
      <c r="E350" s="21"/>
      <c r="F350" s="22"/>
      <c r="G350" s="23"/>
      <c r="H350" s="24"/>
      <c r="I350" s="5"/>
      <c r="J350" s="46"/>
      <c r="K350" s="46"/>
      <c r="L350" s="46"/>
      <c r="M350" s="46"/>
      <c r="N350" s="5"/>
      <c r="O350" s="50"/>
      <c r="P350" s="50"/>
      <c r="Q350" s="50"/>
      <c r="R350" s="57"/>
      <c r="S350" s="50"/>
      <c r="T350" s="5"/>
      <c r="U350" s="63"/>
      <c r="V350" s="63"/>
      <c r="W350" s="64"/>
      <c r="X350" s="64"/>
      <c r="Y350" s="5"/>
      <c r="Z350" s="78"/>
      <c r="AA350" s="78"/>
      <c r="AB350" s="78"/>
      <c r="AC350" s="79"/>
      <c r="AD350" s="80"/>
      <c r="AE350" s="81"/>
    </row>
    <row r="351" ht="14.25" outlineLevel="1" spans="1:31">
      <c r="A351" s="18"/>
      <c r="B351" s="19"/>
      <c r="C351" s="20"/>
      <c r="D351" s="5"/>
      <c r="E351" s="21"/>
      <c r="F351" s="22"/>
      <c r="G351" s="23"/>
      <c r="H351" s="24"/>
      <c r="I351" s="5"/>
      <c r="J351" s="46"/>
      <c r="K351" s="46"/>
      <c r="L351" s="46"/>
      <c r="M351" s="46"/>
      <c r="N351" s="5"/>
      <c r="O351" s="50"/>
      <c r="P351" s="50"/>
      <c r="Q351" s="50"/>
      <c r="R351" s="57"/>
      <c r="S351" s="50"/>
      <c r="T351" s="5"/>
      <c r="U351" s="63"/>
      <c r="V351" s="63"/>
      <c r="W351" s="64"/>
      <c r="X351" s="64"/>
      <c r="Y351" s="5"/>
      <c r="Z351" s="78"/>
      <c r="AA351" s="78"/>
      <c r="AB351" s="78"/>
      <c r="AC351" s="79"/>
      <c r="AD351" s="80"/>
      <c r="AE351" s="81"/>
    </row>
    <row r="352" ht="14.25" outlineLevel="1" spans="1:31">
      <c r="A352" s="18"/>
      <c r="B352" s="19"/>
      <c r="C352" s="20"/>
      <c r="D352" s="5"/>
      <c r="E352" s="21"/>
      <c r="F352" s="22"/>
      <c r="G352" s="23"/>
      <c r="H352" s="24"/>
      <c r="I352" s="5"/>
      <c r="J352" s="46"/>
      <c r="K352" s="46"/>
      <c r="L352" s="46"/>
      <c r="M352" s="46"/>
      <c r="N352" s="5"/>
      <c r="O352" s="50"/>
      <c r="P352" s="50"/>
      <c r="Q352" s="50"/>
      <c r="R352" s="57"/>
      <c r="S352" s="50"/>
      <c r="T352" s="5"/>
      <c r="U352" s="63"/>
      <c r="V352" s="63"/>
      <c r="W352" s="64"/>
      <c r="X352" s="64"/>
      <c r="Y352" s="5"/>
      <c r="Z352" s="78"/>
      <c r="AA352" s="78"/>
      <c r="AB352" s="78"/>
      <c r="AC352" s="79"/>
      <c r="AD352" s="80"/>
      <c r="AE352" s="81"/>
    </row>
    <row r="353" ht="14.25" outlineLevel="1" spans="1:31">
      <c r="A353" s="18"/>
      <c r="B353" s="19"/>
      <c r="C353" s="20"/>
      <c r="D353" s="5"/>
      <c r="E353" s="21"/>
      <c r="F353" s="22"/>
      <c r="G353" s="23"/>
      <c r="H353" s="24"/>
      <c r="I353" s="5"/>
      <c r="J353" s="46"/>
      <c r="K353" s="46"/>
      <c r="L353" s="46"/>
      <c r="M353" s="46"/>
      <c r="N353" s="5"/>
      <c r="O353" s="50"/>
      <c r="P353" s="50"/>
      <c r="Q353" s="50"/>
      <c r="R353" s="57"/>
      <c r="S353" s="50"/>
      <c r="T353" s="5"/>
      <c r="U353" s="63"/>
      <c r="V353" s="63"/>
      <c r="W353" s="64"/>
      <c r="X353" s="64"/>
      <c r="Y353" s="5"/>
      <c r="Z353" s="78"/>
      <c r="AA353" s="78"/>
      <c r="AB353" s="78"/>
      <c r="AC353" s="79"/>
      <c r="AD353" s="80"/>
      <c r="AE353" s="81"/>
    </row>
    <row r="354" ht="14.25" outlineLevel="1" spans="1:31">
      <c r="A354" s="18"/>
      <c r="B354" s="19"/>
      <c r="C354" s="20"/>
      <c r="D354" s="5"/>
      <c r="E354" s="21"/>
      <c r="F354" s="22"/>
      <c r="G354" s="23"/>
      <c r="H354" s="24"/>
      <c r="I354" s="5"/>
      <c r="J354" s="46"/>
      <c r="K354" s="46"/>
      <c r="L354" s="46"/>
      <c r="M354" s="46"/>
      <c r="N354" s="5"/>
      <c r="O354" s="50"/>
      <c r="P354" s="50"/>
      <c r="Q354" s="50"/>
      <c r="R354" s="57"/>
      <c r="S354" s="50"/>
      <c r="T354" s="5"/>
      <c r="U354" s="63"/>
      <c r="V354" s="63"/>
      <c r="W354" s="64"/>
      <c r="X354" s="64"/>
      <c r="Y354" s="5"/>
      <c r="Z354" s="78"/>
      <c r="AA354" s="78"/>
      <c r="AB354" s="78"/>
      <c r="AC354" s="79"/>
      <c r="AD354" s="80"/>
      <c r="AE354" s="81"/>
    </row>
    <row r="355" ht="14.25" outlineLevel="1" spans="1:31">
      <c r="A355" s="18"/>
      <c r="B355" s="19"/>
      <c r="C355" s="20"/>
      <c r="D355" s="5"/>
      <c r="E355" s="21"/>
      <c r="F355" s="22"/>
      <c r="G355" s="23"/>
      <c r="H355" s="24"/>
      <c r="I355" s="5"/>
      <c r="J355" s="46"/>
      <c r="K355" s="46"/>
      <c r="L355" s="46"/>
      <c r="M355" s="46"/>
      <c r="N355" s="5"/>
      <c r="O355" s="50"/>
      <c r="P355" s="50"/>
      <c r="Q355" s="50"/>
      <c r="R355" s="57"/>
      <c r="S355" s="50"/>
      <c r="T355" s="5"/>
      <c r="U355" s="63"/>
      <c r="V355" s="63"/>
      <c r="W355" s="64"/>
      <c r="X355" s="64"/>
      <c r="Y355" s="5"/>
      <c r="Z355" s="78"/>
      <c r="AA355" s="78"/>
      <c r="AB355" s="78"/>
      <c r="AC355" s="79"/>
      <c r="AD355" s="80"/>
      <c r="AE355" s="81"/>
    </row>
    <row r="356" ht="14.25" outlineLevel="1" spans="1:31">
      <c r="A356" s="18"/>
      <c r="B356" s="19"/>
      <c r="C356" s="20"/>
      <c r="D356" s="5"/>
      <c r="E356" s="21"/>
      <c r="F356" s="22"/>
      <c r="G356" s="23"/>
      <c r="H356" s="24"/>
      <c r="I356" s="5"/>
      <c r="J356" s="46"/>
      <c r="K356" s="46"/>
      <c r="L356" s="46"/>
      <c r="M356" s="46"/>
      <c r="N356" s="5"/>
      <c r="O356" s="50"/>
      <c r="P356" s="50"/>
      <c r="Q356" s="50"/>
      <c r="R356" s="57"/>
      <c r="S356" s="50"/>
      <c r="T356" s="5"/>
      <c r="U356" s="63"/>
      <c r="V356" s="63"/>
      <c r="W356" s="64"/>
      <c r="X356" s="64"/>
      <c r="Y356" s="5"/>
      <c r="Z356" s="78"/>
      <c r="AA356" s="78"/>
      <c r="AB356" s="78"/>
      <c r="AC356" s="79"/>
      <c r="AD356" s="80"/>
      <c r="AE356" s="81"/>
    </row>
    <row r="357" ht="14.25" outlineLevel="1" spans="1:31">
      <c r="A357" s="18"/>
      <c r="B357" s="19"/>
      <c r="C357" s="20"/>
      <c r="D357" s="5"/>
      <c r="E357" s="21"/>
      <c r="F357" s="22"/>
      <c r="G357" s="23"/>
      <c r="H357" s="24"/>
      <c r="I357" s="5"/>
      <c r="J357" s="46"/>
      <c r="K357" s="46"/>
      <c r="L357" s="46"/>
      <c r="M357" s="46"/>
      <c r="N357" s="5"/>
      <c r="O357" s="50"/>
      <c r="P357" s="50"/>
      <c r="Q357" s="50"/>
      <c r="R357" s="57"/>
      <c r="S357" s="50"/>
      <c r="T357" s="5"/>
      <c r="U357" s="63"/>
      <c r="V357" s="63"/>
      <c r="W357" s="64"/>
      <c r="X357" s="64"/>
      <c r="Y357" s="5"/>
      <c r="Z357" s="78"/>
      <c r="AA357" s="78"/>
      <c r="AB357" s="78"/>
      <c r="AC357" s="79"/>
      <c r="AD357" s="80"/>
      <c r="AE357" s="81"/>
    </row>
    <row r="358" ht="14.25" outlineLevel="1" spans="1:31">
      <c r="A358" s="18"/>
      <c r="B358" s="19"/>
      <c r="C358" s="20"/>
      <c r="D358" s="5"/>
      <c r="E358" s="21"/>
      <c r="F358" s="22"/>
      <c r="G358" s="23"/>
      <c r="H358" s="24"/>
      <c r="I358" s="5"/>
      <c r="J358" s="46"/>
      <c r="K358" s="46"/>
      <c r="L358" s="46"/>
      <c r="M358" s="46"/>
      <c r="N358" s="5"/>
      <c r="O358" s="50"/>
      <c r="P358" s="50"/>
      <c r="Q358" s="50"/>
      <c r="R358" s="57"/>
      <c r="S358" s="50"/>
      <c r="T358" s="5"/>
      <c r="U358" s="63"/>
      <c r="V358" s="63"/>
      <c r="W358" s="64"/>
      <c r="X358" s="64"/>
      <c r="Y358" s="5"/>
      <c r="Z358" s="78"/>
      <c r="AA358" s="78"/>
      <c r="AB358" s="78"/>
      <c r="AC358" s="79"/>
      <c r="AD358" s="80"/>
      <c r="AE358" s="81"/>
    </row>
    <row r="359" ht="14.25" outlineLevel="1" spans="1:31">
      <c r="A359" s="18"/>
      <c r="B359" s="19"/>
      <c r="C359" s="20"/>
      <c r="D359" s="5"/>
      <c r="E359" s="21"/>
      <c r="F359" s="22"/>
      <c r="G359" s="23"/>
      <c r="H359" s="24"/>
      <c r="I359" s="5"/>
      <c r="J359" s="46"/>
      <c r="K359" s="46"/>
      <c r="L359" s="46"/>
      <c r="M359" s="46"/>
      <c r="N359" s="5"/>
      <c r="O359" s="50"/>
      <c r="P359" s="50"/>
      <c r="Q359" s="50"/>
      <c r="R359" s="57"/>
      <c r="S359" s="50"/>
      <c r="T359" s="5"/>
      <c r="U359" s="63"/>
      <c r="V359" s="63"/>
      <c r="W359" s="64"/>
      <c r="X359" s="64"/>
      <c r="Y359" s="5"/>
      <c r="Z359" s="78"/>
      <c r="AA359" s="78"/>
      <c r="AB359" s="78"/>
      <c r="AC359" s="79"/>
      <c r="AD359" s="80"/>
      <c r="AE359" s="81"/>
    </row>
    <row r="360" ht="14.25" outlineLevel="1" spans="1:31">
      <c r="A360" s="18"/>
      <c r="B360" s="19"/>
      <c r="C360" s="20"/>
      <c r="D360" s="5"/>
      <c r="E360" s="21"/>
      <c r="F360" s="22"/>
      <c r="G360" s="23"/>
      <c r="H360" s="24"/>
      <c r="I360" s="5"/>
      <c r="J360" s="46"/>
      <c r="K360" s="46"/>
      <c r="L360" s="46"/>
      <c r="M360" s="46"/>
      <c r="N360" s="5"/>
      <c r="O360" s="50"/>
      <c r="P360" s="50"/>
      <c r="Q360" s="50"/>
      <c r="R360" s="57"/>
      <c r="S360" s="50"/>
      <c r="T360" s="5"/>
      <c r="U360" s="63"/>
      <c r="V360" s="63"/>
      <c r="W360" s="64"/>
      <c r="X360" s="64"/>
      <c r="Y360" s="5"/>
      <c r="Z360" s="78"/>
      <c r="AA360" s="78"/>
      <c r="AB360" s="78"/>
      <c r="AC360" s="79"/>
      <c r="AD360" s="80"/>
      <c r="AE360" s="81"/>
    </row>
    <row r="361" ht="14.25" outlineLevel="1" spans="1:31">
      <c r="A361" s="18"/>
      <c r="B361" s="19"/>
      <c r="C361" s="20"/>
      <c r="D361" s="5"/>
      <c r="E361" s="21"/>
      <c r="F361" s="22"/>
      <c r="G361" s="23"/>
      <c r="H361" s="24"/>
      <c r="I361" s="5"/>
      <c r="J361" s="46"/>
      <c r="K361" s="46"/>
      <c r="L361" s="46"/>
      <c r="M361" s="46"/>
      <c r="N361" s="5"/>
      <c r="O361" s="50"/>
      <c r="P361" s="50"/>
      <c r="Q361" s="50"/>
      <c r="R361" s="57"/>
      <c r="S361" s="50"/>
      <c r="T361" s="5"/>
      <c r="U361" s="63"/>
      <c r="V361" s="63"/>
      <c r="W361" s="64"/>
      <c r="X361" s="64"/>
      <c r="Y361" s="5"/>
      <c r="Z361" s="78"/>
      <c r="AA361" s="78"/>
      <c r="AB361" s="78"/>
      <c r="AC361" s="79"/>
      <c r="AD361" s="80"/>
      <c r="AE361" s="81"/>
    </row>
    <row r="362" ht="14.25" outlineLevel="1" spans="1:31">
      <c r="A362" s="18"/>
      <c r="B362" s="19"/>
      <c r="C362" s="20"/>
      <c r="D362" s="5"/>
      <c r="E362" s="21"/>
      <c r="F362" s="22"/>
      <c r="G362" s="23"/>
      <c r="H362" s="24"/>
      <c r="I362" s="5"/>
      <c r="J362" s="46"/>
      <c r="K362" s="46"/>
      <c r="L362" s="46"/>
      <c r="M362" s="46"/>
      <c r="N362" s="5"/>
      <c r="O362" s="50"/>
      <c r="P362" s="50"/>
      <c r="Q362" s="50"/>
      <c r="R362" s="57"/>
      <c r="S362" s="50"/>
      <c r="T362" s="5"/>
      <c r="U362" s="63"/>
      <c r="V362" s="63"/>
      <c r="W362" s="64"/>
      <c r="X362" s="64"/>
      <c r="Y362" s="5"/>
      <c r="Z362" s="78"/>
      <c r="AA362" s="78"/>
      <c r="AB362" s="78"/>
      <c r="AC362" s="79"/>
      <c r="AD362" s="80"/>
      <c r="AE362" s="81"/>
    </row>
    <row r="363" ht="14.25" outlineLevel="1" spans="1:31">
      <c r="A363" s="87"/>
      <c r="B363" s="25"/>
      <c r="C363" s="26"/>
      <c r="D363" s="5"/>
      <c r="E363" s="27"/>
      <c r="F363" s="28"/>
      <c r="G363" s="29"/>
      <c r="H363" s="30"/>
      <c r="I363" s="5"/>
      <c r="J363" s="51"/>
      <c r="K363" s="51"/>
      <c r="L363" s="51"/>
      <c r="M363" s="51"/>
      <c r="N363" s="5"/>
      <c r="O363" s="52"/>
      <c r="P363" s="52"/>
      <c r="Q363" s="52"/>
      <c r="R363" s="65"/>
      <c r="S363" s="52"/>
      <c r="T363" s="5"/>
      <c r="U363" s="66"/>
      <c r="V363" s="66"/>
      <c r="W363" s="67"/>
      <c r="X363" s="67"/>
      <c r="Y363" s="5"/>
      <c r="Z363" s="82"/>
      <c r="AA363" s="82"/>
      <c r="AB363" s="82"/>
      <c r="AC363" s="83"/>
      <c r="AD363" s="84"/>
      <c r="AE363" s="85"/>
    </row>
    <row r="364" ht="14.25" spans="1:31">
      <c r="A364" s="31"/>
      <c r="B364" s="32"/>
      <c r="C364" s="32"/>
      <c r="D364" s="33"/>
      <c r="E364" s="34"/>
      <c r="F364" s="34"/>
      <c r="G364" s="34"/>
      <c r="H364" s="34"/>
      <c r="I364" s="33"/>
      <c r="J364" s="34"/>
      <c r="K364" s="34"/>
      <c r="L364" s="34"/>
      <c r="M364" s="34"/>
      <c r="N364" s="33"/>
      <c r="O364" s="34"/>
      <c r="P364" s="34"/>
      <c r="Q364" s="34"/>
      <c r="R364" s="68"/>
      <c r="S364" s="34"/>
      <c r="T364" s="33"/>
      <c r="U364" s="68"/>
      <c r="V364" s="68"/>
      <c r="W364" s="69"/>
      <c r="X364" s="69"/>
      <c r="Y364" s="33"/>
      <c r="Z364" s="34"/>
      <c r="AA364" s="34"/>
      <c r="AB364" s="68"/>
      <c r="AC364" s="34"/>
      <c r="AD364" s="86"/>
      <c r="AE364" s="68"/>
    </row>
    <row r="365" ht="14.25" spans="1:31">
      <c r="A365" s="35"/>
      <c r="B365" s="36"/>
      <c r="C365" s="37"/>
      <c r="D365" s="38"/>
      <c r="E365" s="38"/>
      <c r="F365" s="38"/>
      <c r="G365" s="39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70"/>
      <c r="X365" s="70"/>
      <c r="Y365" s="38"/>
      <c r="Z365" s="70"/>
      <c r="AA365" s="70"/>
      <c r="AB365" s="70"/>
      <c r="AC365" s="70"/>
      <c r="AD365" s="70"/>
      <c r="AE365" s="70"/>
    </row>
    <row r="366" ht="14.25" outlineLevel="1" spans="1:31">
      <c r="A366" s="18"/>
      <c r="B366" s="19"/>
      <c r="C366" s="20"/>
      <c r="D366" s="5"/>
      <c r="E366" s="21"/>
      <c r="F366" s="22"/>
      <c r="G366" s="23"/>
      <c r="H366" s="24"/>
      <c r="I366" s="5"/>
      <c r="J366" s="46"/>
      <c r="K366" s="46"/>
      <c r="L366" s="46"/>
      <c r="M366" s="46"/>
      <c r="N366" s="5"/>
      <c r="O366" s="50"/>
      <c r="P366" s="50"/>
      <c r="Q366" s="50"/>
      <c r="R366" s="57"/>
      <c r="S366" s="50"/>
      <c r="T366" s="5"/>
      <c r="U366" s="63"/>
      <c r="V366" s="63"/>
      <c r="W366" s="64"/>
      <c r="X366" s="64"/>
      <c r="Y366" s="5"/>
      <c r="Z366" s="78"/>
      <c r="AA366" s="78"/>
      <c r="AB366" s="78"/>
      <c r="AC366" s="79"/>
      <c r="AD366" s="80"/>
      <c r="AE366" s="81"/>
    </row>
    <row r="367" ht="14.25" outlineLevel="1" spans="1:31">
      <c r="A367" s="18"/>
      <c r="B367" s="19"/>
      <c r="C367" s="20"/>
      <c r="D367" s="5"/>
      <c r="E367" s="21"/>
      <c r="F367" s="22"/>
      <c r="G367" s="23"/>
      <c r="H367" s="24"/>
      <c r="I367" s="5"/>
      <c r="J367" s="46"/>
      <c r="K367" s="46"/>
      <c r="L367" s="46"/>
      <c r="M367" s="46"/>
      <c r="N367" s="5"/>
      <c r="O367" s="50"/>
      <c r="P367" s="50"/>
      <c r="Q367" s="50"/>
      <c r="R367" s="57"/>
      <c r="S367" s="50"/>
      <c r="T367" s="5"/>
      <c r="U367" s="63"/>
      <c r="V367" s="63"/>
      <c r="W367" s="64"/>
      <c r="X367" s="64"/>
      <c r="Y367" s="5"/>
      <c r="Z367" s="78"/>
      <c r="AA367" s="78"/>
      <c r="AB367" s="78"/>
      <c r="AC367" s="79"/>
      <c r="AD367" s="80"/>
      <c r="AE367" s="81"/>
    </row>
    <row r="368" ht="14.25" outlineLevel="1" spans="1:31">
      <c r="A368" s="18"/>
      <c r="B368" s="19"/>
      <c r="C368" s="20"/>
      <c r="D368" s="5"/>
      <c r="E368" s="21"/>
      <c r="F368" s="22"/>
      <c r="G368" s="23"/>
      <c r="H368" s="24"/>
      <c r="I368" s="5"/>
      <c r="J368" s="46"/>
      <c r="K368" s="46"/>
      <c r="L368" s="46"/>
      <c r="M368" s="46"/>
      <c r="N368" s="5"/>
      <c r="O368" s="50"/>
      <c r="P368" s="50"/>
      <c r="Q368" s="50"/>
      <c r="R368" s="57"/>
      <c r="S368" s="50"/>
      <c r="T368" s="5"/>
      <c r="U368" s="63"/>
      <c r="V368" s="63"/>
      <c r="W368" s="64"/>
      <c r="X368" s="64"/>
      <c r="Y368" s="5"/>
      <c r="Z368" s="78"/>
      <c r="AA368" s="78"/>
      <c r="AB368" s="78"/>
      <c r="AC368" s="79"/>
      <c r="AD368" s="80"/>
      <c r="AE368" s="81"/>
    </row>
    <row r="369" ht="14.25" outlineLevel="1" spans="1:31">
      <c r="A369" s="18"/>
      <c r="B369" s="19"/>
      <c r="C369" s="20"/>
      <c r="D369" s="5"/>
      <c r="E369" s="21"/>
      <c r="F369" s="22"/>
      <c r="G369" s="23"/>
      <c r="H369" s="24"/>
      <c r="I369" s="5"/>
      <c r="J369" s="46"/>
      <c r="K369" s="46"/>
      <c r="L369" s="46"/>
      <c r="M369" s="46"/>
      <c r="N369" s="5"/>
      <c r="O369" s="50"/>
      <c r="P369" s="50"/>
      <c r="Q369" s="50"/>
      <c r="R369" s="57"/>
      <c r="S369" s="50"/>
      <c r="T369" s="5"/>
      <c r="U369" s="63"/>
      <c r="V369" s="63"/>
      <c r="W369" s="64"/>
      <c r="X369" s="64"/>
      <c r="Y369" s="5"/>
      <c r="Z369" s="78"/>
      <c r="AA369" s="78"/>
      <c r="AB369" s="78"/>
      <c r="AC369" s="79"/>
      <c r="AD369" s="80"/>
      <c r="AE369" s="81"/>
    </row>
    <row r="370" ht="14.25" outlineLevel="1" spans="1:31">
      <c r="A370" s="18"/>
      <c r="B370" s="19"/>
      <c r="C370" s="20"/>
      <c r="D370" s="5"/>
      <c r="E370" s="21"/>
      <c r="F370" s="22"/>
      <c r="G370" s="23"/>
      <c r="H370" s="24"/>
      <c r="I370" s="5"/>
      <c r="J370" s="46"/>
      <c r="K370" s="46"/>
      <c r="L370" s="46"/>
      <c r="M370" s="46"/>
      <c r="N370" s="5"/>
      <c r="O370" s="50"/>
      <c r="P370" s="50"/>
      <c r="Q370" s="50"/>
      <c r="R370" s="57"/>
      <c r="S370" s="50"/>
      <c r="T370" s="5"/>
      <c r="U370" s="63"/>
      <c r="V370" s="63"/>
      <c r="W370" s="64"/>
      <c r="X370" s="64"/>
      <c r="Y370" s="5"/>
      <c r="Z370" s="78"/>
      <c r="AA370" s="78"/>
      <c r="AB370" s="78"/>
      <c r="AC370" s="79"/>
      <c r="AD370" s="80"/>
      <c r="AE370" s="81"/>
    </row>
    <row r="371" ht="14.25" outlineLevel="1" spans="1:31">
      <c r="A371" s="18"/>
      <c r="B371" s="19"/>
      <c r="C371" s="20"/>
      <c r="D371" s="5"/>
      <c r="E371" s="21"/>
      <c r="F371" s="22"/>
      <c r="G371" s="23"/>
      <c r="H371" s="24"/>
      <c r="I371" s="5"/>
      <c r="J371" s="46"/>
      <c r="K371" s="46"/>
      <c r="L371" s="46"/>
      <c r="M371" s="46"/>
      <c r="N371" s="5"/>
      <c r="O371" s="50"/>
      <c r="P371" s="50"/>
      <c r="Q371" s="50"/>
      <c r="R371" s="57"/>
      <c r="S371" s="50"/>
      <c r="T371" s="5"/>
      <c r="U371" s="63"/>
      <c r="V371" s="63"/>
      <c r="W371" s="64"/>
      <c r="X371" s="64"/>
      <c r="Y371" s="5"/>
      <c r="Z371" s="78"/>
      <c r="AA371" s="78"/>
      <c r="AB371" s="78"/>
      <c r="AC371" s="79"/>
      <c r="AD371" s="80"/>
      <c r="AE371" s="81"/>
    </row>
    <row r="372" ht="14.25" outlineLevel="1" spans="1:31">
      <c r="A372" s="18"/>
      <c r="B372" s="19"/>
      <c r="C372" s="20"/>
      <c r="D372" s="5"/>
      <c r="E372" s="21"/>
      <c r="F372" s="22"/>
      <c r="G372" s="23"/>
      <c r="H372" s="24"/>
      <c r="I372" s="5"/>
      <c r="J372" s="46"/>
      <c r="K372" s="46"/>
      <c r="L372" s="46"/>
      <c r="M372" s="46"/>
      <c r="N372" s="5"/>
      <c r="O372" s="50"/>
      <c r="P372" s="50"/>
      <c r="Q372" s="50"/>
      <c r="R372" s="57"/>
      <c r="S372" s="50"/>
      <c r="T372" s="5"/>
      <c r="U372" s="63"/>
      <c r="V372" s="63"/>
      <c r="W372" s="64"/>
      <c r="X372" s="64"/>
      <c r="Y372" s="5"/>
      <c r="Z372" s="78"/>
      <c r="AA372" s="78"/>
      <c r="AB372" s="78"/>
      <c r="AC372" s="79"/>
      <c r="AD372" s="80"/>
      <c r="AE372" s="81"/>
    </row>
    <row r="373" ht="14.25" outlineLevel="1" spans="1:31">
      <c r="A373" s="18"/>
      <c r="B373" s="19"/>
      <c r="C373" s="20"/>
      <c r="D373" s="5"/>
      <c r="E373" s="21"/>
      <c r="F373" s="22"/>
      <c r="G373" s="23"/>
      <c r="H373" s="24"/>
      <c r="I373" s="5"/>
      <c r="J373" s="46"/>
      <c r="K373" s="46"/>
      <c r="L373" s="46"/>
      <c r="M373" s="46"/>
      <c r="N373" s="5"/>
      <c r="O373" s="50"/>
      <c r="P373" s="50"/>
      <c r="Q373" s="50"/>
      <c r="R373" s="57"/>
      <c r="S373" s="50"/>
      <c r="T373" s="5"/>
      <c r="U373" s="63"/>
      <c r="V373" s="63"/>
      <c r="W373" s="64"/>
      <c r="X373" s="64"/>
      <c r="Y373" s="5"/>
      <c r="Z373" s="78"/>
      <c r="AA373" s="78"/>
      <c r="AB373" s="78"/>
      <c r="AC373" s="79"/>
      <c r="AD373" s="80"/>
      <c r="AE373" s="81"/>
    </row>
    <row r="374" ht="14.25" outlineLevel="1" spans="1:31">
      <c r="A374" s="18"/>
      <c r="B374" s="19"/>
      <c r="C374" s="20"/>
      <c r="D374" s="5"/>
      <c r="E374" s="21"/>
      <c r="F374" s="22"/>
      <c r="G374" s="23"/>
      <c r="H374" s="24"/>
      <c r="I374" s="5"/>
      <c r="J374" s="46"/>
      <c r="K374" s="46"/>
      <c r="L374" s="46"/>
      <c r="M374" s="46"/>
      <c r="N374" s="5"/>
      <c r="O374" s="50"/>
      <c r="P374" s="50"/>
      <c r="Q374" s="50"/>
      <c r="R374" s="57"/>
      <c r="S374" s="50"/>
      <c r="T374" s="5"/>
      <c r="U374" s="63"/>
      <c r="V374" s="63"/>
      <c r="W374" s="64"/>
      <c r="X374" s="64"/>
      <c r="Y374" s="5"/>
      <c r="Z374" s="78"/>
      <c r="AA374" s="78"/>
      <c r="AB374" s="78"/>
      <c r="AC374" s="79"/>
      <c r="AD374" s="80"/>
      <c r="AE374" s="81"/>
    </row>
    <row r="375" ht="14.25" outlineLevel="1" spans="1:31">
      <c r="A375" s="18"/>
      <c r="B375" s="19"/>
      <c r="C375" s="20"/>
      <c r="D375" s="5"/>
      <c r="E375" s="21"/>
      <c r="F375" s="22"/>
      <c r="G375" s="23"/>
      <c r="H375" s="24"/>
      <c r="I375" s="5"/>
      <c r="J375" s="46"/>
      <c r="K375" s="46"/>
      <c r="L375" s="46"/>
      <c r="M375" s="46"/>
      <c r="N375" s="5"/>
      <c r="O375" s="50"/>
      <c r="P375" s="50"/>
      <c r="Q375" s="50"/>
      <c r="R375" s="57"/>
      <c r="S375" s="50"/>
      <c r="T375" s="5"/>
      <c r="U375" s="63"/>
      <c r="V375" s="63"/>
      <c r="W375" s="64"/>
      <c r="X375" s="64"/>
      <c r="Y375" s="5"/>
      <c r="Z375" s="78"/>
      <c r="AA375" s="78"/>
      <c r="AB375" s="78"/>
      <c r="AC375" s="79"/>
      <c r="AD375" s="80"/>
      <c r="AE375" s="81"/>
    </row>
    <row r="376" ht="14.25" outlineLevel="1" spans="1:31">
      <c r="A376" s="18"/>
      <c r="B376" s="19"/>
      <c r="C376" s="20"/>
      <c r="D376" s="5"/>
      <c r="E376" s="21"/>
      <c r="F376" s="22"/>
      <c r="G376" s="23"/>
      <c r="H376" s="24"/>
      <c r="I376" s="5"/>
      <c r="J376" s="46"/>
      <c r="K376" s="46"/>
      <c r="L376" s="46"/>
      <c r="M376" s="46"/>
      <c r="N376" s="5"/>
      <c r="O376" s="50"/>
      <c r="P376" s="50"/>
      <c r="Q376" s="50"/>
      <c r="R376" s="57"/>
      <c r="S376" s="50"/>
      <c r="T376" s="5"/>
      <c r="U376" s="63"/>
      <c r="V376" s="63"/>
      <c r="W376" s="64"/>
      <c r="X376" s="64"/>
      <c r="Y376" s="5"/>
      <c r="Z376" s="78"/>
      <c r="AA376" s="78"/>
      <c r="AB376" s="78"/>
      <c r="AC376" s="79"/>
      <c r="AD376" s="80"/>
      <c r="AE376" s="81"/>
    </row>
    <row r="377" ht="14.25" outlineLevel="1" spans="1:31">
      <c r="A377" s="18"/>
      <c r="B377" s="19"/>
      <c r="C377" s="20"/>
      <c r="D377" s="5"/>
      <c r="E377" s="21"/>
      <c r="F377" s="22"/>
      <c r="G377" s="23"/>
      <c r="H377" s="24"/>
      <c r="I377" s="5"/>
      <c r="J377" s="46"/>
      <c r="K377" s="46"/>
      <c r="L377" s="46"/>
      <c r="M377" s="46"/>
      <c r="N377" s="5"/>
      <c r="O377" s="50"/>
      <c r="P377" s="50"/>
      <c r="Q377" s="50"/>
      <c r="R377" s="57"/>
      <c r="S377" s="50"/>
      <c r="T377" s="5"/>
      <c r="U377" s="63"/>
      <c r="V377" s="63"/>
      <c r="W377" s="64"/>
      <c r="X377" s="64"/>
      <c r="Y377" s="5"/>
      <c r="Z377" s="78"/>
      <c r="AA377" s="78"/>
      <c r="AB377" s="78"/>
      <c r="AC377" s="79"/>
      <c r="AD377" s="80"/>
      <c r="AE377" s="81"/>
    </row>
    <row r="378" ht="14.25" outlineLevel="1" spans="1:31">
      <c r="A378" s="18"/>
      <c r="B378" s="19"/>
      <c r="C378" s="20"/>
      <c r="D378" s="5"/>
      <c r="E378" s="21"/>
      <c r="F378" s="22"/>
      <c r="G378" s="23"/>
      <c r="H378" s="24"/>
      <c r="I378" s="5"/>
      <c r="J378" s="46"/>
      <c r="K378" s="46"/>
      <c r="L378" s="46"/>
      <c r="M378" s="46"/>
      <c r="N378" s="5"/>
      <c r="O378" s="50"/>
      <c r="P378" s="50"/>
      <c r="Q378" s="50"/>
      <c r="R378" s="57"/>
      <c r="S378" s="50"/>
      <c r="T378" s="5"/>
      <c r="U378" s="63"/>
      <c r="V378" s="63"/>
      <c r="W378" s="64"/>
      <c r="X378" s="64"/>
      <c r="Y378" s="5"/>
      <c r="Z378" s="78"/>
      <c r="AA378" s="78"/>
      <c r="AB378" s="78"/>
      <c r="AC378" s="79"/>
      <c r="AD378" s="80"/>
      <c r="AE378" s="81"/>
    </row>
    <row r="379" ht="14.25" outlineLevel="1" spans="1:31">
      <c r="A379" s="18"/>
      <c r="B379" s="19"/>
      <c r="C379" s="20"/>
      <c r="D379" s="5"/>
      <c r="E379" s="21"/>
      <c r="F379" s="22"/>
      <c r="G379" s="23"/>
      <c r="H379" s="24"/>
      <c r="I379" s="5"/>
      <c r="J379" s="46"/>
      <c r="K379" s="46"/>
      <c r="L379" s="46"/>
      <c r="M379" s="46"/>
      <c r="N379" s="5"/>
      <c r="O379" s="50"/>
      <c r="P379" s="50"/>
      <c r="Q379" s="50"/>
      <c r="R379" s="57"/>
      <c r="S379" s="50"/>
      <c r="T379" s="5"/>
      <c r="U379" s="63"/>
      <c r="V379" s="63"/>
      <c r="W379" s="64"/>
      <c r="X379" s="64"/>
      <c r="Y379" s="5"/>
      <c r="Z379" s="78"/>
      <c r="AA379" s="78"/>
      <c r="AB379" s="78"/>
      <c r="AC379" s="79"/>
      <c r="AD379" s="80"/>
      <c r="AE379" s="81"/>
    </row>
    <row r="380" ht="14.25" outlineLevel="1" spans="1:31">
      <c r="A380" s="18"/>
      <c r="B380" s="19"/>
      <c r="C380" s="20"/>
      <c r="D380" s="5"/>
      <c r="E380" s="21"/>
      <c r="F380" s="22"/>
      <c r="G380" s="23"/>
      <c r="H380" s="24"/>
      <c r="I380" s="5"/>
      <c r="J380" s="46"/>
      <c r="K380" s="46"/>
      <c r="L380" s="46"/>
      <c r="M380" s="46"/>
      <c r="N380" s="5"/>
      <c r="O380" s="50"/>
      <c r="P380" s="50"/>
      <c r="Q380" s="50"/>
      <c r="R380" s="57"/>
      <c r="S380" s="50"/>
      <c r="T380" s="5"/>
      <c r="U380" s="63"/>
      <c r="V380" s="63"/>
      <c r="W380" s="64"/>
      <c r="X380" s="64"/>
      <c r="Y380" s="5"/>
      <c r="Z380" s="78"/>
      <c r="AA380" s="78"/>
      <c r="AB380" s="78"/>
      <c r="AC380" s="79"/>
      <c r="AD380" s="80"/>
      <c r="AE380" s="81"/>
    </row>
    <row r="381" ht="14.25" outlineLevel="1" spans="1:31">
      <c r="A381" s="18"/>
      <c r="B381" s="19"/>
      <c r="C381" s="20"/>
      <c r="D381" s="5"/>
      <c r="E381" s="21"/>
      <c r="F381" s="22"/>
      <c r="G381" s="23"/>
      <c r="H381" s="24"/>
      <c r="I381" s="5"/>
      <c r="J381" s="46"/>
      <c r="K381" s="46"/>
      <c r="L381" s="46"/>
      <c r="M381" s="46"/>
      <c r="N381" s="5"/>
      <c r="O381" s="50"/>
      <c r="P381" s="50"/>
      <c r="Q381" s="50"/>
      <c r="R381" s="57"/>
      <c r="S381" s="50"/>
      <c r="T381" s="5"/>
      <c r="U381" s="63"/>
      <c r="V381" s="63"/>
      <c r="W381" s="64"/>
      <c r="X381" s="64"/>
      <c r="Y381" s="5"/>
      <c r="Z381" s="78"/>
      <c r="AA381" s="78"/>
      <c r="AB381" s="78"/>
      <c r="AC381" s="79"/>
      <c r="AD381" s="80"/>
      <c r="AE381" s="81"/>
    </row>
    <row r="382" ht="14.25" outlineLevel="1" spans="1:31">
      <c r="A382" s="18"/>
      <c r="B382" s="19"/>
      <c r="C382" s="20"/>
      <c r="D382" s="5"/>
      <c r="E382" s="21"/>
      <c r="F382" s="22"/>
      <c r="G382" s="23"/>
      <c r="H382" s="24"/>
      <c r="I382" s="5"/>
      <c r="J382" s="46"/>
      <c r="K382" s="46"/>
      <c r="L382" s="46"/>
      <c r="M382" s="46"/>
      <c r="N382" s="5"/>
      <c r="O382" s="50"/>
      <c r="P382" s="50"/>
      <c r="Q382" s="50"/>
      <c r="R382" s="57"/>
      <c r="S382" s="50"/>
      <c r="T382" s="5"/>
      <c r="U382" s="63"/>
      <c r="V382" s="63"/>
      <c r="W382" s="64"/>
      <c r="X382" s="64"/>
      <c r="Y382" s="5"/>
      <c r="Z382" s="78"/>
      <c r="AA382" s="78"/>
      <c r="AB382" s="78"/>
      <c r="AC382" s="79"/>
      <c r="AD382" s="80"/>
      <c r="AE382" s="81"/>
    </row>
    <row r="383" ht="14.25" outlineLevel="1" spans="1:31">
      <c r="A383" s="18"/>
      <c r="B383" s="19"/>
      <c r="C383" s="20"/>
      <c r="D383" s="5"/>
      <c r="E383" s="21"/>
      <c r="F383" s="22"/>
      <c r="G383" s="23"/>
      <c r="H383" s="24"/>
      <c r="I383" s="5"/>
      <c r="J383" s="46"/>
      <c r="K383" s="46"/>
      <c r="L383" s="46"/>
      <c r="M383" s="46"/>
      <c r="N383" s="5"/>
      <c r="O383" s="50"/>
      <c r="P383" s="50"/>
      <c r="Q383" s="50"/>
      <c r="R383" s="57"/>
      <c r="S383" s="50"/>
      <c r="T383" s="5"/>
      <c r="U383" s="63"/>
      <c r="V383" s="63"/>
      <c r="W383" s="64"/>
      <c r="X383" s="64"/>
      <c r="Y383" s="5"/>
      <c r="Z383" s="78"/>
      <c r="AA383" s="78"/>
      <c r="AB383" s="78"/>
      <c r="AC383" s="79"/>
      <c r="AD383" s="80"/>
      <c r="AE383" s="81"/>
    </row>
    <row r="384" ht="14.25" outlineLevel="1" spans="1:31">
      <c r="A384" s="18"/>
      <c r="B384" s="19"/>
      <c r="C384" s="20"/>
      <c r="D384" s="5"/>
      <c r="E384" s="21"/>
      <c r="F384" s="22"/>
      <c r="G384" s="23"/>
      <c r="H384" s="24"/>
      <c r="I384" s="5"/>
      <c r="J384" s="46"/>
      <c r="K384" s="46"/>
      <c r="L384" s="46"/>
      <c r="M384" s="46"/>
      <c r="N384" s="5"/>
      <c r="O384" s="50"/>
      <c r="P384" s="50"/>
      <c r="Q384" s="50"/>
      <c r="R384" s="57"/>
      <c r="S384" s="50"/>
      <c r="T384" s="5"/>
      <c r="U384" s="63"/>
      <c r="V384" s="63"/>
      <c r="W384" s="64"/>
      <c r="X384" s="64"/>
      <c r="Y384" s="5"/>
      <c r="Z384" s="78"/>
      <c r="AA384" s="78"/>
      <c r="AB384" s="78"/>
      <c r="AC384" s="79"/>
      <c r="AD384" s="80"/>
      <c r="AE384" s="81"/>
    </row>
    <row r="385" ht="14.25" outlineLevel="1" spans="1:31">
      <c r="A385" s="18"/>
      <c r="B385" s="19"/>
      <c r="C385" s="20"/>
      <c r="D385" s="5"/>
      <c r="E385" s="21"/>
      <c r="F385" s="22"/>
      <c r="G385" s="23"/>
      <c r="H385" s="24"/>
      <c r="I385" s="5"/>
      <c r="J385" s="46"/>
      <c r="K385" s="46"/>
      <c r="L385" s="46"/>
      <c r="M385" s="46"/>
      <c r="N385" s="5"/>
      <c r="O385" s="50"/>
      <c r="P385" s="50"/>
      <c r="Q385" s="50"/>
      <c r="R385" s="57"/>
      <c r="S385" s="50"/>
      <c r="T385" s="5"/>
      <c r="U385" s="63"/>
      <c r="V385" s="63"/>
      <c r="W385" s="64"/>
      <c r="X385" s="64"/>
      <c r="Y385" s="5"/>
      <c r="Z385" s="78"/>
      <c r="AA385" s="78"/>
      <c r="AB385" s="78"/>
      <c r="AC385" s="79"/>
      <c r="AD385" s="80"/>
      <c r="AE385" s="81"/>
    </row>
    <row r="386" ht="14.25" outlineLevel="1" spans="1:31">
      <c r="A386" s="18"/>
      <c r="B386" s="19"/>
      <c r="C386" s="20"/>
      <c r="D386" s="5"/>
      <c r="E386" s="21"/>
      <c r="F386" s="22"/>
      <c r="G386" s="23"/>
      <c r="H386" s="24"/>
      <c r="I386" s="5"/>
      <c r="J386" s="46"/>
      <c r="K386" s="46"/>
      <c r="L386" s="46"/>
      <c r="M386" s="46"/>
      <c r="N386" s="5"/>
      <c r="O386" s="50"/>
      <c r="P386" s="50"/>
      <c r="Q386" s="50"/>
      <c r="R386" s="57"/>
      <c r="S386" s="50"/>
      <c r="T386" s="5"/>
      <c r="U386" s="63"/>
      <c r="V386" s="63"/>
      <c r="W386" s="64"/>
      <c r="X386" s="64"/>
      <c r="Y386" s="5"/>
      <c r="Z386" s="78"/>
      <c r="AA386" s="78"/>
      <c r="AB386" s="78"/>
      <c r="AC386" s="79"/>
      <c r="AD386" s="80"/>
      <c r="AE386" s="81"/>
    </row>
    <row r="387" ht="14.25" outlineLevel="1" spans="1:31">
      <c r="A387" s="18"/>
      <c r="B387" s="19"/>
      <c r="C387" s="20"/>
      <c r="D387" s="5"/>
      <c r="E387" s="21"/>
      <c r="F387" s="22"/>
      <c r="G387" s="23"/>
      <c r="H387" s="24"/>
      <c r="I387" s="5"/>
      <c r="J387" s="46"/>
      <c r="K387" s="46"/>
      <c r="L387" s="46"/>
      <c r="M387" s="46"/>
      <c r="N387" s="5"/>
      <c r="O387" s="50"/>
      <c r="P387" s="50"/>
      <c r="Q387" s="50"/>
      <c r="R387" s="57"/>
      <c r="S387" s="50"/>
      <c r="T387" s="5"/>
      <c r="U387" s="63"/>
      <c r="V387" s="63"/>
      <c r="W387" s="64"/>
      <c r="X387" s="64"/>
      <c r="Y387" s="5"/>
      <c r="Z387" s="78"/>
      <c r="AA387" s="78"/>
      <c r="AB387" s="78"/>
      <c r="AC387" s="79"/>
      <c r="AD387" s="80"/>
      <c r="AE387" s="81"/>
    </row>
    <row r="388" ht="14.25" outlineLevel="1" spans="1:31">
      <c r="A388" s="18"/>
      <c r="B388" s="19"/>
      <c r="C388" s="20"/>
      <c r="D388" s="5"/>
      <c r="E388" s="21"/>
      <c r="F388" s="22"/>
      <c r="G388" s="23"/>
      <c r="H388" s="24"/>
      <c r="I388" s="5"/>
      <c r="J388" s="46"/>
      <c r="K388" s="46"/>
      <c r="L388" s="46"/>
      <c r="M388" s="46"/>
      <c r="N388" s="5"/>
      <c r="O388" s="50"/>
      <c r="P388" s="50"/>
      <c r="Q388" s="50"/>
      <c r="R388" s="57"/>
      <c r="S388" s="50"/>
      <c r="T388" s="5"/>
      <c r="U388" s="63"/>
      <c r="V388" s="63"/>
      <c r="W388" s="64"/>
      <c r="X388" s="64"/>
      <c r="Y388" s="5"/>
      <c r="Z388" s="78"/>
      <c r="AA388" s="78"/>
      <c r="AB388" s="78"/>
      <c r="AC388" s="79"/>
      <c r="AD388" s="80"/>
      <c r="AE388" s="81"/>
    </row>
    <row r="389" ht="14.25" outlineLevel="1" spans="1:31">
      <c r="A389" s="18"/>
      <c r="B389" s="19"/>
      <c r="C389" s="20"/>
      <c r="D389" s="5"/>
      <c r="E389" s="21"/>
      <c r="F389" s="22"/>
      <c r="G389" s="23"/>
      <c r="H389" s="24"/>
      <c r="I389" s="5"/>
      <c r="J389" s="46"/>
      <c r="K389" s="46"/>
      <c r="L389" s="46"/>
      <c r="M389" s="46"/>
      <c r="N389" s="5"/>
      <c r="O389" s="50"/>
      <c r="P389" s="50"/>
      <c r="Q389" s="50"/>
      <c r="R389" s="57"/>
      <c r="S389" s="50"/>
      <c r="T389" s="5"/>
      <c r="U389" s="63"/>
      <c r="V389" s="63"/>
      <c r="W389" s="64"/>
      <c r="X389" s="64"/>
      <c r="Y389" s="5"/>
      <c r="Z389" s="78"/>
      <c r="AA389" s="78"/>
      <c r="AB389" s="78"/>
      <c r="AC389" s="79"/>
      <c r="AD389" s="80"/>
      <c r="AE389" s="81"/>
    </row>
    <row r="390" ht="14.25" outlineLevel="1" spans="1:31">
      <c r="A390" s="18"/>
      <c r="B390" s="19"/>
      <c r="C390" s="20"/>
      <c r="D390" s="5"/>
      <c r="E390" s="21"/>
      <c r="F390" s="22"/>
      <c r="G390" s="23"/>
      <c r="H390" s="24"/>
      <c r="I390" s="5"/>
      <c r="J390" s="46"/>
      <c r="K390" s="46"/>
      <c r="L390" s="46"/>
      <c r="M390" s="46"/>
      <c r="N390" s="5"/>
      <c r="O390" s="50"/>
      <c r="P390" s="50"/>
      <c r="Q390" s="50"/>
      <c r="R390" s="57"/>
      <c r="S390" s="50"/>
      <c r="T390" s="5"/>
      <c r="U390" s="63"/>
      <c r="V390" s="63"/>
      <c r="W390" s="64"/>
      <c r="X390" s="64"/>
      <c r="Y390" s="5"/>
      <c r="Z390" s="78"/>
      <c r="AA390" s="78"/>
      <c r="AB390" s="78"/>
      <c r="AC390" s="79"/>
      <c r="AD390" s="80"/>
      <c r="AE390" s="81"/>
    </row>
    <row r="391" ht="14.25" outlineLevel="1" spans="1:31">
      <c r="A391" s="18"/>
      <c r="B391" s="19"/>
      <c r="C391" s="20"/>
      <c r="D391" s="5"/>
      <c r="E391" s="21"/>
      <c r="F391" s="22"/>
      <c r="G391" s="23"/>
      <c r="H391" s="24"/>
      <c r="I391" s="5"/>
      <c r="J391" s="46"/>
      <c r="K391" s="46"/>
      <c r="L391" s="46"/>
      <c r="M391" s="46"/>
      <c r="N391" s="5"/>
      <c r="O391" s="50"/>
      <c r="P391" s="50"/>
      <c r="Q391" s="50"/>
      <c r="R391" s="57"/>
      <c r="S391" s="50"/>
      <c r="T391" s="5"/>
      <c r="U391" s="63"/>
      <c r="V391" s="63"/>
      <c r="W391" s="64"/>
      <c r="X391" s="64"/>
      <c r="Y391" s="5"/>
      <c r="Z391" s="78"/>
      <c r="AA391" s="78"/>
      <c r="AB391" s="78"/>
      <c r="AC391" s="79"/>
      <c r="AD391" s="80"/>
      <c r="AE391" s="81"/>
    </row>
    <row r="392" ht="14.25" outlineLevel="1" spans="1:31">
      <c r="A392" s="18"/>
      <c r="B392" s="19"/>
      <c r="C392" s="20"/>
      <c r="D392" s="5"/>
      <c r="E392" s="21"/>
      <c r="F392" s="22"/>
      <c r="G392" s="23"/>
      <c r="H392" s="24"/>
      <c r="I392" s="5"/>
      <c r="J392" s="46"/>
      <c r="K392" s="46"/>
      <c r="L392" s="46"/>
      <c r="M392" s="46"/>
      <c r="N392" s="5"/>
      <c r="O392" s="50"/>
      <c r="P392" s="50"/>
      <c r="Q392" s="50"/>
      <c r="R392" s="57"/>
      <c r="S392" s="50"/>
      <c r="T392" s="5"/>
      <c r="U392" s="63"/>
      <c r="V392" s="63"/>
      <c r="W392" s="64"/>
      <c r="X392" s="64"/>
      <c r="Y392" s="5"/>
      <c r="Z392" s="78"/>
      <c r="AA392" s="78"/>
      <c r="AB392" s="78"/>
      <c r="AC392" s="79"/>
      <c r="AD392" s="80"/>
      <c r="AE392" s="81"/>
    </row>
    <row r="393" ht="14.25" outlineLevel="1" spans="1:31">
      <c r="A393" s="18"/>
      <c r="B393" s="19"/>
      <c r="C393" s="20"/>
      <c r="D393" s="5"/>
      <c r="E393" s="21"/>
      <c r="F393" s="22"/>
      <c r="G393" s="23"/>
      <c r="H393" s="24"/>
      <c r="I393" s="5"/>
      <c r="J393" s="46"/>
      <c r="K393" s="46"/>
      <c r="L393" s="46"/>
      <c r="M393" s="46"/>
      <c r="N393" s="5"/>
      <c r="O393" s="50"/>
      <c r="P393" s="50"/>
      <c r="Q393" s="50"/>
      <c r="R393" s="57"/>
      <c r="S393" s="50"/>
      <c r="T393" s="5"/>
      <c r="U393" s="63"/>
      <c r="V393" s="63"/>
      <c r="W393" s="64"/>
      <c r="X393" s="64"/>
      <c r="Y393" s="5"/>
      <c r="Z393" s="78"/>
      <c r="AA393" s="78"/>
      <c r="AB393" s="78"/>
      <c r="AC393" s="79"/>
      <c r="AD393" s="80"/>
      <c r="AE393" s="81"/>
    </row>
    <row r="394" ht="14.25" outlineLevel="1" spans="1:31">
      <c r="A394" s="18"/>
      <c r="B394" s="19"/>
      <c r="C394" s="20"/>
      <c r="D394" s="5"/>
      <c r="E394" s="21"/>
      <c r="F394" s="22"/>
      <c r="G394" s="23"/>
      <c r="H394" s="24"/>
      <c r="I394" s="5"/>
      <c r="J394" s="46"/>
      <c r="K394" s="46"/>
      <c r="L394" s="46"/>
      <c r="M394" s="46"/>
      <c r="N394" s="5"/>
      <c r="O394" s="50"/>
      <c r="P394" s="50"/>
      <c r="Q394" s="50"/>
      <c r="R394" s="57"/>
      <c r="S394" s="50"/>
      <c r="T394" s="5"/>
      <c r="U394" s="63"/>
      <c r="V394" s="63"/>
      <c r="W394" s="64"/>
      <c r="X394" s="64"/>
      <c r="Y394" s="5"/>
      <c r="Z394" s="78"/>
      <c r="AA394" s="78"/>
      <c r="AB394" s="78"/>
      <c r="AC394" s="79"/>
      <c r="AD394" s="80"/>
      <c r="AE394" s="81"/>
    </row>
    <row r="395" ht="14.25" outlineLevel="1" spans="1:31">
      <c r="A395" s="18"/>
      <c r="B395" s="19"/>
      <c r="C395" s="20"/>
      <c r="D395" s="5"/>
      <c r="E395" s="21"/>
      <c r="F395" s="22"/>
      <c r="G395" s="23"/>
      <c r="H395" s="24"/>
      <c r="I395" s="5"/>
      <c r="J395" s="46"/>
      <c r="K395" s="46"/>
      <c r="L395" s="46"/>
      <c r="M395" s="46"/>
      <c r="N395" s="5"/>
      <c r="O395" s="50"/>
      <c r="P395" s="50"/>
      <c r="Q395" s="50"/>
      <c r="R395" s="57"/>
      <c r="S395" s="50"/>
      <c r="T395" s="5"/>
      <c r="U395" s="63"/>
      <c r="V395" s="63"/>
      <c r="W395" s="64"/>
      <c r="X395" s="64"/>
      <c r="Y395" s="5"/>
      <c r="Z395" s="78"/>
      <c r="AA395" s="78"/>
      <c r="AB395" s="78"/>
      <c r="AC395" s="79"/>
      <c r="AD395" s="80"/>
      <c r="AE395" s="81"/>
    </row>
    <row r="396" ht="14.25" outlineLevel="1" spans="1:31">
      <c r="A396" s="87"/>
      <c r="B396" s="25"/>
      <c r="C396" s="26"/>
      <c r="D396" s="5"/>
      <c r="E396" s="27"/>
      <c r="F396" s="28"/>
      <c r="G396" s="29"/>
      <c r="H396" s="30"/>
      <c r="I396" s="5"/>
      <c r="J396" s="51"/>
      <c r="K396" s="51"/>
      <c r="L396" s="51"/>
      <c r="M396" s="51"/>
      <c r="N396" s="5"/>
      <c r="O396" s="52"/>
      <c r="P396" s="52"/>
      <c r="Q396" s="52"/>
      <c r="R396" s="65"/>
      <c r="S396" s="52"/>
      <c r="T396" s="5"/>
      <c r="U396" s="66"/>
      <c r="V396" s="66"/>
      <c r="W396" s="67"/>
      <c r="X396" s="67"/>
      <c r="Y396" s="5"/>
      <c r="Z396" s="82"/>
      <c r="AA396" s="82"/>
      <c r="AB396" s="82"/>
      <c r="AC396" s="83"/>
      <c r="AD396" s="84"/>
      <c r="AE396" s="85"/>
    </row>
    <row r="397" ht="14.25" spans="1:31">
      <c r="A397" s="31"/>
      <c r="B397" s="32"/>
      <c r="C397" s="32"/>
      <c r="D397" s="33"/>
      <c r="E397" s="34"/>
      <c r="F397" s="34"/>
      <c r="G397" s="34"/>
      <c r="H397" s="34"/>
      <c r="I397" s="33"/>
      <c r="J397" s="34"/>
      <c r="K397" s="34"/>
      <c r="L397" s="34"/>
      <c r="M397" s="34"/>
      <c r="N397" s="33"/>
      <c r="O397" s="34"/>
      <c r="P397" s="34"/>
      <c r="Q397" s="34"/>
      <c r="R397" s="68"/>
      <c r="S397" s="34"/>
      <c r="T397" s="33"/>
      <c r="U397" s="68"/>
      <c r="V397" s="68"/>
      <c r="W397" s="69"/>
      <c r="X397" s="69"/>
      <c r="Y397" s="33"/>
      <c r="Z397" s="34"/>
      <c r="AA397" s="34"/>
      <c r="AB397" s="68"/>
      <c r="AC397" s="34"/>
      <c r="AD397" s="86"/>
      <c r="AE397" s="68"/>
    </row>
    <row r="398" ht="14.25" spans="1:31">
      <c r="A398" s="35"/>
      <c r="B398" s="36"/>
      <c r="C398" s="37"/>
      <c r="D398" s="38"/>
      <c r="E398" s="38"/>
      <c r="F398" s="38"/>
      <c r="G398" s="39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70"/>
      <c r="X398" s="70"/>
      <c r="Y398" s="38"/>
      <c r="Z398" s="70"/>
      <c r="AA398" s="70"/>
      <c r="AB398" s="70"/>
      <c r="AC398" s="70"/>
      <c r="AD398" s="70"/>
      <c r="AE398" s="70"/>
    </row>
    <row r="399" ht="14.25" outlineLevel="1" spans="1:31">
      <c r="A399" s="18"/>
      <c r="B399" s="19"/>
      <c r="C399" s="20"/>
      <c r="D399" s="5"/>
      <c r="E399" s="21"/>
      <c r="F399" s="22"/>
      <c r="G399" s="23"/>
      <c r="H399" s="24"/>
      <c r="I399" s="5"/>
      <c r="J399" s="46"/>
      <c r="K399" s="46"/>
      <c r="L399" s="46"/>
      <c r="M399" s="46"/>
      <c r="N399" s="5"/>
      <c r="O399" s="50"/>
      <c r="P399" s="50"/>
      <c r="Q399" s="50"/>
      <c r="R399" s="57"/>
      <c r="S399" s="50"/>
      <c r="T399" s="5"/>
      <c r="U399" s="63"/>
      <c r="V399" s="63"/>
      <c r="W399" s="64"/>
      <c r="X399" s="64"/>
      <c r="Y399" s="5"/>
      <c r="Z399" s="78"/>
      <c r="AA399" s="78"/>
      <c r="AB399" s="78"/>
      <c r="AC399" s="79"/>
      <c r="AD399" s="80"/>
      <c r="AE399" s="81"/>
    </row>
    <row r="400" ht="14.25" outlineLevel="1" spans="1:31">
      <c r="A400" s="18"/>
      <c r="B400" s="19"/>
      <c r="C400" s="20"/>
      <c r="D400" s="5"/>
      <c r="E400" s="21"/>
      <c r="F400" s="22"/>
      <c r="G400" s="23"/>
      <c r="H400" s="24"/>
      <c r="I400" s="5"/>
      <c r="J400" s="46"/>
      <c r="K400" s="46"/>
      <c r="L400" s="46"/>
      <c r="M400" s="46"/>
      <c r="N400" s="5"/>
      <c r="O400" s="50"/>
      <c r="P400" s="50"/>
      <c r="Q400" s="50"/>
      <c r="R400" s="57"/>
      <c r="S400" s="50"/>
      <c r="T400" s="5"/>
      <c r="U400" s="63"/>
      <c r="V400" s="63"/>
      <c r="W400" s="64"/>
      <c r="X400" s="64"/>
      <c r="Y400" s="5"/>
      <c r="Z400" s="78"/>
      <c r="AA400" s="78"/>
      <c r="AB400" s="78"/>
      <c r="AC400" s="79"/>
      <c r="AD400" s="80"/>
      <c r="AE400" s="81"/>
    </row>
    <row r="401" ht="14.25" outlineLevel="1" spans="1:31">
      <c r="A401" s="18"/>
      <c r="B401" s="19"/>
      <c r="C401" s="20"/>
      <c r="D401" s="5"/>
      <c r="E401" s="21"/>
      <c r="F401" s="22"/>
      <c r="G401" s="23"/>
      <c r="H401" s="24"/>
      <c r="I401" s="5"/>
      <c r="J401" s="46"/>
      <c r="K401" s="46"/>
      <c r="L401" s="46"/>
      <c r="M401" s="46"/>
      <c r="N401" s="5"/>
      <c r="O401" s="50"/>
      <c r="P401" s="50"/>
      <c r="Q401" s="50"/>
      <c r="R401" s="57"/>
      <c r="S401" s="50"/>
      <c r="T401" s="5"/>
      <c r="U401" s="63"/>
      <c r="V401" s="63"/>
      <c r="W401" s="64"/>
      <c r="X401" s="64"/>
      <c r="Y401" s="5"/>
      <c r="Z401" s="78"/>
      <c r="AA401" s="78"/>
      <c r="AB401" s="78"/>
      <c r="AC401" s="79"/>
      <c r="AD401" s="80"/>
      <c r="AE401" s="81"/>
    </row>
    <row r="402" ht="14.25" outlineLevel="1" spans="1:31">
      <c r="A402" s="18"/>
      <c r="B402" s="19"/>
      <c r="C402" s="20"/>
      <c r="D402" s="5"/>
      <c r="E402" s="21"/>
      <c r="F402" s="22"/>
      <c r="G402" s="23"/>
      <c r="H402" s="24"/>
      <c r="I402" s="5"/>
      <c r="J402" s="46"/>
      <c r="K402" s="46"/>
      <c r="L402" s="46"/>
      <c r="M402" s="46"/>
      <c r="N402" s="5"/>
      <c r="O402" s="50"/>
      <c r="P402" s="50"/>
      <c r="Q402" s="50"/>
      <c r="R402" s="57"/>
      <c r="S402" s="50"/>
      <c r="T402" s="5"/>
      <c r="U402" s="63"/>
      <c r="V402" s="63"/>
      <c r="W402" s="64"/>
      <c r="X402" s="64"/>
      <c r="Y402" s="5"/>
      <c r="Z402" s="78"/>
      <c r="AA402" s="78"/>
      <c r="AB402" s="78"/>
      <c r="AC402" s="79"/>
      <c r="AD402" s="80"/>
      <c r="AE402" s="81"/>
    </row>
    <row r="403" ht="14.25" outlineLevel="1" spans="1:31">
      <c r="A403" s="18"/>
      <c r="B403" s="19"/>
      <c r="C403" s="20"/>
      <c r="D403" s="5"/>
      <c r="E403" s="21"/>
      <c r="F403" s="22"/>
      <c r="G403" s="23"/>
      <c r="H403" s="24"/>
      <c r="I403" s="5"/>
      <c r="J403" s="46"/>
      <c r="K403" s="46"/>
      <c r="L403" s="46"/>
      <c r="M403" s="46"/>
      <c r="N403" s="5"/>
      <c r="O403" s="50"/>
      <c r="P403" s="50"/>
      <c r="Q403" s="50"/>
      <c r="R403" s="57"/>
      <c r="S403" s="50"/>
      <c r="T403" s="5"/>
      <c r="U403" s="63"/>
      <c r="V403" s="63"/>
      <c r="W403" s="64"/>
      <c r="X403" s="64"/>
      <c r="Y403" s="5"/>
      <c r="Z403" s="78"/>
      <c r="AA403" s="78"/>
      <c r="AB403" s="78"/>
      <c r="AC403" s="79"/>
      <c r="AD403" s="80"/>
      <c r="AE403" s="81"/>
    </row>
    <row r="404" ht="14.25" outlineLevel="1" spans="1:31">
      <c r="A404" s="18"/>
      <c r="B404" s="19"/>
      <c r="C404" s="20"/>
      <c r="D404" s="5"/>
      <c r="E404" s="21"/>
      <c r="F404" s="22"/>
      <c r="G404" s="23"/>
      <c r="H404" s="24"/>
      <c r="I404" s="5"/>
      <c r="J404" s="46"/>
      <c r="K404" s="46"/>
      <c r="L404" s="46"/>
      <c r="M404" s="46"/>
      <c r="N404" s="5"/>
      <c r="O404" s="50"/>
      <c r="P404" s="50"/>
      <c r="Q404" s="50"/>
      <c r="R404" s="57"/>
      <c r="S404" s="50"/>
      <c r="T404" s="5"/>
      <c r="U404" s="63"/>
      <c r="V404" s="63"/>
      <c r="W404" s="64"/>
      <c r="X404" s="64"/>
      <c r="Y404" s="5"/>
      <c r="Z404" s="78"/>
      <c r="AA404" s="78"/>
      <c r="AB404" s="78"/>
      <c r="AC404" s="79"/>
      <c r="AD404" s="80"/>
      <c r="AE404" s="81"/>
    </row>
    <row r="405" ht="14.25" outlineLevel="1" spans="1:31">
      <c r="A405" s="18"/>
      <c r="B405" s="19"/>
      <c r="C405" s="20"/>
      <c r="D405" s="5"/>
      <c r="E405" s="21"/>
      <c r="F405" s="22"/>
      <c r="G405" s="23"/>
      <c r="H405" s="24"/>
      <c r="I405" s="5"/>
      <c r="J405" s="46"/>
      <c r="K405" s="46"/>
      <c r="L405" s="46"/>
      <c r="M405" s="46"/>
      <c r="N405" s="5"/>
      <c r="O405" s="50"/>
      <c r="P405" s="50"/>
      <c r="Q405" s="50"/>
      <c r="R405" s="57"/>
      <c r="S405" s="50"/>
      <c r="T405" s="5"/>
      <c r="U405" s="63"/>
      <c r="V405" s="63"/>
      <c r="W405" s="64"/>
      <c r="X405" s="64"/>
      <c r="Y405" s="5"/>
      <c r="Z405" s="78"/>
      <c r="AA405" s="78"/>
      <c r="AB405" s="78"/>
      <c r="AC405" s="79"/>
      <c r="AD405" s="80"/>
      <c r="AE405" s="81"/>
    </row>
    <row r="406" ht="14.25" outlineLevel="1" spans="1:31">
      <c r="A406" s="18"/>
      <c r="B406" s="19"/>
      <c r="C406" s="20"/>
      <c r="D406" s="5"/>
      <c r="E406" s="21"/>
      <c r="F406" s="22"/>
      <c r="G406" s="23"/>
      <c r="H406" s="24"/>
      <c r="I406" s="5"/>
      <c r="J406" s="46"/>
      <c r="K406" s="46"/>
      <c r="L406" s="46"/>
      <c r="M406" s="46"/>
      <c r="N406" s="5"/>
      <c r="O406" s="50"/>
      <c r="P406" s="50"/>
      <c r="Q406" s="50"/>
      <c r="R406" s="57"/>
      <c r="S406" s="50"/>
      <c r="T406" s="5"/>
      <c r="U406" s="63"/>
      <c r="V406" s="63"/>
      <c r="W406" s="64"/>
      <c r="X406" s="64"/>
      <c r="Y406" s="5"/>
      <c r="Z406" s="78"/>
      <c r="AA406" s="78"/>
      <c r="AB406" s="78"/>
      <c r="AC406" s="79"/>
      <c r="AD406" s="80"/>
      <c r="AE406" s="81"/>
    </row>
    <row r="407" ht="14.25" outlineLevel="1" spans="1:31">
      <c r="A407" s="18"/>
      <c r="B407" s="19"/>
      <c r="C407" s="20"/>
      <c r="D407" s="5"/>
      <c r="E407" s="21"/>
      <c r="F407" s="22"/>
      <c r="G407" s="23"/>
      <c r="H407" s="24"/>
      <c r="I407" s="5"/>
      <c r="J407" s="46"/>
      <c r="K407" s="46"/>
      <c r="L407" s="46"/>
      <c r="M407" s="46"/>
      <c r="N407" s="5"/>
      <c r="O407" s="50"/>
      <c r="P407" s="50"/>
      <c r="Q407" s="50"/>
      <c r="R407" s="57"/>
      <c r="S407" s="50"/>
      <c r="T407" s="5"/>
      <c r="U407" s="63"/>
      <c r="V407" s="63"/>
      <c r="W407" s="64"/>
      <c r="X407" s="64"/>
      <c r="Y407" s="5"/>
      <c r="Z407" s="78"/>
      <c r="AA407" s="78"/>
      <c r="AB407" s="78"/>
      <c r="AC407" s="79"/>
      <c r="AD407" s="80"/>
      <c r="AE407" s="81"/>
    </row>
    <row r="408" ht="14.25" outlineLevel="1" spans="1:31">
      <c r="A408" s="18"/>
      <c r="B408" s="19"/>
      <c r="C408" s="20"/>
      <c r="D408" s="5"/>
      <c r="E408" s="21"/>
      <c r="F408" s="22"/>
      <c r="G408" s="23"/>
      <c r="H408" s="24"/>
      <c r="I408" s="5"/>
      <c r="J408" s="46"/>
      <c r="K408" s="46"/>
      <c r="L408" s="46"/>
      <c r="M408" s="46"/>
      <c r="N408" s="5"/>
      <c r="O408" s="50"/>
      <c r="P408" s="50"/>
      <c r="Q408" s="50"/>
      <c r="R408" s="57"/>
      <c r="S408" s="50"/>
      <c r="T408" s="5"/>
      <c r="U408" s="63"/>
      <c r="V408" s="63"/>
      <c r="W408" s="64"/>
      <c r="X408" s="64"/>
      <c r="Y408" s="5"/>
      <c r="Z408" s="78"/>
      <c r="AA408" s="78"/>
      <c r="AB408" s="78"/>
      <c r="AC408" s="79"/>
      <c r="AD408" s="80"/>
      <c r="AE408" s="81"/>
    </row>
    <row r="409" ht="14.25" outlineLevel="1" spans="1:31">
      <c r="A409" s="18"/>
      <c r="B409" s="19"/>
      <c r="C409" s="20"/>
      <c r="D409" s="5"/>
      <c r="E409" s="21"/>
      <c r="F409" s="22"/>
      <c r="G409" s="23"/>
      <c r="H409" s="24"/>
      <c r="I409" s="5"/>
      <c r="J409" s="46"/>
      <c r="K409" s="46"/>
      <c r="L409" s="46"/>
      <c r="M409" s="46"/>
      <c r="N409" s="5"/>
      <c r="O409" s="50"/>
      <c r="P409" s="50"/>
      <c r="Q409" s="50"/>
      <c r="R409" s="57"/>
      <c r="S409" s="50"/>
      <c r="T409" s="5"/>
      <c r="U409" s="63"/>
      <c r="V409" s="63"/>
      <c r="W409" s="64"/>
      <c r="X409" s="64"/>
      <c r="Y409" s="5"/>
      <c r="Z409" s="78"/>
      <c r="AA409" s="78"/>
      <c r="AB409" s="78"/>
      <c r="AC409" s="79"/>
      <c r="AD409" s="80"/>
      <c r="AE409" s="81"/>
    </row>
    <row r="410" ht="14.25" outlineLevel="1" spans="1:31">
      <c r="A410" s="18"/>
      <c r="B410" s="19"/>
      <c r="C410" s="20"/>
      <c r="D410" s="5"/>
      <c r="E410" s="21"/>
      <c r="F410" s="22"/>
      <c r="G410" s="23"/>
      <c r="H410" s="24"/>
      <c r="I410" s="5"/>
      <c r="J410" s="46"/>
      <c r="K410" s="46"/>
      <c r="L410" s="46"/>
      <c r="M410" s="46"/>
      <c r="N410" s="5"/>
      <c r="O410" s="50"/>
      <c r="P410" s="50"/>
      <c r="Q410" s="50"/>
      <c r="R410" s="57"/>
      <c r="S410" s="50"/>
      <c r="T410" s="5"/>
      <c r="U410" s="63"/>
      <c r="V410" s="63"/>
      <c r="W410" s="64"/>
      <c r="X410" s="64"/>
      <c r="Y410" s="5"/>
      <c r="Z410" s="78"/>
      <c r="AA410" s="78"/>
      <c r="AB410" s="78"/>
      <c r="AC410" s="79"/>
      <c r="AD410" s="80"/>
      <c r="AE410" s="81"/>
    </row>
    <row r="411" ht="14.25" outlineLevel="1" spans="1:31">
      <c r="A411" s="18"/>
      <c r="B411" s="19"/>
      <c r="C411" s="20"/>
      <c r="D411" s="5"/>
      <c r="E411" s="21"/>
      <c r="F411" s="22"/>
      <c r="G411" s="23"/>
      <c r="H411" s="24"/>
      <c r="I411" s="5"/>
      <c r="J411" s="46"/>
      <c r="K411" s="46"/>
      <c r="L411" s="46"/>
      <c r="M411" s="46"/>
      <c r="N411" s="5"/>
      <c r="O411" s="50"/>
      <c r="P411" s="50"/>
      <c r="Q411" s="50"/>
      <c r="R411" s="57"/>
      <c r="S411" s="50"/>
      <c r="T411" s="5"/>
      <c r="U411" s="63"/>
      <c r="V411" s="63"/>
      <c r="W411" s="64"/>
      <c r="X411" s="64"/>
      <c r="Y411" s="5"/>
      <c r="Z411" s="78"/>
      <c r="AA411" s="78"/>
      <c r="AB411" s="78"/>
      <c r="AC411" s="79"/>
      <c r="AD411" s="80"/>
      <c r="AE411" s="81"/>
    </row>
    <row r="412" ht="14.25" outlineLevel="1" spans="1:31">
      <c r="A412" s="18"/>
      <c r="B412" s="19"/>
      <c r="C412" s="20"/>
      <c r="D412" s="5"/>
      <c r="E412" s="21"/>
      <c r="F412" s="22"/>
      <c r="G412" s="23"/>
      <c r="H412" s="24"/>
      <c r="I412" s="5"/>
      <c r="J412" s="46"/>
      <c r="K412" s="46"/>
      <c r="L412" s="46"/>
      <c r="M412" s="46"/>
      <c r="N412" s="5"/>
      <c r="O412" s="50"/>
      <c r="P412" s="50"/>
      <c r="Q412" s="50"/>
      <c r="R412" s="57"/>
      <c r="S412" s="50"/>
      <c r="T412" s="5"/>
      <c r="U412" s="63"/>
      <c r="V412" s="63"/>
      <c r="W412" s="64"/>
      <c r="X412" s="64"/>
      <c r="Y412" s="5"/>
      <c r="Z412" s="78"/>
      <c r="AA412" s="78"/>
      <c r="AB412" s="78"/>
      <c r="AC412" s="79"/>
      <c r="AD412" s="80"/>
      <c r="AE412" s="81"/>
    </row>
    <row r="413" ht="14.25" outlineLevel="1" spans="1:31">
      <c r="A413" s="18"/>
      <c r="B413" s="19"/>
      <c r="C413" s="20"/>
      <c r="D413" s="5"/>
      <c r="E413" s="21"/>
      <c r="F413" s="22"/>
      <c r="G413" s="23"/>
      <c r="H413" s="24"/>
      <c r="I413" s="5"/>
      <c r="J413" s="46"/>
      <c r="K413" s="46"/>
      <c r="L413" s="46"/>
      <c r="M413" s="46"/>
      <c r="N413" s="5"/>
      <c r="O413" s="50"/>
      <c r="P413" s="50"/>
      <c r="Q413" s="50"/>
      <c r="R413" s="57"/>
      <c r="S413" s="50"/>
      <c r="T413" s="5"/>
      <c r="U413" s="63"/>
      <c r="V413" s="63"/>
      <c r="W413" s="64"/>
      <c r="X413" s="64"/>
      <c r="Y413" s="5"/>
      <c r="Z413" s="78"/>
      <c r="AA413" s="78"/>
      <c r="AB413" s="78"/>
      <c r="AC413" s="79"/>
      <c r="AD413" s="80"/>
      <c r="AE413" s="81"/>
    </row>
    <row r="414" ht="14.25" outlineLevel="1" spans="1:31">
      <c r="A414" s="18"/>
      <c r="B414" s="19"/>
      <c r="C414" s="20"/>
      <c r="D414" s="5"/>
      <c r="E414" s="21"/>
      <c r="F414" s="22"/>
      <c r="G414" s="23"/>
      <c r="H414" s="24"/>
      <c r="I414" s="5"/>
      <c r="J414" s="46"/>
      <c r="K414" s="46"/>
      <c r="L414" s="46"/>
      <c r="M414" s="46"/>
      <c r="N414" s="5"/>
      <c r="O414" s="50"/>
      <c r="P414" s="50"/>
      <c r="Q414" s="50"/>
      <c r="R414" s="57"/>
      <c r="S414" s="50"/>
      <c r="T414" s="5"/>
      <c r="U414" s="63"/>
      <c r="V414" s="63"/>
      <c r="W414" s="64"/>
      <c r="X414" s="64"/>
      <c r="Y414" s="5"/>
      <c r="Z414" s="78"/>
      <c r="AA414" s="78"/>
      <c r="AB414" s="78"/>
      <c r="AC414" s="79"/>
      <c r="AD414" s="80"/>
      <c r="AE414" s="81"/>
    </row>
    <row r="415" ht="14.25" outlineLevel="1" spans="1:31">
      <c r="A415" s="18"/>
      <c r="B415" s="19"/>
      <c r="C415" s="20"/>
      <c r="D415" s="5"/>
      <c r="E415" s="21"/>
      <c r="F415" s="22"/>
      <c r="G415" s="23"/>
      <c r="H415" s="24"/>
      <c r="I415" s="5"/>
      <c r="J415" s="46"/>
      <c r="K415" s="46"/>
      <c r="L415" s="46"/>
      <c r="M415" s="46"/>
      <c r="N415" s="5"/>
      <c r="O415" s="50"/>
      <c r="P415" s="50"/>
      <c r="Q415" s="50"/>
      <c r="R415" s="57"/>
      <c r="S415" s="50"/>
      <c r="T415" s="5"/>
      <c r="U415" s="63"/>
      <c r="V415" s="63"/>
      <c r="W415" s="64"/>
      <c r="X415" s="64"/>
      <c r="Y415" s="5"/>
      <c r="Z415" s="78"/>
      <c r="AA415" s="78"/>
      <c r="AB415" s="78"/>
      <c r="AC415" s="79"/>
      <c r="AD415" s="80"/>
      <c r="AE415" s="81"/>
    </row>
    <row r="416" ht="14.25" outlineLevel="1" spans="1:31">
      <c r="A416" s="18"/>
      <c r="B416" s="19"/>
      <c r="C416" s="20"/>
      <c r="D416" s="5"/>
      <c r="E416" s="21"/>
      <c r="F416" s="22"/>
      <c r="G416" s="23"/>
      <c r="H416" s="24"/>
      <c r="I416" s="5"/>
      <c r="J416" s="46"/>
      <c r="K416" s="46"/>
      <c r="L416" s="46"/>
      <c r="M416" s="46"/>
      <c r="N416" s="5"/>
      <c r="O416" s="50"/>
      <c r="P416" s="50"/>
      <c r="Q416" s="50"/>
      <c r="R416" s="57"/>
      <c r="S416" s="50"/>
      <c r="T416" s="5"/>
      <c r="U416" s="63"/>
      <c r="V416" s="63"/>
      <c r="W416" s="64"/>
      <c r="X416" s="64"/>
      <c r="Y416" s="5"/>
      <c r="Z416" s="78"/>
      <c r="AA416" s="78"/>
      <c r="AB416" s="78"/>
      <c r="AC416" s="79"/>
      <c r="AD416" s="80"/>
      <c r="AE416" s="81"/>
    </row>
    <row r="417" ht="14.25" outlineLevel="1" spans="1:31">
      <c r="A417" s="18"/>
      <c r="B417" s="19"/>
      <c r="C417" s="20"/>
      <c r="D417" s="5"/>
      <c r="E417" s="21"/>
      <c r="F417" s="22"/>
      <c r="G417" s="23"/>
      <c r="H417" s="24"/>
      <c r="I417" s="5"/>
      <c r="J417" s="46"/>
      <c r="K417" s="46"/>
      <c r="L417" s="46"/>
      <c r="M417" s="46"/>
      <c r="N417" s="5"/>
      <c r="O417" s="50"/>
      <c r="P417" s="50"/>
      <c r="Q417" s="50"/>
      <c r="R417" s="57"/>
      <c r="S417" s="50"/>
      <c r="T417" s="5"/>
      <c r="U417" s="63"/>
      <c r="V417" s="63"/>
      <c r="W417" s="64"/>
      <c r="X417" s="64"/>
      <c r="Y417" s="5"/>
      <c r="Z417" s="78"/>
      <c r="AA417" s="78"/>
      <c r="AB417" s="78"/>
      <c r="AC417" s="79"/>
      <c r="AD417" s="80"/>
      <c r="AE417" s="81"/>
    </row>
    <row r="418" ht="14.25" outlineLevel="1" spans="1:31">
      <c r="A418" s="18"/>
      <c r="B418" s="19"/>
      <c r="C418" s="20"/>
      <c r="D418" s="5"/>
      <c r="E418" s="21"/>
      <c r="F418" s="22"/>
      <c r="G418" s="23"/>
      <c r="H418" s="24"/>
      <c r="I418" s="5"/>
      <c r="J418" s="46"/>
      <c r="K418" s="46"/>
      <c r="L418" s="46"/>
      <c r="M418" s="46"/>
      <c r="N418" s="5"/>
      <c r="O418" s="50"/>
      <c r="P418" s="50"/>
      <c r="Q418" s="50"/>
      <c r="R418" s="57"/>
      <c r="S418" s="50"/>
      <c r="T418" s="5"/>
      <c r="U418" s="63"/>
      <c r="V418" s="63"/>
      <c r="W418" s="64"/>
      <c r="X418" s="64"/>
      <c r="Y418" s="5"/>
      <c r="Z418" s="78"/>
      <c r="AA418" s="78"/>
      <c r="AB418" s="78"/>
      <c r="AC418" s="79"/>
      <c r="AD418" s="80"/>
      <c r="AE418" s="81"/>
    </row>
    <row r="419" ht="14.25" outlineLevel="1" spans="1:31">
      <c r="A419" s="18"/>
      <c r="B419" s="19"/>
      <c r="C419" s="20"/>
      <c r="D419" s="5"/>
      <c r="E419" s="21"/>
      <c r="F419" s="22"/>
      <c r="G419" s="23"/>
      <c r="H419" s="24"/>
      <c r="I419" s="5"/>
      <c r="J419" s="46"/>
      <c r="K419" s="46"/>
      <c r="L419" s="46"/>
      <c r="M419" s="46"/>
      <c r="N419" s="5"/>
      <c r="O419" s="50"/>
      <c r="P419" s="50"/>
      <c r="Q419" s="50"/>
      <c r="R419" s="57"/>
      <c r="S419" s="50"/>
      <c r="T419" s="5"/>
      <c r="U419" s="63"/>
      <c r="V419" s="63"/>
      <c r="W419" s="64"/>
      <c r="X419" s="64"/>
      <c r="Y419" s="5"/>
      <c r="Z419" s="78"/>
      <c r="AA419" s="78"/>
      <c r="AB419" s="78"/>
      <c r="AC419" s="79"/>
      <c r="AD419" s="80"/>
      <c r="AE419" s="81"/>
    </row>
    <row r="420" ht="14.25" outlineLevel="1" spans="1:31">
      <c r="A420" s="18"/>
      <c r="B420" s="19"/>
      <c r="C420" s="20"/>
      <c r="D420" s="5"/>
      <c r="E420" s="21"/>
      <c r="F420" s="22"/>
      <c r="G420" s="23"/>
      <c r="H420" s="24"/>
      <c r="I420" s="5"/>
      <c r="J420" s="46"/>
      <c r="K420" s="46"/>
      <c r="L420" s="46"/>
      <c r="M420" s="46"/>
      <c r="N420" s="5"/>
      <c r="O420" s="50"/>
      <c r="P420" s="50"/>
      <c r="Q420" s="50"/>
      <c r="R420" s="57"/>
      <c r="S420" s="50"/>
      <c r="T420" s="5"/>
      <c r="U420" s="63"/>
      <c r="V420" s="63"/>
      <c r="W420" s="64"/>
      <c r="X420" s="64"/>
      <c r="Y420" s="5"/>
      <c r="Z420" s="78"/>
      <c r="AA420" s="78"/>
      <c r="AB420" s="78"/>
      <c r="AC420" s="79"/>
      <c r="AD420" s="80"/>
      <c r="AE420" s="81"/>
    </row>
    <row r="421" ht="14.25" outlineLevel="1" spans="1:31">
      <c r="A421" s="18"/>
      <c r="B421" s="19"/>
      <c r="C421" s="20"/>
      <c r="D421" s="5"/>
      <c r="E421" s="21"/>
      <c r="F421" s="22"/>
      <c r="G421" s="23"/>
      <c r="H421" s="24"/>
      <c r="I421" s="5"/>
      <c r="J421" s="46"/>
      <c r="K421" s="46"/>
      <c r="L421" s="46"/>
      <c r="M421" s="46"/>
      <c r="N421" s="5"/>
      <c r="O421" s="50"/>
      <c r="P421" s="50"/>
      <c r="Q421" s="50"/>
      <c r="R421" s="57"/>
      <c r="S421" s="50"/>
      <c r="T421" s="5"/>
      <c r="U421" s="63"/>
      <c r="V421" s="63"/>
      <c r="W421" s="64"/>
      <c r="X421" s="64"/>
      <c r="Y421" s="5"/>
      <c r="Z421" s="78"/>
      <c r="AA421" s="78"/>
      <c r="AB421" s="78"/>
      <c r="AC421" s="79"/>
      <c r="AD421" s="80"/>
      <c r="AE421" s="81"/>
    </row>
    <row r="422" ht="14.25" outlineLevel="1" spans="1:31">
      <c r="A422" s="18"/>
      <c r="B422" s="19"/>
      <c r="C422" s="20"/>
      <c r="D422" s="5"/>
      <c r="E422" s="21"/>
      <c r="F422" s="22"/>
      <c r="G422" s="23"/>
      <c r="H422" s="24"/>
      <c r="I422" s="5"/>
      <c r="J422" s="46"/>
      <c r="K422" s="46"/>
      <c r="L422" s="46"/>
      <c r="M422" s="46"/>
      <c r="N422" s="5"/>
      <c r="O422" s="50"/>
      <c r="P422" s="50"/>
      <c r="Q422" s="50"/>
      <c r="R422" s="57"/>
      <c r="S422" s="50"/>
      <c r="T422" s="5"/>
      <c r="U422" s="63"/>
      <c r="V422" s="63"/>
      <c r="W422" s="64"/>
      <c r="X422" s="64"/>
      <c r="Y422" s="5"/>
      <c r="Z422" s="78"/>
      <c r="AA422" s="78"/>
      <c r="AB422" s="78"/>
      <c r="AC422" s="79"/>
      <c r="AD422" s="80"/>
      <c r="AE422" s="81"/>
    </row>
    <row r="423" ht="14.25" outlineLevel="1" spans="1:31">
      <c r="A423" s="18"/>
      <c r="B423" s="19"/>
      <c r="C423" s="20"/>
      <c r="D423" s="5"/>
      <c r="E423" s="21"/>
      <c r="F423" s="22"/>
      <c r="G423" s="23"/>
      <c r="H423" s="24"/>
      <c r="I423" s="5"/>
      <c r="J423" s="46"/>
      <c r="K423" s="46"/>
      <c r="L423" s="46"/>
      <c r="M423" s="46"/>
      <c r="N423" s="5"/>
      <c r="O423" s="50"/>
      <c r="P423" s="50"/>
      <c r="Q423" s="50"/>
      <c r="R423" s="57"/>
      <c r="S423" s="50"/>
      <c r="T423" s="5"/>
      <c r="U423" s="63"/>
      <c r="V423" s="63"/>
      <c r="W423" s="64"/>
      <c r="X423" s="64"/>
      <c r="Y423" s="5"/>
      <c r="Z423" s="78"/>
      <c r="AA423" s="78"/>
      <c r="AB423" s="78"/>
      <c r="AC423" s="79"/>
      <c r="AD423" s="80"/>
      <c r="AE423" s="81"/>
    </row>
    <row r="424" ht="14.25" outlineLevel="1" spans="1:31">
      <c r="A424" s="18"/>
      <c r="B424" s="19"/>
      <c r="C424" s="20"/>
      <c r="D424" s="5"/>
      <c r="E424" s="21"/>
      <c r="F424" s="22"/>
      <c r="G424" s="23"/>
      <c r="H424" s="24"/>
      <c r="I424" s="5"/>
      <c r="J424" s="46"/>
      <c r="K424" s="46"/>
      <c r="L424" s="46"/>
      <c r="M424" s="46"/>
      <c r="N424" s="5"/>
      <c r="O424" s="50"/>
      <c r="P424" s="50"/>
      <c r="Q424" s="50"/>
      <c r="R424" s="57"/>
      <c r="S424" s="50"/>
      <c r="T424" s="5"/>
      <c r="U424" s="63"/>
      <c r="V424" s="63"/>
      <c r="W424" s="64"/>
      <c r="X424" s="64"/>
      <c r="Y424" s="5"/>
      <c r="Z424" s="78"/>
      <c r="AA424" s="78"/>
      <c r="AB424" s="78"/>
      <c r="AC424" s="79"/>
      <c r="AD424" s="80"/>
      <c r="AE424" s="81"/>
    </row>
    <row r="425" ht="14.25" outlineLevel="1" spans="1:31">
      <c r="A425" s="18"/>
      <c r="B425" s="19"/>
      <c r="C425" s="20"/>
      <c r="D425" s="5"/>
      <c r="E425" s="21"/>
      <c r="F425" s="22"/>
      <c r="G425" s="23"/>
      <c r="H425" s="24"/>
      <c r="I425" s="5"/>
      <c r="J425" s="46"/>
      <c r="K425" s="46"/>
      <c r="L425" s="46"/>
      <c r="M425" s="46"/>
      <c r="N425" s="5"/>
      <c r="O425" s="50"/>
      <c r="P425" s="50"/>
      <c r="Q425" s="50"/>
      <c r="R425" s="57"/>
      <c r="S425" s="50"/>
      <c r="T425" s="5"/>
      <c r="U425" s="63"/>
      <c r="V425" s="63"/>
      <c r="W425" s="64"/>
      <c r="X425" s="64"/>
      <c r="Y425" s="5"/>
      <c r="Z425" s="78"/>
      <c r="AA425" s="78"/>
      <c r="AB425" s="78"/>
      <c r="AC425" s="79"/>
      <c r="AD425" s="80"/>
      <c r="AE425" s="81"/>
    </row>
    <row r="426" ht="14.25" outlineLevel="1" spans="1:31">
      <c r="A426" s="18"/>
      <c r="B426" s="19"/>
      <c r="C426" s="20"/>
      <c r="D426" s="5"/>
      <c r="E426" s="21"/>
      <c r="F426" s="22"/>
      <c r="G426" s="23"/>
      <c r="H426" s="24"/>
      <c r="I426" s="5"/>
      <c r="J426" s="46"/>
      <c r="K426" s="46"/>
      <c r="L426" s="46"/>
      <c r="M426" s="46"/>
      <c r="N426" s="5"/>
      <c r="O426" s="50"/>
      <c r="P426" s="50"/>
      <c r="Q426" s="50"/>
      <c r="R426" s="57"/>
      <c r="S426" s="50"/>
      <c r="T426" s="5"/>
      <c r="U426" s="63"/>
      <c r="V426" s="63"/>
      <c r="W426" s="64"/>
      <c r="X426" s="64"/>
      <c r="Y426" s="5"/>
      <c r="Z426" s="78"/>
      <c r="AA426" s="78"/>
      <c r="AB426" s="78"/>
      <c r="AC426" s="79"/>
      <c r="AD426" s="80"/>
      <c r="AE426" s="81"/>
    </row>
    <row r="427" ht="14.25" outlineLevel="1" spans="1:31">
      <c r="A427" s="18"/>
      <c r="B427" s="19"/>
      <c r="C427" s="20"/>
      <c r="D427" s="5"/>
      <c r="E427" s="21"/>
      <c r="F427" s="22"/>
      <c r="G427" s="23"/>
      <c r="H427" s="24"/>
      <c r="I427" s="5"/>
      <c r="J427" s="46"/>
      <c r="K427" s="46"/>
      <c r="L427" s="46"/>
      <c r="M427" s="46"/>
      <c r="N427" s="5"/>
      <c r="O427" s="50"/>
      <c r="P427" s="50"/>
      <c r="Q427" s="50"/>
      <c r="R427" s="57"/>
      <c r="S427" s="50"/>
      <c r="T427" s="5"/>
      <c r="U427" s="63"/>
      <c r="V427" s="63"/>
      <c r="W427" s="64"/>
      <c r="X427" s="64"/>
      <c r="Y427" s="5"/>
      <c r="Z427" s="78"/>
      <c r="AA427" s="78"/>
      <c r="AB427" s="78"/>
      <c r="AC427" s="79"/>
      <c r="AD427" s="80"/>
      <c r="AE427" s="81"/>
    </row>
    <row r="428" ht="14.25" outlineLevel="1" spans="1:31">
      <c r="A428" s="18"/>
      <c r="B428" s="19"/>
      <c r="C428" s="20"/>
      <c r="D428" s="5"/>
      <c r="E428" s="21"/>
      <c r="F428" s="22"/>
      <c r="G428" s="23"/>
      <c r="H428" s="24"/>
      <c r="I428" s="5"/>
      <c r="J428" s="46"/>
      <c r="K428" s="46"/>
      <c r="L428" s="46"/>
      <c r="M428" s="46"/>
      <c r="N428" s="5"/>
      <c r="O428" s="50"/>
      <c r="P428" s="50"/>
      <c r="Q428" s="50"/>
      <c r="R428" s="57"/>
      <c r="S428" s="50"/>
      <c r="T428" s="5"/>
      <c r="U428" s="63"/>
      <c r="V428" s="63"/>
      <c r="W428" s="64"/>
      <c r="X428" s="64"/>
      <c r="Y428" s="5"/>
      <c r="Z428" s="78"/>
      <c r="AA428" s="78"/>
      <c r="AB428" s="78"/>
      <c r="AC428" s="79"/>
      <c r="AD428" s="80"/>
      <c r="AE428" s="81"/>
    </row>
    <row r="429" ht="14.25" outlineLevel="1" spans="1:31">
      <c r="A429" s="87"/>
      <c r="B429" s="25"/>
      <c r="C429" s="26"/>
      <c r="D429" s="5"/>
      <c r="E429" s="27"/>
      <c r="F429" s="28"/>
      <c r="G429" s="29"/>
      <c r="H429" s="30"/>
      <c r="I429" s="5"/>
      <c r="J429" s="51"/>
      <c r="K429" s="51"/>
      <c r="L429" s="51"/>
      <c r="M429" s="51"/>
      <c r="N429" s="5"/>
      <c r="O429" s="52"/>
      <c r="P429" s="52"/>
      <c r="Q429" s="52"/>
      <c r="R429" s="65"/>
      <c r="S429" s="52"/>
      <c r="T429" s="5"/>
      <c r="U429" s="66"/>
      <c r="V429" s="66"/>
      <c r="W429" s="67"/>
      <c r="X429" s="67"/>
      <c r="Y429" s="5"/>
      <c r="Z429" s="82"/>
      <c r="AA429" s="82"/>
      <c r="AB429" s="82"/>
      <c r="AC429" s="83"/>
      <c r="AD429" s="84"/>
      <c r="AE429" s="85"/>
    </row>
    <row r="430" ht="14.25" spans="1:31">
      <c r="A430" s="31"/>
      <c r="B430" s="32"/>
      <c r="C430" s="32"/>
      <c r="D430" s="33"/>
      <c r="E430" s="34"/>
      <c r="F430" s="34"/>
      <c r="G430" s="34"/>
      <c r="H430" s="34"/>
      <c r="I430" s="33"/>
      <c r="J430" s="34"/>
      <c r="K430" s="34"/>
      <c r="L430" s="34"/>
      <c r="M430" s="34"/>
      <c r="N430" s="33"/>
      <c r="O430" s="34"/>
      <c r="P430" s="34"/>
      <c r="Q430" s="34"/>
      <c r="R430" s="68"/>
      <c r="S430" s="34"/>
      <c r="T430" s="33"/>
      <c r="U430" s="68"/>
      <c r="V430" s="68"/>
      <c r="W430" s="69"/>
      <c r="X430" s="69"/>
      <c r="Y430" s="33"/>
      <c r="Z430" s="34"/>
      <c r="AA430" s="34"/>
      <c r="AB430" s="68"/>
      <c r="AC430" s="34"/>
      <c r="AD430" s="86"/>
      <c r="AE430" s="68"/>
    </row>
    <row r="431" ht="14.25" spans="1:31">
      <c r="A431" s="35"/>
      <c r="B431" s="36"/>
      <c r="C431" s="37"/>
      <c r="D431" s="38"/>
      <c r="E431" s="38"/>
      <c r="F431" s="38"/>
      <c r="G431" s="39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70"/>
      <c r="X431" s="70"/>
      <c r="Y431" s="38"/>
      <c r="Z431" s="70"/>
      <c r="AA431" s="70"/>
      <c r="AB431" s="70"/>
      <c r="AC431" s="70"/>
      <c r="AD431" s="70"/>
      <c r="AE431" s="70"/>
    </row>
  </sheetData>
  <mergeCells count="10">
    <mergeCell ref="E1:G1"/>
    <mergeCell ref="J1:M1"/>
    <mergeCell ref="O1:S1"/>
    <mergeCell ref="U1:X1"/>
    <mergeCell ref="Z1:AC1"/>
    <mergeCell ref="A1:A2"/>
    <mergeCell ref="B1:B2"/>
    <mergeCell ref="C1:C2"/>
    <mergeCell ref="H1:H2"/>
    <mergeCell ref="AD1:AE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自然之名-店小蜜数据</vt:lpstr>
      <vt:lpstr>白天-夜间转化对比</vt:lpstr>
      <vt:lpstr>七匹狼-店小蜜数据</vt:lpstr>
      <vt:lpstr>功能需求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2019-06-05T05:37:00Z</dcterms:created>
  <dcterms:modified xsi:type="dcterms:W3CDTF">2020-05-17T08:08:50Z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