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4370" activeTab="1"/>
  </bookViews>
  <sheets>
    <sheet name="Details" sheetId="1" r:id="rId1"/>
    <sheet name="0-1" sheetId="2" r:id="rId2"/>
  </sheets>
  <calcPr calcId="145621"/>
</workbook>
</file>

<file path=xl/calcChain.xml><?xml version="1.0" encoding="utf-8"?>
<calcChain xmlns="http://schemas.openxmlformats.org/spreadsheetml/2006/main">
  <c r="M143" i="2" l="1"/>
  <c r="M152" i="2" s="1"/>
  <c r="B127" i="2"/>
  <c r="A127" i="2"/>
  <c r="J126" i="2"/>
  <c r="I126" i="2"/>
  <c r="B126" i="2"/>
  <c r="A126" i="2"/>
  <c r="B125" i="2"/>
  <c r="A125" i="2"/>
  <c r="A123" i="2"/>
  <c r="A122" i="2"/>
  <c r="M121" i="2"/>
  <c r="M137" i="2" s="1"/>
  <c r="L121" i="2"/>
  <c r="L137" i="2" s="1"/>
  <c r="K121" i="2"/>
  <c r="K137" i="2" s="1"/>
  <c r="A121" i="2"/>
  <c r="M120" i="2"/>
  <c r="L120" i="2"/>
  <c r="K120" i="2"/>
  <c r="K132" i="2" s="1"/>
  <c r="J120" i="2"/>
  <c r="J132" i="2" s="1"/>
  <c r="I120" i="2"/>
  <c r="I132" i="2" s="1"/>
  <c r="A120" i="2"/>
  <c r="M117" i="2"/>
  <c r="L117" i="2"/>
  <c r="K117" i="2"/>
  <c r="K143" i="2" s="1"/>
  <c r="K152" i="2" s="1"/>
  <c r="J117" i="2"/>
  <c r="J143" i="2" s="1"/>
  <c r="J152" i="2" s="1"/>
  <c r="I117" i="2"/>
  <c r="I143" i="2" s="1"/>
  <c r="I152" i="2" s="1"/>
  <c r="M116" i="2"/>
  <c r="L116" i="2"/>
  <c r="K116" i="2"/>
  <c r="J116" i="2"/>
  <c r="I116" i="2"/>
  <c r="M58" i="2"/>
  <c r="L58" i="2"/>
  <c r="K58" i="2"/>
  <c r="J58" i="2"/>
  <c r="J121" i="2" s="1"/>
  <c r="J137" i="2" s="1"/>
  <c r="I58" i="2"/>
  <c r="I121" i="2" s="1"/>
  <c r="I137" i="2" s="1"/>
  <c r="M57" i="2"/>
  <c r="L57" i="2"/>
  <c r="K57" i="2"/>
  <c r="J57" i="2"/>
  <c r="I57" i="2"/>
  <c r="M37" i="2"/>
  <c r="M126" i="2" s="1"/>
  <c r="L37" i="2"/>
  <c r="L126" i="2" s="1"/>
  <c r="K37" i="2"/>
  <c r="K126" i="2" s="1"/>
  <c r="J37" i="2"/>
  <c r="I37" i="2"/>
  <c r="M36" i="2"/>
  <c r="M125" i="2" s="1"/>
  <c r="M141" i="2" s="1"/>
  <c r="M150" i="2" s="1"/>
  <c r="L36" i="2"/>
  <c r="L125" i="2" s="1"/>
  <c r="K36" i="2"/>
  <c r="K125" i="2" s="1"/>
  <c r="J36" i="2"/>
  <c r="J125" i="2" s="1"/>
  <c r="I36" i="2"/>
  <c r="I125" i="2" s="1"/>
  <c r="M43" i="2"/>
  <c r="M44" i="2" s="1"/>
  <c r="L43" i="2"/>
  <c r="L44" i="2" s="1"/>
  <c r="K43" i="2"/>
  <c r="K44" i="2" s="1"/>
  <c r="J43" i="2"/>
  <c r="J44" i="2" s="1"/>
  <c r="I44" i="2"/>
  <c r="K141" i="2" l="1"/>
  <c r="K150" i="2" s="1"/>
  <c r="M132" i="2"/>
  <c r="K59" i="2"/>
  <c r="I118" i="2"/>
  <c r="L118" i="2"/>
  <c r="L59" i="2"/>
  <c r="J118" i="2"/>
  <c r="M118" i="2"/>
  <c r="M59" i="2"/>
  <c r="K118" i="2"/>
  <c r="L143" i="2"/>
  <c r="L152" i="2" s="1"/>
  <c r="L132" i="2"/>
  <c r="L141" i="2"/>
  <c r="L150" i="2"/>
  <c r="I142" i="2"/>
  <c r="J142" i="2"/>
  <c r="J151" i="2" s="1"/>
  <c r="I138" i="2"/>
  <c r="K142" i="2"/>
  <c r="K151" i="2" s="1"/>
  <c r="I131" i="2"/>
  <c r="J136" i="2"/>
  <c r="L142" i="2"/>
  <c r="L151" i="2" s="1"/>
  <c r="M142" i="2"/>
  <c r="M145" i="2" s="1"/>
  <c r="M154" i="2" s="1"/>
  <c r="J141" i="2"/>
  <c r="J145" i="2"/>
  <c r="J154" i="2" s="1"/>
  <c r="J138" i="2"/>
  <c r="I141" i="2"/>
  <c r="I133" i="2"/>
  <c r="I136" i="2"/>
  <c r="J133" i="2"/>
  <c r="K138" i="2"/>
  <c r="K131" i="2"/>
  <c r="L136" i="2"/>
  <c r="K136" i="2"/>
  <c r="L133" i="2"/>
  <c r="M138" i="2"/>
  <c r="M131" i="2"/>
  <c r="J131" i="2"/>
  <c r="M133" i="2"/>
  <c r="L131" i="2"/>
  <c r="K133" i="2"/>
  <c r="L138" i="2"/>
  <c r="M136" i="2"/>
  <c r="I59" i="2"/>
  <c r="J59" i="2"/>
  <c r="I38" i="2"/>
  <c r="I127" i="2" s="1"/>
  <c r="M38" i="2"/>
  <c r="M127" i="2" s="1"/>
  <c r="L38" i="2"/>
  <c r="L127" i="2" s="1"/>
  <c r="K38" i="2"/>
  <c r="K127" i="2" s="1"/>
  <c r="J38" i="2"/>
  <c r="J127" i="2" s="1"/>
  <c r="M60" i="2" l="1"/>
  <c r="M123" i="2" s="1"/>
  <c r="M122" i="2"/>
  <c r="J144" i="2"/>
  <c r="J153" i="2" s="1"/>
  <c r="J60" i="2"/>
  <c r="J123" i="2" s="1"/>
  <c r="J122" i="2"/>
  <c r="I60" i="2"/>
  <c r="I123" i="2" s="1"/>
  <c r="I122" i="2"/>
  <c r="L60" i="2"/>
  <c r="L123" i="2" s="1"/>
  <c r="L122" i="2"/>
  <c r="L144" i="2"/>
  <c r="L153" i="2" s="1"/>
  <c r="K60" i="2"/>
  <c r="K123" i="2" s="1"/>
  <c r="K122" i="2"/>
  <c r="K145" i="2"/>
  <c r="K154" i="2" s="1"/>
  <c r="K146" i="2"/>
  <c r="K144" i="2"/>
  <c r="K153" i="2" s="1"/>
  <c r="J146" i="2"/>
  <c r="J150" i="2"/>
  <c r="I151" i="2"/>
  <c r="I145" i="2"/>
  <c r="I154" i="2" s="1"/>
  <c r="M144" i="2"/>
  <c r="M153" i="2" s="1"/>
  <c r="M151" i="2"/>
  <c r="M146" i="2"/>
  <c r="L145" i="2"/>
  <c r="L154" i="2" s="1"/>
  <c r="I150" i="2"/>
  <c r="I146" i="2"/>
  <c r="I144" i="2"/>
  <c r="I153" i="2" s="1"/>
  <c r="L146" i="2"/>
  <c r="L155" i="2" l="1"/>
  <c r="L147" i="2"/>
  <c r="I155" i="2"/>
  <c r="I147" i="2"/>
  <c r="J155" i="2"/>
  <c r="J147" i="2"/>
  <c r="M155" i="2"/>
  <c r="M147" i="2"/>
  <c r="K155" i="2"/>
  <c r="K147" i="2"/>
</calcChain>
</file>

<file path=xl/sharedStrings.xml><?xml version="1.0" encoding="utf-8"?>
<sst xmlns="http://schemas.openxmlformats.org/spreadsheetml/2006/main" count="840" uniqueCount="232">
  <si>
    <t xml:space="preserve">Table 0.1: Katamnestische Verläufe der ausgewählten Fälle </t>
  </si>
  <si>
    <t>Merkmale der Therapiezeit</t>
  </si>
  <si>
    <t>N. Lang</t>
  </si>
  <si>
    <t>B. Kaiser</t>
  </si>
  <si>
    <t>N. Widmer</t>
  </si>
  <si>
    <t>J. Nagel</t>
  </si>
  <si>
    <t>S. Gabler</t>
  </si>
  <si>
    <t>Eintritt</t>
  </si>
  <si>
    <t>∼ Okt 1994</t>
  </si>
  <si>
    <t>Austritt</t>
  </si>
  <si>
    <t>∼ 1996</t>
  </si>
  <si>
    <t>∼ Zeit zwischen Austritt und Katamnesegespräch (Jahre)</t>
  </si>
  <si>
    <t xml:space="preserve">3 1 2 </t>
  </si>
  <si>
    <t>Vorfälle (Heroin)</t>
  </si>
  <si>
    <t>—</t>
  </si>
  <si>
    <t>× (1)</t>
  </si>
  <si>
    <t>× (1 + Alkohol, Kokain)</t>
  </si>
  <si>
    <t>× (3 + Haschisch, Kokain, Alkohol)</t>
  </si>
  <si>
    <t>besondere Probleme während Therapie</t>
  </si>
  <si>
    <t>Männerbeziehungen, fehlende Beziehungen zu Frauen (Solidarität), Transparenz</t>
  </si>
  <si>
    <r>
      <t xml:space="preserve">Zynismus, hoher Intellekt, ad absurdum Führen von Regeln in </t>
    </r>
    <r>
      <rPr>
        <sz val="10"/>
        <color theme="1"/>
        <rFont val="Courier New"/>
        <family val="3"/>
      </rPr>
      <t>start again</t>
    </r>
  </si>
  <si>
    <t>vorab schon ”Suchtexperte”, ”chronifiziertes Opfer”, Depression</t>
  </si>
  <si>
    <t>habituelles Unterwandern, andere vorschicken und sich dranhängen, Perspektivenlosigkeit, Abhängigkeit von Männern, Depression</t>
  </si>
  <si>
    <t>Widerstand, Panzerung, Ablenkung von sich selbst</t>
  </si>
  <si>
    <t>Teilnahme an Familiengesprächen</t>
  </si>
  <si>
    <t xml:space="preserve">× </t>
  </si>
  <si>
    <t> —</t>
  </si>
  <si>
    <t>Teilnahme an -Kursen</t>
  </si>
  <si>
    <t>Service-Kurs</t>
  </si>
  <si>
    <t>Posttherapeutische Kriterien</t>
  </si>
  <si>
    <t>Selbstbericht Konsum harter Drogen (z.B. Heroin)</t>
  </si>
  <si>
    <t>Selbstbericht Konsum weicher Drogen (z.B. Cannabis)</t>
  </si>
  <si>
    <t>Konsum von Alkohol</t>
  </si>
  <si>
    <t>× (immer mal wieder)</t>
  </si>
  <si>
    <t>?</t>
  </si>
  <si>
    <t>× (selten)</t>
  </si>
  <si>
    <t>Konsum von Zigaretten</t>
  </si>
  <si>
    <t>? (vermutlich nicht)</t>
  </si>
  <si>
    <t>× (möchte aufhören)</t>
  </si>
  <si>
    <t>eigene Wohnung</t>
  </si>
  <si>
    <t>× (WG)</t>
  </si>
  <si>
    <t>IV-Rente (aktuell)</t>
  </si>
  <si>
    <t xml:space="preserve">— </t>
  </si>
  <si>
    <t>× (100%)</t>
  </si>
  <si>
    <t>Arbeit</t>
  </si>
  <si>
    <t>× (Arbeitswechsel)</t>
  </si>
  <si>
    <t>× (befristet, Bewerbung)</t>
  </si>
  <si>
    <t>× IV (ehrenamtlich)</t>
  </si>
  <si>
    <t>Festanstellung</t>
  </si>
  <si>
    <t>Arbeitsbelastung (%)</t>
  </si>
  <si>
    <t>50 (manchmal etwas mehr)</t>
  </si>
  <si>
    <t>Arbeitsbereich</t>
  </si>
  <si>
    <t>Gastgewerbe</t>
  </si>
  <si>
    <t>Sucht, Praktikum mit Behinderten</t>
  </si>
  <si>
    <t>Bibliothek</t>
  </si>
  <si>
    <t>Kinderhort, dann Gärtnerei</t>
  </si>
  <si>
    <t>Sucht</t>
  </si>
  <si>
    <t>Praktikum</t>
  </si>
  <si>
    <t>Ziele Arbeit</t>
  </si>
  <si>
    <t>zusätzliche Ausbildungen, langfristig etwas Soziales, Sucht</t>
  </si>
  <si>
    <t>Wechsel zu Behindertenarbeit</t>
  </si>
  <si>
    <t>Festanstellung, Erweiterung von Fähigkeiten</t>
  </si>
  <si>
    <t>Wechsel zu Sozialem</t>
  </si>
  <si>
    <t>problematisch wegen Hürde Schulabschluss</t>
  </si>
  <si>
    <t>Ausbildung/ Umschulung (wenn keine vorhanden)</t>
  </si>
  <si>
    <t>Weiterbildung Bibliothekar</t>
  </si>
  <si>
    <t>Berufsvorbereitungsschule</t>
  </si>
  <si>
    <t>Studium</t>
  </si>
  <si>
    <t>× (FH?)</t>
  </si>
  <si>
    <t>Formulierung klarer Zukunftsziele</t>
  </si>
  <si>
    <t>× (bedingt)</t>
  </si>
  <si>
    <t>Art der Zukunftsziele</t>
  </si>
  <si>
    <t>Kind, beruflich</t>
  </si>
  <si>
    <t>Partnerschaft, beruflich</t>
  </si>
  <si>
    <t>beruflich</t>
  </si>
  <si>
    <t>Ausbildung</t>
  </si>
  <si>
    <t>Familie gründen, Ausbildung</t>
  </si>
  <si>
    <t>regelmäßiger Kontakt zu Eltern (wenn lebend)</t>
  </si>
  <si>
    <t>× (eng, häufig)</t>
  </si>
  <si>
    <t>× (häufig)</t>
  </si>
  <si>
    <t>selten, Telefon häufiger</t>
  </si>
  <si>
    <t>selten</t>
  </si>
  <si>
    <t>regelmäßiger Kontakt zu Geschwistern (wenn lebend)</t>
  </si>
  <si>
    <t>regelmäßiger Kontakt zu Freund/innen</t>
  </si>
  <si>
    <t>× (4)</t>
  </si>
  <si>
    <t>× (4–5)</t>
  </si>
  <si>
    <t>× (3)</t>
  </si>
  <si>
    <t>× (3–4, soziale Kontakte nicht nur unterstüzend)</t>
  </si>
  <si>
    <t>× (3–4)</t>
  </si>
  <si>
    <t>Freund/innen außerhalb des Sucht-Milieus</t>
  </si>
  <si>
    <t>Freund/innen aus Sucht-Milieu</t>
  </si>
  <si>
    <t>(1, seltener Kontakt)</t>
  </si>
  <si>
    <t>nur NA</t>
  </si>
  <si>
    <t>in Partnerschaft lebend</t>
  </si>
  <si>
    <t>× (Entfernung)</t>
  </si>
  <si>
    <t>— (?)</t>
  </si>
  <si>
    <t>wechselnd, unsicher</t>
  </si>
  <si>
    <t>× (2009 noch gültig)</t>
  </si>
  <si>
    <t>verheiratet</t>
  </si>
  <si>
    <t>× (gewesen)</t>
  </si>
  <si>
    <t>geschieden</t>
  </si>
  <si>
    <t>mehrere (flüchtige) Partnerschaften seit Austritt aus SA</t>
  </si>
  <si>
    <t>× (&gt; 2)</t>
  </si>
  <si>
    <t>× (2?)</t>
  </si>
  <si>
    <t>× (2–3?)</t>
  </si>
  <si>
    <t>eigene Kinder</t>
  </si>
  <si>
    <t>berichtete Freizeitaktivitäten</t>
  </si>
  <si>
    <t>Familie als unterstützend empfunden</t>
  </si>
  <si>
    <t>Auseinandersetzung mit eigener Sucht</t>
  </si>
  <si>
    <t>— (bedingt)</t>
  </si>
  <si>
    <t>in Psychotherapie/ Psychiater</t>
  </si>
  <si>
    <t>× (seltenes Coaching, Familienstellen)</t>
  </si>
  <si>
    <t>medikamentöse Unterstützung</t>
  </si>
  <si>
    <t> ? (Antidepri, Wegfall 2004?)</t>
  </si>
  <si>
    <t>× (Antidepri, Valium für Notfälle)</t>
  </si>
  <si>
    <t>× (Antidepri, Angstlöser)</t>
  </si>
  <si>
    <t>Teilnahme an NA-Meetings</t>
  </si>
  <si>
    <t>1x jährlich</t>
  </si>
  <si>
    <t>∼ regelmäßig bis 2008</t>
  </si>
  <si>
    <t>regelmäßige Praxis von -Kursen</t>
  </si>
  <si>
    <t>× (meist abends)</t>
  </si>
  <si>
    <t>× ( ∼ an 5–6 von 7 Tagen)</t>
  </si>
  <si>
    <t>5 (1 nach sa)</t>
  </si>
  <si>
    <t>3 (1 nach sa)</t>
  </si>
  <si>
    <t>3 (+ 1 Service)</t>
  </si>
  <si>
    <t>&gt;4 (&gt;2 nach sa)</t>
  </si>
  <si>
    <t>ungewolltes Kind</t>
  </si>
  <si>
    <t>× ?</t>
  </si>
  <si>
    <t>besonders problematische Mutter-Kind-Symbiose</t>
  </si>
  <si>
    <t>Ambivalenz zur Mutter</t>
  </si>
  <si>
    <t>leiblicher Vater unbekannt/ abwesend</t>
  </si>
  <si>
    <t>leibliche Mutter unbekannt/ abwesend</t>
  </si>
  <si>
    <t>soziale Abwesenheit der Eltern</t>
  </si>
  <si>
    <t>Stieffamilie (Stiefvater)</t>
  </si>
  <si>
    <t>Stieffamilie (Stiefmutter)</t>
  </si>
  <si>
    <t>alleinerziehende Mutter/ Vater</t>
  </si>
  <si>
    <t>× (M)</t>
  </si>
  <si>
    <t>× (V)</t>
  </si>
  <si>
    <t>Parentifizierung (Eltern der Eltern sein)/ Partnerersatz</t>
  </si>
  <si>
    <t>fehlende Bewältigung der ödipalen Krise</t>
  </si>
  <si>
    <t>Schwere Gewalt- und Missbrauchserfahrungen während der Kindheit</t>
  </si>
  <si>
    <t>andere Traumatisierungen/ Körper</t>
  </si>
  <si>
    <t>massive verbale Abwertungen durch nahe Verwandte</t>
  </si>
  <si>
    <t>Erfahrungen expliziten Ausschlusses (Pflegefamilie, Heim)</t>
  </si>
  <si>
    <t>Außenseitererfahrungen (in Familie, bei Peers)</t>
  </si>
  <si>
    <t>Explizite Opferdarstellung beim ersten Drogenkonsum</t>
  </si>
  <si>
    <t>Keine Eigenaktivität beim ersten Drogenkonsum</t>
  </si>
  <si>
    <t>typische Äußerungen von Scheinautonomie</t>
  </si>
  <si>
    <t>SES der Familie niedrig/ mittel</t>
  </si>
  <si>
    <t>fehlender oder minimalster Kontakt zu Eltern(teilen) bei Therapieeintritt</t>
  </si>
  <si>
    <t>× (V tot)</t>
  </si>
  <si>
    <t>erweckt Eindruck, ”austherapiert sein”</t>
  </si>
  <si>
    <t>Ressourcen</t>
  </si>
  <si>
    <t>Halb-/Geschwister vorhanden</t>
  </si>
  <si>
    <t>Ausbildung angefangen</t>
  </si>
  <si>
    <t>Ausbildung abgeschlossen</t>
  </si>
  <si>
    <t>längere Zeiten von Berufstätigkeit</t>
  </si>
  <si>
    <t>Ernsthafte vorherige Therapien (nicht nur Entzüge)</t>
  </si>
  <si>
    <t>Feste Partnerschaft bei Therapieeintritt</t>
  </si>
  <si>
    <t>0.86</t>
  </si>
  <si>
    <t>0.38</t>
  </si>
  <si>
    <t>0.19</t>
  </si>
  <si>
    <t>0.54</t>
  </si>
  <si>
    <t>1?</t>
  </si>
  <si>
    <t>Drogenkonsum schwer</t>
  </si>
  <si>
    <t>Drogenkonsum leicht</t>
  </si>
  <si>
    <t>Hobbies</t>
  </si>
  <si>
    <t>Alkohol</t>
  </si>
  <si>
    <t>Zigaretten</t>
  </si>
  <si>
    <t>Zeitpunkt</t>
  </si>
  <si>
    <t>pre</t>
  </si>
  <si>
    <t>Wohnung/ fester Wohnsitz</t>
  </si>
  <si>
    <t>stabiler Tagesablauf</t>
  </si>
  <si>
    <t>SES der Familie (niedrig=0, mittel=1, gehoben=2)</t>
  </si>
  <si>
    <t>2</t>
  </si>
  <si>
    <t>1</t>
  </si>
  <si>
    <t>0</t>
  </si>
  <si>
    <t>Kriminalität iwS.</t>
  </si>
  <si>
    <t>Risiko</t>
  </si>
  <si>
    <t>post</t>
  </si>
  <si>
    <t>Σ Risiko post</t>
  </si>
  <si>
    <t>Σ Ressourcen post</t>
  </si>
  <si>
    <t xml:space="preserve">Genesungspotential post (Ressourcen post/ Risiko post) </t>
  </si>
  <si>
    <t>Σ Risiko pre</t>
  </si>
  <si>
    <t>Σ Ressourcen pre</t>
  </si>
  <si>
    <t>Genesungspotential pre (Ressourcen pre/ Risiko pre)</t>
  </si>
  <si>
    <t>Diagnose (psych., lernen, …)</t>
  </si>
  <si>
    <t>during</t>
  </si>
  <si>
    <t>Faktoren während der Therapie</t>
  </si>
  <si>
    <t>Dauer Therapie (Tage)</t>
  </si>
  <si>
    <t>Dauer Therapie (Jahre)</t>
  </si>
  <si>
    <t>550? = 365 + 180</t>
  </si>
  <si>
    <t>Vorfälle (Gewichtung Heroin=3,Kokain=3,Hasch=2,Alkohol=1)</t>
  </si>
  <si>
    <t>550</t>
  </si>
  <si>
    <t>Außensicht: IQ geschätzt (niedrig=0, mittel=1, hoch=2, hochbegabt=3)</t>
  </si>
  <si>
    <t>Formulierung klarer Zukunftsziele (ja=2, bedingt=1, nein=0)</t>
  </si>
  <si>
    <t>regelmäßiger Kontakt zu Eltern (wenn lebend) (ja=2, selten/Telefon/virtuell=1, nein=0)</t>
  </si>
  <si>
    <t>regelmäßiger Kontakt zu Geschwistern (wenn lebend) (ja=2, selten/Telefon/virtuell=1, nein=0)</t>
  </si>
  <si>
    <t>regelmäßiger Kontakt zu Freund/innen (nein=0, 1-2x=1,3-4x=2,&gt;4x=3)</t>
  </si>
  <si>
    <t>in Partnerschaft lebend (nein &amp; unsicher/wechselnd=0, ja=1 (auch entfernt))</t>
  </si>
  <si>
    <t>Auseinandersetzung mit eigener Sucht (nein=0, bedingt=1, ja=2)</t>
  </si>
  <si>
    <t>in Psychotherapie/ Psychiater (regelmäßig=2, selten=1)</t>
  </si>
  <si>
    <t>Teilnahme an NA-Meetings (nein=0, selten=1, regelmäßig=2)</t>
  </si>
  <si>
    <t>regelmäßige Praxis von -Kursen (nein=0, regelmäßig=2, selten=1)</t>
  </si>
  <si>
    <t>Teilnahme an -Kursen nach sa</t>
  </si>
  <si>
    <t>Sportaktivitäten</t>
  </si>
  <si>
    <t>Quotient Arbeit = Arbeit * Arbeitsbelastung</t>
  </si>
  <si>
    <t>Arbeitsbereich (keine Bevorzugung eines Bereiches)</t>
  </si>
  <si>
    <t>medikamentöse Unterstützung (negativ konnotiert iSd. relativen Autonomie)</t>
  </si>
  <si>
    <t>Selbstbericht Risiko</t>
  </si>
  <si>
    <t>Σ Risiko during</t>
  </si>
  <si>
    <t>Σ Ressourcen during</t>
  </si>
  <si>
    <t xml:space="preserve">Genesungspotential during (Ressourcen during/ Risiko during </t>
  </si>
  <si>
    <t>Ressourcen during</t>
  </si>
  <si>
    <t>Risiko during</t>
  </si>
  <si>
    <t>Ressourcen pre</t>
  </si>
  <si>
    <t>Risikofaktoren pre</t>
  </si>
  <si>
    <t>Faktoren nach der Therapie (Katamnesezeitraum) post</t>
  </si>
  <si>
    <t>Außensicht (Annahmen) Risiko post</t>
  </si>
  <si>
    <t>Selbstbericht Ressourcen post</t>
  </si>
  <si>
    <t>Genesungspotential * Dauer Therapie</t>
  </si>
  <si>
    <t>Außensicht - Vorfall (=1) oder Rückfall (=0)</t>
  </si>
  <si>
    <t>Vorfall als Ressource</t>
  </si>
  <si>
    <t>NA</t>
  </si>
  <si>
    <t>TRUE</t>
  </si>
  <si>
    <t>FALSE</t>
  </si>
  <si>
    <t>pre+during</t>
  </si>
  <si>
    <t>during+post</t>
  </si>
  <si>
    <t>pre+during+post</t>
  </si>
  <si>
    <t>Genesungspotential</t>
  </si>
  <si>
    <t>Genesungspotential in %</t>
  </si>
  <si>
    <t>Impact (pre+during+post / pre)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</si>
</sst>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0"/>
      <color rgb="FF7030A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7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0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3" fillId="0" borderId="0" xfId="0" applyFont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/>
    <xf numFmtId="49" fontId="2" fillId="0" borderId="0" xfId="0" applyNumberFormat="1" applyFont="1" applyAlignment="1">
      <alignment horizontal="left" vertic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/>
    <xf numFmtId="49" fontId="2" fillId="4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49" fontId="2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Alignment="1"/>
    <xf numFmtId="49" fontId="2" fillId="0" borderId="0" xfId="0" applyNumberFormat="1" applyFont="1" applyAlignment="1"/>
    <xf numFmtId="49" fontId="2" fillId="3" borderId="0" xfId="0" applyNumberFormat="1" applyFont="1" applyFill="1" applyAlignment="1"/>
    <xf numFmtId="49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/>
    <xf numFmtId="49" fontId="2" fillId="5" borderId="0" xfId="0" applyNumberFormat="1" applyFont="1" applyFill="1" applyAlignment="1"/>
    <xf numFmtId="49" fontId="6" fillId="0" borderId="0" xfId="0" applyNumberFormat="1" applyFont="1" applyFill="1" applyAlignment="1"/>
    <xf numFmtId="0" fontId="5" fillId="0" borderId="0" xfId="0" applyFont="1" applyFill="1"/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/>
    <xf numFmtId="49" fontId="6" fillId="3" borderId="0" xfId="0" applyNumberFormat="1" applyFont="1" applyFill="1" applyAlignment="1">
      <alignment horizontal="center"/>
    </xf>
    <xf numFmtId="0" fontId="5" fillId="3" borderId="0" xfId="0" applyFont="1" applyFill="1"/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 vertical="center"/>
    </xf>
    <xf numFmtId="17" fontId="3" fillId="3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/>
    <xf numFmtId="2" fontId="2" fillId="0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/>
    <xf numFmtId="0" fontId="5" fillId="0" borderId="0" xfId="0" applyNumberFormat="1" applyFont="1"/>
    <xf numFmtId="0" fontId="5" fillId="3" borderId="0" xfId="0" applyNumberFormat="1" applyFont="1" applyFill="1"/>
    <xf numFmtId="0" fontId="2" fillId="0" borderId="0" xfId="0" applyNumberFormat="1" applyFont="1" applyAlignment="1"/>
    <xf numFmtId="49" fontId="6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/>
    <xf numFmtId="0" fontId="5" fillId="5" borderId="0" xfId="0" applyFont="1" applyFill="1"/>
    <xf numFmtId="2" fontId="6" fillId="5" borderId="0" xfId="0" applyNumberFormat="1" applyFont="1" applyFill="1" applyAlignment="1">
      <alignment horizontal="center"/>
    </xf>
    <xf numFmtId="0" fontId="8" fillId="3" borderId="0" xfId="0" applyNumberFormat="1" applyFont="1" applyFill="1" applyAlignment="1"/>
    <xf numFmtId="0" fontId="8" fillId="3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9" fillId="3" borderId="0" xfId="0" applyFont="1" applyFill="1"/>
    <xf numFmtId="49" fontId="8" fillId="3" borderId="0" xfId="0" applyNumberFormat="1" applyFont="1" applyFill="1" applyAlignment="1"/>
    <xf numFmtId="49" fontId="8" fillId="3" borderId="0" xfId="0" applyNumberFormat="1" applyFont="1" applyFill="1" applyAlignment="1">
      <alignment horizontal="center"/>
    </xf>
    <xf numFmtId="0" fontId="9" fillId="3" borderId="0" xfId="0" applyNumberFormat="1" applyFont="1" applyFill="1"/>
    <xf numFmtId="49" fontId="10" fillId="3" borderId="0" xfId="0" applyNumberFormat="1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center" vertical="center"/>
    </xf>
    <xf numFmtId="49" fontId="10" fillId="3" borderId="0" xfId="0" applyNumberFormat="1" applyFont="1" applyFill="1" applyAlignment="1"/>
    <xf numFmtId="0" fontId="10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49" fontId="12" fillId="3" borderId="0" xfId="0" applyNumberFormat="1" applyFont="1" applyFill="1" applyAlignment="1">
      <alignment horizontal="left" vertical="center"/>
    </xf>
    <xf numFmtId="49" fontId="12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/>
    <xf numFmtId="2" fontId="13" fillId="0" borderId="0" xfId="0" applyNumberFormat="1" applyFont="1" applyAlignment="1">
      <alignment horizontal="center"/>
    </xf>
    <xf numFmtId="0" fontId="14" fillId="3" borderId="0" xfId="0" applyFont="1" applyFill="1"/>
    <xf numFmtId="49" fontId="13" fillId="3" borderId="0" xfId="0" applyNumberFormat="1" applyFont="1" applyFill="1" applyAlignment="1"/>
    <xf numFmtId="0" fontId="15" fillId="3" borderId="0" xfId="0" applyNumberFormat="1" applyFont="1" applyFill="1"/>
    <xf numFmtId="0" fontId="15" fillId="3" borderId="0" xfId="0" applyFont="1" applyFill="1"/>
    <xf numFmtId="49" fontId="13" fillId="3" borderId="0" xfId="0" applyNumberFormat="1" applyFont="1" applyFill="1" applyAlignment="1">
      <alignment horizontal="center"/>
    </xf>
    <xf numFmtId="2" fontId="13" fillId="3" borderId="0" xfId="0" applyNumberFormat="1" applyFont="1" applyFill="1" applyAlignment="1">
      <alignment horizontal="center"/>
    </xf>
    <xf numFmtId="49" fontId="6" fillId="6" borderId="0" xfId="0" applyNumberFormat="1" applyFont="1" applyFill="1" applyAlignment="1"/>
    <xf numFmtId="49" fontId="6" fillId="6" borderId="0" xfId="0" applyNumberFormat="1" applyFont="1" applyFill="1" applyAlignment="1">
      <alignment horizontal="center"/>
    </xf>
    <xf numFmtId="0" fontId="5" fillId="6" borderId="0" xfId="0" applyFont="1" applyFill="1"/>
    <xf numFmtId="49" fontId="6" fillId="7" borderId="0" xfId="0" applyNumberFormat="1" applyFont="1" applyFill="1" applyAlignment="1"/>
    <xf numFmtId="49" fontId="6" fillId="7" borderId="0" xfId="0" applyNumberFormat="1" applyFont="1" applyFill="1" applyAlignment="1">
      <alignment horizontal="center"/>
    </xf>
    <xf numFmtId="0" fontId="5" fillId="7" borderId="0" xfId="0" applyFont="1" applyFill="1"/>
    <xf numFmtId="49" fontId="6" fillId="8" borderId="0" xfId="0" applyNumberFormat="1" applyFont="1" applyFill="1" applyAlignment="1"/>
    <xf numFmtId="49" fontId="6" fillId="8" borderId="0" xfId="0" applyNumberFormat="1" applyFont="1" applyFill="1" applyAlignment="1">
      <alignment horizontal="center"/>
    </xf>
    <xf numFmtId="0" fontId="5" fillId="8" borderId="0" xfId="0" applyFont="1" applyFill="1"/>
    <xf numFmtId="2" fontId="2" fillId="6" borderId="0" xfId="0" applyNumberFormat="1" applyFont="1" applyFill="1" applyAlignment="1">
      <alignment horizontal="center"/>
    </xf>
    <xf numFmtId="0" fontId="6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/>
    <xf numFmtId="1" fontId="2" fillId="7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49" fontId="16" fillId="9" borderId="0" xfId="0" applyNumberFormat="1" applyFont="1" applyFill="1" applyAlignment="1"/>
    <xf numFmtId="49" fontId="16" fillId="9" borderId="0" xfId="0" applyNumberFormat="1" applyFont="1" applyFill="1" applyAlignment="1">
      <alignment horizontal="center"/>
    </xf>
    <xf numFmtId="2" fontId="17" fillId="9" borderId="0" xfId="0" applyNumberFormat="1" applyFont="1" applyFill="1" applyAlignment="1">
      <alignment horizontal="center"/>
    </xf>
    <xf numFmtId="0" fontId="18" fillId="9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13" sqref="A13:F46"/>
    </sheetView>
  </sheetViews>
  <sheetFormatPr baseColWidth="10" defaultRowHeight="15" x14ac:dyDescent="0.25"/>
  <cols>
    <col min="1" max="1" width="54.5703125" bestFit="1" customWidth="1"/>
    <col min="2" max="2" width="11.28515625" bestFit="1" customWidth="1"/>
    <col min="5" max="5" width="11.14062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 t="s">
        <v>8</v>
      </c>
      <c r="C3" s="4">
        <v>35065</v>
      </c>
      <c r="D3" s="4">
        <v>36708</v>
      </c>
      <c r="E3" s="4">
        <v>36557</v>
      </c>
      <c r="F3" s="4">
        <v>36770</v>
      </c>
    </row>
    <row r="4" spans="1:6" x14ac:dyDescent="0.25">
      <c r="A4" s="3" t="s">
        <v>9</v>
      </c>
      <c r="B4" s="3" t="s">
        <v>10</v>
      </c>
      <c r="C4" s="4">
        <v>35582</v>
      </c>
      <c r="D4" s="4">
        <v>37438</v>
      </c>
      <c r="E4" s="4">
        <v>37165</v>
      </c>
      <c r="F4" s="4">
        <v>37377</v>
      </c>
    </row>
    <row r="5" spans="1:6" x14ac:dyDescent="0.25">
      <c r="A5" s="3" t="s">
        <v>11</v>
      </c>
      <c r="B5" s="3">
        <v>9</v>
      </c>
      <c r="C5" s="3">
        <v>8</v>
      </c>
      <c r="D5" s="3">
        <v>3</v>
      </c>
      <c r="E5" s="3" t="s">
        <v>12</v>
      </c>
      <c r="F5" s="3">
        <v>3</v>
      </c>
    </row>
    <row r="6" spans="1:6" ht="51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14</v>
      </c>
    </row>
    <row r="7" spans="1:6" ht="153" x14ac:dyDescent="0.25">
      <c r="A7" s="3" t="s">
        <v>18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</row>
    <row r="8" spans="1:6" x14ac:dyDescent="0.25">
      <c r="A8" s="3" t="s">
        <v>24</v>
      </c>
      <c r="B8" s="3" t="s">
        <v>25</v>
      </c>
      <c r="C8" s="3" t="s">
        <v>14</v>
      </c>
      <c r="D8" s="3" t="s">
        <v>26</v>
      </c>
      <c r="E8" s="3" t="s">
        <v>25</v>
      </c>
      <c r="F8" s="3" t="s">
        <v>14</v>
      </c>
    </row>
    <row r="9" spans="1:6" x14ac:dyDescent="0.25">
      <c r="A9" s="3" t="s">
        <v>27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</row>
    <row r="10" spans="1:6" x14ac:dyDescent="0.25">
      <c r="A10" s="3" t="s">
        <v>28</v>
      </c>
      <c r="B10" s="3" t="s">
        <v>14</v>
      </c>
      <c r="C10" s="3" t="s">
        <v>14</v>
      </c>
      <c r="D10" s="3" t="s">
        <v>25</v>
      </c>
      <c r="E10" s="3" t="s">
        <v>14</v>
      </c>
      <c r="F10" s="3" t="s">
        <v>14</v>
      </c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5" t="s">
        <v>29</v>
      </c>
      <c r="B12" s="3"/>
      <c r="C12" s="3"/>
      <c r="D12" s="3"/>
      <c r="E12" s="3"/>
      <c r="F12" s="3"/>
    </row>
    <row r="13" spans="1:6" x14ac:dyDescent="0.25">
      <c r="A13" s="3" t="s">
        <v>30</v>
      </c>
      <c r="B13" s="3" t="s">
        <v>14</v>
      </c>
      <c r="C13" s="3" t="s">
        <v>14</v>
      </c>
      <c r="D13" s="3" t="s">
        <v>14</v>
      </c>
      <c r="E13" s="3" t="s">
        <v>14</v>
      </c>
      <c r="F13" s="3" t="s">
        <v>14</v>
      </c>
    </row>
    <row r="14" spans="1:6" x14ac:dyDescent="0.25">
      <c r="A14" s="3" t="s">
        <v>31</v>
      </c>
      <c r="B14" s="3" t="s">
        <v>14</v>
      </c>
      <c r="C14" s="3" t="s">
        <v>14</v>
      </c>
      <c r="D14" s="3" t="s">
        <v>14</v>
      </c>
      <c r="E14" s="3" t="s">
        <v>25</v>
      </c>
      <c r="F14" s="3" t="s">
        <v>14</v>
      </c>
    </row>
    <row r="15" spans="1:6" ht="25.5" x14ac:dyDescent="0.25">
      <c r="A15" s="3" t="s">
        <v>32</v>
      </c>
      <c r="B15" s="3" t="s">
        <v>33</v>
      </c>
      <c r="C15" s="3" t="s">
        <v>34</v>
      </c>
      <c r="D15" s="3" t="s">
        <v>34</v>
      </c>
      <c r="E15" s="3" t="s">
        <v>35</v>
      </c>
      <c r="F15" s="3" t="s">
        <v>14</v>
      </c>
    </row>
    <row r="16" spans="1:6" ht="25.5" x14ac:dyDescent="0.25">
      <c r="A16" s="3" t="s">
        <v>36</v>
      </c>
      <c r="B16" s="3" t="s">
        <v>37</v>
      </c>
      <c r="C16" s="3" t="s">
        <v>38</v>
      </c>
      <c r="D16" s="3" t="s">
        <v>25</v>
      </c>
      <c r="E16" s="3" t="s">
        <v>25</v>
      </c>
      <c r="F16" s="3" t="s">
        <v>25</v>
      </c>
    </row>
    <row r="17" spans="1:6" x14ac:dyDescent="0.25">
      <c r="A17" s="3" t="s">
        <v>39</v>
      </c>
      <c r="B17" s="3" t="s">
        <v>25</v>
      </c>
      <c r="C17" s="3" t="s">
        <v>40</v>
      </c>
      <c r="D17" s="3" t="s">
        <v>25</v>
      </c>
      <c r="E17" s="3" t="s">
        <v>25</v>
      </c>
      <c r="F17" s="3" t="s">
        <v>25</v>
      </c>
    </row>
    <row r="18" spans="1:6" x14ac:dyDescent="0.25">
      <c r="A18" s="3" t="s">
        <v>41</v>
      </c>
      <c r="B18" s="3" t="s">
        <v>14</v>
      </c>
      <c r="C18" s="3" t="s">
        <v>14</v>
      </c>
      <c r="D18" s="3" t="s">
        <v>14</v>
      </c>
      <c r="E18" s="3" t="s">
        <v>42</v>
      </c>
      <c r="F18" s="3" t="s">
        <v>43</v>
      </c>
    </row>
    <row r="19" spans="1:6" ht="38.25" x14ac:dyDescent="0.25">
      <c r="A19" s="3" t="s">
        <v>44</v>
      </c>
      <c r="B19" s="3" t="s">
        <v>45</v>
      </c>
      <c r="C19" s="3" t="s">
        <v>25</v>
      </c>
      <c r="D19" s="3" t="s">
        <v>46</v>
      </c>
      <c r="E19" s="3" t="s">
        <v>25</v>
      </c>
      <c r="F19" s="3" t="s">
        <v>47</v>
      </c>
    </row>
    <row r="20" spans="1:6" x14ac:dyDescent="0.25">
      <c r="A20" s="3" t="s">
        <v>48</v>
      </c>
      <c r="B20" s="3" t="s">
        <v>25</v>
      </c>
      <c r="C20" s="3" t="s">
        <v>25</v>
      </c>
      <c r="D20" s="3" t="s">
        <v>14</v>
      </c>
      <c r="E20" s="3" t="s">
        <v>14</v>
      </c>
      <c r="F20" s="3" t="s">
        <v>14</v>
      </c>
    </row>
    <row r="21" spans="1:6" ht="38.25" x14ac:dyDescent="0.25">
      <c r="A21" s="3" t="s">
        <v>49</v>
      </c>
      <c r="B21" s="3">
        <v>80</v>
      </c>
      <c r="C21" s="3">
        <v>80</v>
      </c>
      <c r="D21" s="3" t="s">
        <v>50</v>
      </c>
      <c r="E21" s="3">
        <v>60</v>
      </c>
      <c r="F21" s="3" t="s">
        <v>50</v>
      </c>
    </row>
    <row r="22" spans="1:6" ht="51" x14ac:dyDescent="0.25">
      <c r="A22" s="3" t="s">
        <v>51</v>
      </c>
      <c r="B22" s="3" t="s">
        <v>52</v>
      </c>
      <c r="C22" s="3" t="s">
        <v>53</v>
      </c>
      <c r="D22" s="3" t="s">
        <v>54</v>
      </c>
      <c r="E22" s="3" t="s">
        <v>55</v>
      </c>
      <c r="F22" s="3" t="s">
        <v>56</v>
      </c>
    </row>
    <row r="23" spans="1:6" x14ac:dyDescent="0.25">
      <c r="A23" s="3" t="s">
        <v>57</v>
      </c>
      <c r="B23" s="3" t="s">
        <v>14</v>
      </c>
      <c r="C23" s="3" t="s">
        <v>14</v>
      </c>
      <c r="D23" s="3" t="s">
        <v>14</v>
      </c>
      <c r="E23" s="3" t="s">
        <v>25</v>
      </c>
      <c r="F23" s="3" t="s">
        <v>25</v>
      </c>
    </row>
    <row r="24" spans="1:6" ht="76.5" x14ac:dyDescent="0.25">
      <c r="A24" s="3" t="s">
        <v>58</v>
      </c>
      <c r="B24" s="3" t="s">
        <v>59</v>
      </c>
      <c r="C24" s="3" t="s">
        <v>60</v>
      </c>
      <c r="D24" s="3" t="s">
        <v>61</v>
      </c>
      <c r="E24" s="3" t="s">
        <v>62</v>
      </c>
      <c r="F24" s="3" t="s">
        <v>63</v>
      </c>
    </row>
    <row r="25" spans="1:6" ht="38.25" x14ac:dyDescent="0.25">
      <c r="A25" s="3" t="s">
        <v>64</v>
      </c>
      <c r="B25" s="3" t="s">
        <v>14</v>
      </c>
      <c r="C25" s="3" t="s">
        <v>25</v>
      </c>
      <c r="D25" s="3" t="s">
        <v>65</v>
      </c>
      <c r="E25" s="3" t="s">
        <v>66</v>
      </c>
      <c r="F25" s="3" t="s">
        <v>14</v>
      </c>
    </row>
    <row r="26" spans="1:6" x14ac:dyDescent="0.25">
      <c r="A26" s="3" t="s">
        <v>67</v>
      </c>
      <c r="B26" s="3" t="s">
        <v>14</v>
      </c>
      <c r="C26" s="3" t="s">
        <v>68</v>
      </c>
      <c r="D26" s="3" t="s">
        <v>14</v>
      </c>
      <c r="E26" s="3" t="s">
        <v>14</v>
      </c>
      <c r="F26" s="3" t="s">
        <v>14</v>
      </c>
    </row>
    <row r="27" spans="1:6" x14ac:dyDescent="0.25">
      <c r="A27" s="3" t="s">
        <v>69</v>
      </c>
      <c r="B27" s="3" t="s">
        <v>25</v>
      </c>
      <c r="C27" s="3" t="s">
        <v>25</v>
      </c>
      <c r="D27" s="3" t="s">
        <v>70</v>
      </c>
      <c r="E27" s="3" t="s">
        <v>25</v>
      </c>
      <c r="F27" s="3" t="s">
        <v>70</v>
      </c>
    </row>
    <row r="28" spans="1:6" ht="38.25" x14ac:dyDescent="0.25">
      <c r="A28" s="3" t="s">
        <v>71</v>
      </c>
      <c r="B28" s="3" t="s">
        <v>72</v>
      </c>
      <c r="C28" s="3" t="s">
        <v>73</v>
      </c>
      <c r="D28" s="3" t="s">
        <v>74</v>
      </c>
      <c r="E28" s="3" t="s">
        <v>75</v>
      </c>
      <c r="F28" s="3" t="s">
        <v>76</v>
      </c>
    </row>
    <row r="29" spans="1:6" ht="38.25" x14ac:dyDescent="0.25">
      <c r="A29" s="3" t="s">
        <v>77</v>
      </c>
      <c r="B29" s="3" t="s">
        <v>78</v>
      </c>
      <c r="C29" s="3" t="s">
        <v>79</v>
      </c>
      <c r="D29" s="3" t="s">
        <v>80</v>
      </c>
      <c r="E29" s="3" t="s">
        <v>81</v>
      </c>
      <c r="F29" s="3" t="s">
        <v>81</v>
      </c>
    </row>
    <row r="30" spans="1:6" x14ac:dyDescent="0.25">
      <c r="A30" s="3" t="s">
        <v>82</v>
      </c>
      <c r="B30" s="3" t="s">
        <v>25</v>
      </c>
      <c r="C30" s="3" t="s">
        <v>25</v>
      </c>
      <c r="D30" s="3" t="s">
        <v>81</v>
      </c>
      <c r="E30" s="3" t="s">
        <v>81</v>
      </c>
      <c r="F30" s="3" t="s">
        <v>81</v>
      </c>
    </row>
    <row r="31" spans="1:6" ht="76.5" x14ac:dyDescent="0.25">
      <c r="A31" s="3" t="s">
        <v>83</v>
      </c>
      <c r="B31" s="3" t="s">
        <v>84</v>
      </c>
      <c r="C31" s="3" t="s">
        <v>85</v>
      </c>
      <c r="D31" s="3" t="s">
        <v>86</v>
      </c>
      <c r="E31" s="3" t="s">
        <v>87</v>
      </c>
      <c r="F31" s="3" t="s">
        <v>88</v>
      </c>
    </row>
    <row r="32" spans="1:6" x14ac:dyDescent="0.25">
      <c r="A32" s="3" t="s">
        <v>89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</row>
    <row r="33" spans="1:6" ht="25.5" x14ac:dyDescent="0.25">
      <c r="A33" s="3" t="s">
        <v>90</v>
      </c>
      <c r="B33" s="3" t="s">
        <v>91</v>
      </c>
      <c r="C33" s="3" t="s">
        <v>25</v>
      </c>
      <c r="D33" s="3" t="s">
        <v>92</v>
      </c>
      <c r="E33" s="3" t="s">
        <v>25</v>
      </c>
      <c r="F33" s="3" t="s">
        <v>25</v>
      </c>
    </row>
    <row r="34" spans="1:6" ht="25.5" x14ac:dyDescent="0.25">
      <c r="A34" s="3" t="s">
        <v>93</v>
      </c>
      <c r="B34" s="3" t="s">
        <v>14</v>
      </c>
      <c r="C34" s="3" t="s">
        <v>94</v>
      </c>
      <c r="D34" s="3" t="s">
        <v>95</v>
      </c>
      <c r="E34" s="3" t="s">
        <v>96</v>
      </c>
      <c r="F34" s="3" t="s">
        <v>97</v>
      </c>
    </row>
    <row r="35" spans="1:6" x14ac:dyDescent="0.25">
      <c r="A35" s="3" t="s">
        <v>98</v>
      </c>
      <c r="B35" s="3" t="s">
        <v>99</v>
      </c>
      <c r="C35" s="3" t="s">
        <v>14</v>
      </c>
      <c r="D35" s="3" t="s">
        <v>14</v>
      </c>
      <c r="E35" s="3" t="s">
        <v>14</v>
      </c>
      <c r="F35" s="3" t="s">
        <v>14</v>
      </c>
    </row>
    <row r="36" spans="1:6" x14ac:dyDescent="0.25">
      <c r="A36" s="3" t="s">
        <v>100</v>
      </c>
      <c r="B36" s="3" t="s">
        <v>25</v>
      </c>
      <c r="C36" s="3" t="s">
        <v>14</v>
      </c>
      <c r="D36" s="3" t="s">
        <v>14</v>
      </c>
      <c r="E36" s="3" t="s">
        <v>14</v>
      </c>
      <c r="F36" s="3" t="s">
        <v>14</v>
      </c>
    </row>
    <row r="37" spans="1:6" x14ac:dyDescent="0.25">
      <c r="A37" s="3" t="s">
        <v>101</v>
      </c>
      <c r="B37" s="3" t="s">
        <v>102</v>
      </c>
      <c r="C37" s="3" t="s">
        <v>103</v>
      </c>
      <c r="D37" s="3" t="s">
        <v>15</v>
      </c>
      <c r="E37" s="3" t="s">
        <v>104</v>
      </c>
      <c r="F37" s="3" t="s">
        <v>95</v>
      </c>
    </row>
    <row r="38" spans="1:6" x14ac:dyDescent="0.25">
      <c r="A38" s="3" t="s">
        <v>105</v>
      </c>
      <c r="B38" s="3" t="s">
        <v>15</v>
      </c>
      <c r="C38" s="3" t="s">
        <v>14</v>
      </c>
      <c r="D38" s="3" t="s">
        <v>14</v>
      </c>
      <c r="E38" s="3" t="s">
        <v>14</v>
      </c>
      <c r="F38" s="3" t="s">
        <v>14</v>
      </c>
    </row>
    <row r="39" spans="1:6" x14ac:dyDescent="0.25">
      <c r="A39" s="3" t="s">
        <v>106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</row>
    <row r="40" spans="1:6" x14ac:dyDescent="0.25">
      <c r="A40" s="3" t="s">
        <v>107</v>
      </c>
      <c r="B40" s="3" t="s">
        <v>25</v>
      </c>
      <c r="C40" s="3" t="s">
        <v>25</v>
      </c>
      <c r="D40" s="3" t="s">
        <v>14</v>
      </c>
      <c r="E40" s="3" t="s">
        <v>14</v>
      </c>
      <c r="F40" s="3" t="s">
        <v>14</v>
      </c>
    </row>
    <row r="41" spans="1:6" x14ac:dyDescent="0.25">
      <c r="A41" s="3" t="s">
        <v>108</v>
      </c>
      <c r="B41" s="3" t="s">
        <v>14</v>
      </c>
      <c r="C41" s="3" t="s">
        <v>109</v>
      </c>
      <c r="D41" s="3" t="s">
        <v>70</v>
      </c>
      <c r="E41" s="3" t="s">
        <v>70</v>
      </c>
      <c r="F41" s="3" t="s">
        <v>25</v>
      </c>
    </row>
    <row r="42" spans="1:6" ht="51" x14ac:dyDescent="0.25">
      <c r="A42" s="3" t="s">
        <v>110</v>
      </c>
      <c r="B42" s="3" t="s">
        <v>14</v>
      </c>
      <c r="C42" s="3" t="s">
        <v>14</v>
      </c>
      <c r="D42" s="3" t="s">
        <v>95</v>
      </c>
      <c r="E42" s="3" t="s">
        <v>25</v>
      </c>
      <c r="F42" s="3" t="s">
        <v>111</v>
      </c>
    </row>
    <row r="43" spans="1:6" ht="38.25" x14ac:dyDescent="0.25">
      <c r="A43" s="3" t="s">
        <v>112</v>
      </c>
      <c r="B43" s="3" t="s">
        <v>14</v>
      </c>
      <c r="C43" s="3" t="s">
        <v>14</v>
      </c>
      <c r="D43" s="3" t="s">
        <v>113</v>
      </c>
      <c r="E43" s="3" t="s">
        <v>114</v>
      </c>
      <c r="F43" s="3" t="s">
        <v>115</v>
      </c>
    </row>
    <row r="44" spans="1:6" ht="25.5" x14ac:dyDescent="0.25">
      <c r="A44" s="3" t="s">
        <v>116</v>
      </c>
      <c r="B44" s="3" t="s">
        <v>14</v>
      </c>
      <c r="C44" s="3" t="s">
        <v>117</v>
      </c>
      <c r="D44" s="3" t="s">
        <v>118</v>
      </c>
      <c r="E44" s="3" t="s">
        <v>14</v>
      </c>
      <c r="F44" s="3" t="s">
        <v>14</v>
      </c>
    </row>
    <row r="45" spans="1:6" ht="25.5" x14ac:dyDescent="0.25">
      <c r="A45" s="3" t="s">
        <v>119</v>
      </c>
      <c r="B45" s="3" t="s">
        <v>14</v>
      </c>
      <c r="C45" s="3" t="s">
        <v>14</v>
      </c>
      <c r="D45" s="3" t="s">
        <v>120</v>
      </c>
      <c r="E45" s="3" t="s">
        <v>14</v>
      </c>
      <c r="F45" s="3" t="s">
        <v>121</v>
      </c>
    </row>
    <row r="46" spans="1:6" ht="25.5" x14ac:dyDescent="0.25">
      <c r="A46" s="3" t="s">
        <v>27</v>
      </c>
      <c r="B46" s="3" t="s">
        <v>122</v>
      </c>
      <c r="C46" s="3" t="s">
        <v>123</v>
      </c>
      <c r="D46" s="3" t="s">
        <v>124</v>
      </c>
      <c r="E46" s="3">
        <v>2</v>
      </c>
      <c r="F46" s="3" t="s">
        <v>125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>
      <pane ySplit="1" topLeftCell="A128" activePane="bottomLeft" state="frozen"/>
      <selection pane="bottomLeft" activeCell="I147" sqref="I147"/>
    </sheetView>
  </sheetViews>
  <sheetFormatPr baseColWidth="10" defaultRowHeight="15" x14ac:dyDescent="0.25"/>
  <cols>
    <col min="1" max="1" width="70" style="24" bestFit="1" customWidth="1"/>
    <col min="2" max="2" width="10.5703125" style="13" bestFit="1" customWidth="1"/>
    <col min="3" max="3" width="9" style="24" bestFit="1" customWidth="1"/>
    <col min="4" max="4" width="10.140625" style="24" bestFit="1" customWidth="1"/>
    <col min="5" max="5" width="9.42578125" style="24" bestFit="1" customWidth="1"/>
    <col min="6" max="6" width="10.28515625" style="24" bestFit="1" customWidth="1"/>
    <col min="7" max="7" width="12.28515625" style="24" bestFit="1" customWidth="1"/>
    <col min="8" max="8" width="5.7109375" style="24" bestFit="1" customWidth="1"/>
    <col min="9" max="9" width="9" style="13" bestFit="1" customWidth="1"/>
    <col min="10" max="10" width="10.140625" style="13" bestFit="1" customWidth="1"/>
    <col min="11" max="11" width="9.28515625" style="13" bestFit="1" customWidth="1"/>
    <col min="12" max="12" width="10.28515625" style="13" bestFit="1" customWidth="1"/>
    <col min="13" max="13" width="12.28515625" style="13" bestFit="1" customWidth="1"/>
    <col min="14" max="16384" width="11.42578125" style="6"/>
  </cols>
  <sheetData>
    <row r="1" spans="1:13" s="7" customFormat="1" x14ac:dyDescent="0.25">
      <c r="A1" s="20"/>
      <c r="B1" s="12" t="s">
        <v>169</v>
      </c>
      <c r="C1" s="21" t="s">
        <v>2</v>
      </c>
      <c r="D1" s="21" t="s">
        <v>3</v>
      </c>
      <c r="E1" s="21" t="s">
        <v>5</v>
      </c>
      <c r="F1" s="21" t="s">
        <v>6</v>
      </c>
      <c r="G1" s="21" t="s">
        <v>4</v>
      </c>
      <c r="H1" s="22"/>
      <c r="I1" s="12" t="s">
        <v>2</v>
      </c>
      <c r="J1" s="12" t="s">
        <v>3</v>
      </c>
      <c r="K1" s="12" t="s">
        <v>5</v>
      </c>
      <c r="L1" s="12" t="s">
        <v>6</v>
      </c>
      <c r="M1" s="12" t="s">
        <v>4</v>
      </c>
    </row>
    <row r="2" spans="1:13" x14ac:dyDescent="0.25">
      <c r="A2" s="23" t="s">
        <v>216</v>
      </c>
      <c r="I2" s="49"/>
      <c r="J2" s="49"/>
      <c r="K2" s="49"/>
      <c r="L2" s="49"/>
      <c r="M2" s="49"/>
    </row>
    <row r="3" spans="1:13" x14ac:dyDescent="0.25">
      <c r="A3" s="25" t="s">
        <v>126</v>
      </c>
      <c r="B3" s="13" t="s">
        <v>170</v>
      </c>
      <c r="C3" s="25" t="s">
        <v>14</v>
      </c>
      <c r="D3" s="25" t="s">
        <v>14</v>
      </c>
      <c r="E3" s="25" t="s">
        <v>25</v>
      </c>
      <c r="F3" s="25" t="s">
        <v>127</v>
      </c>
      <c r="G3" s="25" t="s">
        <v>127</v>
      </c>
      <c r="I3" s="50">
        <v>0</v>
      </c>
      <c r="J3" s="50">
        <v>0</v>
      </c>
      <c r="K3" s="50">
        <v>1</v>
      </c>
      <c r="L3" s="50">
        <v>1</v>
      </c>
      <c r="M3" s="50">
        <v>1</v>
      </c>
    </row>
    <row r="4" spans="1:13" x14ac:dyDescent="0.25">
      <c r="A4" s="25" t="s">
        <v>128</v>
      </c>
      <c r="B4" s="13" t="s">
        <v>170</v>
      </c>
      <c r="C4" s="25" t="s">
        <v>25</v>
      </c>
      <c r="D4" s="25" t="s">
        <v>25</v>
      </c>
      <c r="E4" s="25" t="s">
        <v>25</v>
      </c>
      <c r="F4" s="25" t="s">
        <v>25</v>
      </c>
      <c r="G4" s="25" t="s">
        <v>25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</row>
    <row r="5" spans="1:13" x14ac:dyDescent="0.25">
      <c r="A5" s="25" t="s">
        <v>129</v>
      </c>
      <c r="B5" s="13" t="s">
        <v>170</v>
      </c>
      <c r="C5" s="25" t="s">
        <v>25</v>
      </c>
      <c r="D5" s="25" t="s">
        <v>25</v>
      </c>
      <c r="E5" s="25" t="s">
        <v>25</v>
      </c>
      <c r="F5" s="25" t="s">
        <v>25</v>
      </c>
      <c r="G5" s="25" t="s">
        <v>25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</row>
    <row r="6" spans="1:13" x14ac:dyDescent="0.25">
      <c r="A6" s="25" t="s">
        <v>130</v>
      </c>
      <c r="B6" s="13" t="s">
        <v>170</v>
      </c>
      <c r="C6" s="25" t="s">
        <v>14</v>
      </c>
      <c r="D6" s="25" t="s">
        <v>25</v>
      </c>
      <c r="E6" s="25" t="s">
        <v>14</v>
      </c>
      <c r="F6" s="25" t="s">
        <v>25</v>
      </c>
      <c r="G6" s="25" t="s">
        <v>25</v>
      </c>
      <c r="I6" s="50">
        <v>0</v>
      </c>
      <c r="J6" s="50">
        <v>1</v>
      </c>
      <c r="K6" s="50">
        <v>0</v>
      </c>
      <c r="L6" s="50">
        <v>1</v>
      </c>
      <c r="M6" s="50">
        <v>1</v>
      </c>
    </row>
    <row r="7" spans="1:13" x14ac:dyDescent="0.25">
      <c r="A7" s="25" t="s">
        <v>131</v>
      </c>
      <c r="B7" s="13" t="s">
        <v>170</v>
      </c>
      <c r="C7" s="25" t="s">
        <v>14</v>
      </c>
      <c r="D7" s="25" t="s">
        <v>14</v>
      </c>
      <c r="E7" s="25" t="s">
        <v>25</v>
      </c>
      <c r="F7" s="25" t="s">
        <v>14</v>
      </c>
      <c r="G7" s="25" t="s">
        <v>14</v>
      </c>
      <c r="I7" s="50">
        <v>0</v>
      </c>
      <c r="J7" s="50">
        <v>0</v>
      </c>
      <c r="K7" s="50">
        <v>1</v>
      </c>
      <c r="L7" s="50">
        <v>0</v>
      </c>
      <c r="M7" s="50">
        <v>0</v>
      </c>
    </row>
    <row r="8" spans="1:13" x14ac:dyDescent="0.25">
      <c r="A8" s="25" t="s">
        <v>132</v>
      </c>
      <c r="B8" s="13" t="s">
        <v>170</v>
      </c>
      <c r="C8" s="25" t="s">
        <v>25</v>
      </c>
      <c r="D8" s="25" t="s">
        <v>25</v>
      </c>
      <c r="E8" s="25" t="s">
        <v>25</v>
      </c>
      <c r="F8" s="25" t="s">
        <v>25</v>
      </c>
      <c r="G8" s="25" t="s">
        <v>25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</row>
    <row r="9" spans="1:13" x14ac:dyDescent="0.25">
      <c r="A9" s="25" t="s">
        <v>133</v>
      </c>
      <c r="B9" s="13" t="s">
        <v>170</v>
      </c>
      <c r="C9" s="25" t="s">
        <v>14</v>
      </c>
      <c r="D9" s="25" t="s">
        <v>14</v>
      </c>
      <c r="E9" s="25" t="s">
        <v>14</v>
      </c>
      <c r="F9" s="25" t="s">
        <v>25</v>
      </c>
      <c r="G9" s="25" t="s">
        <v>25</v>
      </c>
      <c r="I9" s="50">
        <v>0</v>
      </c>
      <c r="J9" s="50">
        <v>0</v>
      </c>
      <c r="K9" s="50">
        <v>0</v>
      </c>
      <c r="L9" s="50">
        <v>1</v>
      </c>
      <c r="M9" s="50">
        <v>1</v>
      </c>
    </row>
    <row r="10" spans="1:13" x14ac:dyDescent="0.25">
      <c r="A10" s="25" t="s">
        <v>134</v>
      </c>
      <c r="B10" s="13" t="s">
        <v>170</v>
      </c>
      <c r="C10" s="25" t="s">
        <v>14</v>
      </c>
      <c r="D10" s="25" t="s">
        <v>14</v>
      </c>
      <c r="E10" s="25" t="s">
        <v>14</v>
      </c>
      <c r="F10" s="25" t="s">
        <v>14</v>
      </c>
      <c r="G10" s="25" t="s">
        <v>14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</row>
    <row r="11" spans="1:13" x14ac:dyDescent="0.25">
      <c r="A11" s="25" t="s">
        <v>135</v>
      </c>
      <c r="B11" s="13" t="s">
        <v>170</v>
      </c>
      <c r="C11" s="25" t="s">
        <v>14</v>
      </c>
      <c r="D11" s="25" t="s">
        <v>136</v>
      </c>
      <c r="E11" s="25" t="s">
        <v>137</v>
      </c>
      <c r="F11" s="25" t="s">
        <v>14</v>
      </c>
      <c r="G11" s="25" t="s">
        <v>14</v>
      </c>
      <c r="I11" s="50">
        <v>0</v>
      </c>
      <c r="J11" s="50">
        <v>1</v>
      </c>
      <c r="K11" s="50">
        <v>1</v>
      </c>
      <c r="L11" s="50">
        <v>0</v>
      </c>
      <c r="M11" s="50">
        <v>0</v>
      </c>
    </row>
    <row r="12" spans="1:13" x14ac:dyDescent="0.25">
      <c r="A12" s="25" t="s">
        <v>138</v>
      </c>
      <c r="B12" s="13" t="s">
        <v>170</v>
      </c>
      <c r="C12" s="25" t="s">
        <v>25</v>
      </c>
      <c r="D12" s="25" t="s">
        <v>127</v>
      </c>
      <c r="E12" s="25" t="s">
        <v>25</v>
      </c>
      <c r="F12" s="25" t="s">
        <v>14</v>
      </c>
      <c r="G12" s="25" t="s">
        <v>127</v>
      </c>
      <c r="I12" s="50">
        <v>1</v>
      </c>
      <c r="J12" s="50">
        <v>1</v>
      </c>
      <c r="K12" s="50">
        <v>1</v>
      </c>
      <c r="L12" s="50">
        <v>0</v>
      </c>
      <c r="M12" s="50">
        <v>1</v>
      </c>
    </row>
    <row r="13" spans="1:13" x14ac:dyDescent="0.25">
      <c r="A13" s="25" t="s">
        <v>139</v>
      </c>
      <c r="B13" s="13" t="s">
        <v>170</v>
      </c>
      <c r="C13" s="25" t="s">
        <v>25</v>
      </c>
      <c r="D13" s="25" t="s">
        <v>25</v>
      </c>
      <c r="E13" s="25" t="s">
        <v>25</v>
      </c>
      <c r="F13" s="25" t="s">
        <v>25</v>
      </c>
      <c r="G13" s="25" t="s">
        <v>25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</row>
    <row r="14" spans="1:13" x14ac:dyDescent="0.25">
      <c r="A14" s="25" t="s">
        <v>140</v>
      </c>
      <c r="B14" s="13" t="s">
        <v>170</v>
      </c>
      <c r="C14" s="25" t="s">
        <v>14</v>
      </c>
      <c r="D14" s="25" t="s">
        <v>14</v>
      </c>
      <c r="E14" s="25" t="s">
        <v>14</v>
      </c>
      <c r="F14" s="25" t="s">
        <v>25</v>
      </c>
      <c r="G14" s="25" t="s">
        <v>25</v>
      </c>
      <c r="I14" s="50">
        <v>0</v>
      </c>
      <c r="J14" s="50">
        <v>0</v>
      </c>
      <c r="K14" s="50">
        <v>0</v>
      </c>
      <c r="L14" s="50">
        <v>1</v>
      </c>
      <c r="M14" s="50">
        <v>1</v>
      </c>
    </row>
    <row r="15" spans="1:13" x14ac:dyDescent="0.25">
      <c r="A15" s="25" t="s">
        <v>141</v>
      </c>
      <c r="B15" s="13" t="s">
        <v>170</v>
      </c>
      <c r="C15" s="25" t="s">
        <v>14</v>
      </c>
      <c r="D15" s="25" t="s">
        <v>25</v>
      </c>
      <c r="E15" s="25" t="s">
        <v>14</v>
      </c>
      <c r="F15" s="25" t="s">
        <v>14</v>
      </c>
      <c r="G15" s="25" t="s">
        <v>14</v>
      </c>
      <c r="I15" s="50">
        <v>0</v>
      </c>
      <c r="J15" s="50">
        <v>1</v>
      </c>
      <c r="K15" s="50">
        <v>0</v>
      </c>
      <c r="L15" s="50">
        <v>0</v>
      </c>
      <c r="M15" s="50">
        <v>0</v>
      </c>
    </row>
    <row r="16" spans="1:13" x14ac:dyDescent="0.25">
      <c r="A16" s="25" t="s">
        <v>142</v>
      </c>
      <c r="B16" s="13" t="s">
        <v>170</v>
      </c>
      <c r="C16" s="25" t="s">
        <v>14</v>
      </c>
      <c r="D16" s="25" t="s">
        <v>14</v>
      </c>
      <c r="E16" s="25" t="s">
        <v>14</v>
      </c>
      <c r="F16" s="25" t="s">
        <v>25</v>
      </c>
      <c r="G16" s="25" t="s">
        <v>14</v>
      </c>
      <c r="I16" s="50">
        <v>0</v>
      </c>
      <c r="J16" s="50">
        <v>0</v>
      </c>
      <c r="K16" s="50">
        <v>0</v>
      </c>
      <c r="L16" s="50">
        <v>1</v>
      </c>
      <c r="M16" s="50">
        <v>0</v>
      </c>
    </row>
    <row r="17" spans="1:13" x14ac:dyDescent="0.25">
      <c r="A17" s="25" t="s">
        <v>143</v>
      </c>
      <c r="B17" s="13" t="s">
        <v>170</v>
      </c>
      <c r="C17" s="25" t="s">
        <v>14</v>
      </c>
      <c r="D17" s="25" t="s">
        <v>14</v>
      </c>
      <c r="E17" s="25" t="s">
        <v>14</v>
      </c>
      <c r="F17" s="25" t="s">
        <v>25</v>
      </c>
      <c r="G17" s="25" t="s">
        <v>14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</row>
    <row r="18" spans="1:13" x14ac:dyDescent="0.25">
      <c r="A18" s="25" t="s">
        <v>144</v>
      </c>
      <c r="B18" s="13" t="s">
        <v>170</v>
      </c>
      <c r="C18" s="25" t="s">
        <v>14</v>
      </c>
      <c r="D18" s="25" t="s">
        <v>25</v>
      </c>
      <c r="E18" s="25" t="s">
        <v>14</v>
      </c>
      <c r="F18" s="25" t="s">
        <v>25</v>
      </c>
      <c r="G18" s="25" t="s">
        <v>14</v>
      </c>
      <c r="I18" s="50">
        <v>0</v>
      </c>
      <c r="J18" s="50">
        <v>1</v>
      </c>
      <c r="K18" s="50">
        <v>0</v>
      </c>
      <c r="L18" s="50">
        <v>1</v>
      </c>
      <c r="M18" s="50">
        <v>0</v>
      </c>
    </row>
    <row r="19" spans="1:13" x14ac:dyDescent="0.25">
      <c r="A19" s="25" t="s">
        <v>145</v>
      </c>
      <c r="B19" s="13" t="s">
        <v>170</v>
      </c>
      <c r="C19" s="25" t="s">
        <v>14</v>
      </c>
      <c r="D19" s="25" t="s">
        <v>14</v>
      </c>
      <c r="E19" s="25" t="s">
        <v>25</v>
      </c>
      <c r="F19" s="25" t="s">
        <v>14</v>
      </c>
      <c r="G19" s="25" t="s">
        <v>14</v>
      </c>
      <c r="I19" s="50">
        <v>0</v>
      </c>
      <c r="J19" s="50">
        <v>0</v>
      </c>
      <c r="K19" s="50">
        <v>1</v>
      </c>
      <c r="L19" s="50">
        <v>0</v>
      </c>
      <c r="M19" s="50">
        <v>0</v>
      </c>
    </row>
    <row r="20" spans="1:13" x14ac:dyDescent="0.25">
      <c r="A20" s="25" t="s">
        <v>146</v>
      </c>
      <c r="B20" s="13" t="s">
        <v>170</v>
      </c>
      <c r="C20" s="25" t="s">
        <v>25</v>
      </c>
      <c r="D20" s="25" t="s">
        <v>25</v>
      </c>
      <c r="E20" s="25" t="s">
        <v>25</v>
      </c>
      <c r="F20" s="25" t="s">
        <v>25</v>
      </c>
      <c r="G20" s="25" t="s">
        <v>25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</row>
    <row r="21" spans="1:13" x14ac:dyDescent="0.25">
      <c r="A21" s="25" t="s">
        <v>147</v>
      </c>
      <c r="B21" s="13" t="s">
        <v>170</v>
      </c>
      <c r="C21" s="25" t="s">
        <v>25</v>
      </c>
      <c r="D21" s="25" t="s">
        <v>25</v>
      </c>
      <c r="E21" s="25" t="s">
        <v>25</v>
      </c>
      <c r="F21" s="25" t="s">
        <v>25</v>
      </c>
      <c r="G21" s="25" t="s">
        <v>25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</row>
    <row r="22" spans="1:13" x14ac:dyDescent="0.25">
      <c r="A22" s="25" t="s">
        <v>148</v>
      </c>
      <c r="B22" s="13" t="s">
        <v>170</v>
      </c>
      <c r="C22" s="25" t="s">
        <v>14</v>
      </c>
      <c r="D22" s="25" t="s">
        <v>25</v>
      </c>
      <c r="E22" s="25" t="s">
        <v>25</v>
      </c>
      <c r="F22" s="25" t="s">
        <v>25</v>
      </c>
      <c r="G22" s="25" t="s">
        <v>14</v>
      </c>
      <c r="I22" s="50">
        <v>0</v>
      </c>
      <c r="J22" s="50">
        <v>1</v>
      </c>
      <c r="K22" s="50">
        <v>1</v>
      </c>
      <c r="L22" s="50">
        <v>1</v>
      </c>
      <c r="M22" s="50">
        <v>0</v>
      </c>
    </row>
    <row r="23" spans="1:13" x14ac:dyDescent="0.25">
      <c r="A23" s="25" t="s">
        <v>149</v>
      </c>
      <c r="B23" s="13" t="s">
        <v>170</v>
      </c>
      <c r="C23" s="25" t="s">
        <v>14</v>
      </c>
      <c r="D23" s="25" t="s">
        <v>150</v>
      </c>
      <c r="E23" s="25" t="s">
        <v>150</v>
      </c>
      <c r="F23" s="25" t="s">
        <v>150</v>
      </c>
      <c r="G23" s="25" t="s">
        <v>127</v>
      </c>
      <c r="I23" s="50">
        <v>0</v>
      </c>
      <c r="J23" s="50">
        <v>1</v>
      </c>
      <c r="K23" s="50">
        <v>1</v>
      </c>
      <c r="L23" s="50">
        <v>1</v>
      </c>
      <c r="M23" s="50">
        <v>1</v>
      </c>
    </row>
    <row r="24" spans="1:13" x14ac:dyDescent="0.25">
      <c r="A24" s="25" t="s">
        <v>151</v>
      </c>
      <c r="B24" s="13" t="s">
        <v>170</v>
      </c>
      <c r="C24" s="25" t="s">
        <v>14</v>
      </c>
      <c r="D24" s="25" t="s">
        <v>14</v>
      </c>
      <c r="E24" s="25" t="s">
        <v>14</v>
      </c>
      <c r="F24" s="25" t="s">
        <v>25</v>
      </c>
      <c r="G24" s="25" t="s">
        <v>25</v>
      </c>
      <c r="I24" s="50">
        <v>0</v>
      </c>
      <c r="J24" s="50">
        <v>0</v>
      </c>
      <c r="K24" s="50">
        <v>0</v>
      </c>
      <c r="L24" s="50">
        <v>1</v>
      </c>
      <c r="M24" s="50">
        <v>1</v>
      </c>
    </row>
    <row r="25" spans="1:13" x14ac:dyDescent="0.25">
      <c r="A25" s="25"/>
      <c r="C25" s="25"/>
      <c r="D25" s="25"/>
      <c r="E25" s="25"/>
      <c r="F25" s="25"/>
      <c r="G25" s="25"/>
      <c r="I25" s="50"/>
      <c r="J25" s="50"/>
      <c r="K25" s="50"/>
      <c r="L25" s="50"/>
      <c r="M25" s="50"/>
    </row>
    <row r="26" spans="1:13" x14ac:dyDescent="0.25">
      <c r="A26" s="23" t="s">
        <v>215</v>
      </c>
      <c r="C26" s="25"/>
      <c r="D26" s="25"/>
      <c r="E26" s="25"/>
      <c r="F26" s="25"/>
      <c r="G26" s="25"/>
      <c r="I26" s="50"/>
      <c r="J26" s="50"/>
      <c r="K26" s="50"/>
      <c r="L26" s="50"/>
      <c r="M26" s="50"/>
    </row>
    <row r="27" spans="1:13" x14ac:dyDescent="0.25">
      <c r="A27" s="25" t="s">
        <v>194</v>
      </c>
      <c r="B27" s="13" t="s">
        <v>170</v>
      </c>
      <c r="C27" s="25" t="s">
        <v>25</v>
      </c>
      <c r="D27" s="25" t="s">
        <v>25</v>
      </c>
      <c r="E27" s="25" t="s">
        <v>14</v>
      </c>
      <c r="F27" s="25" t="s">
        <v>14</v>
      </c>
      <c r="G27" s="25" t="s">
        <v>25</v>
      </c>
      <c r="I27" s="50">
        <v>1.5</v>
      </c>
      <c r="J27" s="50">
        <v>3</v>
      </c>
      <c r="K27" s="50">
        <v>0</v>
      </c>
      <c r="L27" s="50">
        <v>0</v>
      </c>
      <c r="M27" s="50" t="s">
        <v>174</v>
      </c>
    </row>
    <row r="28" spans="1:13" x14ac:dyDescent="0.25">
      <c r="A28" s="25" t="s">
        <v>173</v>
      </c>
      <c r="B28" s="13" t="s">
        <v>170</v>
      </c>
      <c r="C28" s="25" t="s">
        <v>25</v>
      </c>
      <c r="D28" s="25" t="s">
        <v>14</v>
      </c>
      <c r="E28" s="25" t="s">
        <v>14</v>
      </c>
      <c r="F28" s="25" t="s">
        <v>14</v>
      </c>
      <c r="G28" s="25" t="s">
        <v>25</v>
      </c>
      <c r="I28" s="50">
        <v>1</v>
      </c>
      <c r="J28" s="50">
        <v>0</v>
      </c>
      <c r="K28" s="50">
        <v>0</v>
      </c>
      <c r="L28" s="50">
        <v>0</v>
      </c>
      <c r="M28" s="50">
        <v>1</v>
      </c>
    </row>
    <row r="29" spans="1:13" x14ac:dyDescent="0.25">
      <c r="A29" s="25" t="s">
        <v>153</v>
      </c>
      <c r="B29" s="13" t="s">
        <v>170</v>
      </c>
      <c r="C29" s="25" t="s">
        <v>25</v>
      </c>
      <c r="D29" s="25" t="s">
        <v>25</v>
      </c>
      <c r="E29" s="25" t="s">
        <v>25</v>
      </c>
      <c r="F29" s="25" t="s">
        <v>25</v>
      </c>
      <c r="G29" s="25" t="s">
        <v>25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</row>
    <row r="30" spans="1:13" x14ac:dyDescent="0.25">
      <c r="A30" s="25" t="s">
        <v>154</v>
      </c>
      <c r="B30" s="13" t="s">
        <v>170</v>
      </c>
      <c r="C30" s="25" t="s">
        <v>25</v>
      </c>
      <c r="D30" s="25" t="s">
        <v>25</v>
      </c>
      <c r="E30" s="25" t="s">
        <v>25</v>
      </c>
      <c r="F30" s="25" t="s">
        <v>25</v>
      </c>
      <c r="G30" s="25" t="s">
        <v>25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</row>
    <row r="31" spans="1:13" x14ac:dyDescent="0.25">
      <c r="A31" s="25" t="s">
        <v>155</v>
      </c>
      <c r="B31" s="13" t="s">
        <v>170</v>
      </c>
      <c r="C31" s="25" t="s">
        <v>25</v>
      </c>
      <c r="D31" s="25" t="s">
        <v>14</v>
      </c>
      <c r="E31" s="25" t="s">
        <v>25</v>
      </c>
      <c r="F31" s="25" t="s">
        <v>14</v>
      </c>
      <c r="G31" s="25" t="s">
        <v>25</v>
      </c>
      <c r="I31" s="50">
        <v>1</v>
      </c>
      <c r="J31" s="50">
        <v>0</v>
      </c>
      <c r="K31" s="50">
        <v>1</v>
      </c>
      <c r="L31" s="50">
        <v>0</v>
      </c>
      <c r="M31" s="50">
        <v>1</v>
      </c>
    </row>
    <row r="32" spans="1:13" x14ac:dyDescent="0.25">
      <c r="A32" s="25" t="s">
        <v>156</v>
      </c>
      <c r="B32" s="13" t="s">
        <v>170</v>
      </c>
      <c r="C32" s="25" t="s">
        <v>25</v>
      </c>
      <c r="D32" s="25" t="s">
        <v>25</v>
      </c>
      <c r="E32" s="25" t="s">
        <v>25</v>
      </c>
      <c r="F32" s="25" t="s">
        <v>14</v>
      </c>
      <c r="G32" s="25" t="s">
        <v>25</v>
      </c>
      <c r="I32" s="50">
        <v>1</v>
      </c>
      <c r="J32" s="50">
        <v>1</v>
      </c>
      <c r="K32" s="50">
        <v>1</v>
      </c>
      <c r="L32" s="50">
        <v>0</v>
      </c>
      <c r="M32" s="50">
        <v>1</v>
      </c>
    </row>
    <row r="33" spans="1:13" x14ac:dyDescent="0.25">
      <c r="A33" s="25" t="s">
        <v>157</v>
      </c>
      <c r="B33" s="13" t="s">
        <v>170</v>
      </c>
      <c r="C33" s="25" t="s">
        <v>14</v>
      </c>
      <c r="D33" s="25" t="s">
        <v>25</v>
      </c>
      <c r="E33" s="25" t="s">
        <v>14</v>
      </c>
      <c r="F33" s="25" t="s">
        <v>25</v>
      </c>
      <c r="G33" s="25" t="s">
        <v>25</v>
      </c>
      <c r="I33" s="50">
        <v>0</v>
      </c>
      <c r="J33" s="50">
        <v>1</v>
      </c>
      <c r="K33" s="50">
        <v>0</v>
      </c>
      <c r="L33" s="50">
        <v>1</v>
      </c>
      <c r="M33" s="50">
        <v>1</v>
      </c>
    </row>
    <row r="34" spans="1:13" x14ac:dyDescent="0.25">
      <c r="A34" s="25" t="s">
        <v>158</v>
      </c>
      <c r="B34" s="13" t="s">
        <v>170</v>
      </c>
      <c r="C34" s="25" t="s">
        <v>14</v>
      </c>
      <c r="D34" s="25" t="s">
        <v>14</v>
      </c>
      <c r="E34" s="25" t="s">
        <v>25</v>
      </c>
      <c r="F34" s="25" t="s">
        <v>14</v>
      </c>
      <c r="G34" s="25" t="s">
        <v>14</v>
      </c>
      <c r="I34" s="50">
        <v>0</v>
      </c>
      <c r="J34" s="50">
        <v>0</v>
      </c>
      <c r="K34" s="50">
        <v>1</v>
      </c>
      <c r="L34" s="50">
        <v>0</v>
      </c>
      <c r="M34" s="50">
        <v>0</v>
      </c>
    </row>
    <row r="35" spans="1:13" x14ac:dyDescent="0.25">
      <c r="A35" s="25"/>
      <c r="C35" s="25"/>
      <c r="D35" s="25"/>
      <c r="E35" s="25"/>
      <c r="F35" s="25"/>
      <c r="G35" s="25"/>
      <c r="I35" s="50"/>
      <c r="J35" s="50"/>
      <c r="K35" s="50"/>
      <c r="L35" s="50"/>
      <c r="M35" s="50"/>
    </row>
    <row r="36" spans="1:13" s="8" customFormat="1" x14ac:dyDescent="0.25">
      <c r="A36" s="26" t="s">
        <v>183</v>
      </c>
      <c r="B36" s="18" t="s">
        <v>170</v>
      </c>
      <c r="C36" s="26">
        <v>7</v>
      </c>
      <c r="D36" s="26">
        <v>13</v>
      </c>
      <c r="E36" s="26">
        <v>13</v>
      </c>
      <c r="F36" s="26">
        <v>16</v>
      </c>
      <c r="G36" s="26">
        <v>13</v>
      </c>
      <c r="H36" s="27"/>
      <c r="I36" s="17">
        <f>SUM(I3:I24)</f>
        <v>7</v>
      </c>
      <c r="J36" s="17">
        <f t="shared" ref="J36:M36" si="0">SUM(J3:J24)</f>
        <v>13</v>
      </c>
      <c r="K36" s="17">
        <f t="shared" si="0"/>
        <v>13</v>
      </c>
      <c r="L36" s="17">
        <f t="shared" si="0"/>
        <v>16</v>
      </c>
      <c r="M36" s="17">
        <f t="shared" si="0"/>
        <v>13</v>
      </c>
    </row>
    <row r="37" spans="1:13" s="8" customFormat="1" x14ac:dyDescent="0.25">
      <c r="A37" s="26" t="s">
        <v>184</v>
      </c>
      <c r="B37" s="18" t="s">
        <v>170</v>
      </c>
      <c r="C37" s="26">
        <v>6</v>
      </c>
      <c r="D37" s="26">
        <v>5</v>
      </c>
      <c r="E37" s="26">
        <v>5</v>
      </c>
      <c r="F37" s="26">
        <v>3</v>
      </c>
      <c r="G37" s="26">
        <v>7</v>
      </c>
      <c r="H37" s="27"/>
      <c r="I37" s="53">
        <f>SUM(I27:I34)</f>
        <v>6.5</v>
      </c>
      <c r="J37" s="53">
        <f t="shared" ref="J37:M37" si="1">SUM(J27:J34)</f>
        <v>7</v>
      </c>
      <c r="K37" s="53">
        <f t="shared" si="1"/>
        <v>5</v>
      </c>
      <c r="L37" s="53">
        <f t="shared" si="1"/>
        <v>3</v>
      </c>
      <c r="M37" s="53">
        <f t="shared" si="1"/>
        <v>6</v>
      </c>
    </row>
    <row r="38" spans="1:13" s="9" customFormat="1" x14ac:dyDescent="0.25">
      <c r="A38" s="28" t="s">
        <v>185</v>
      </c>
      <c r="B38" s="29" t="s">
        <v>170</v>
      </c>
      <c r="C38" s="28" t="s">
        <v>159</v>
      </c>
      <c r="D38" s="28" t="s">
        <v>160</v>
      </c>
      <c r="E38" s="28" t="s">
        <v>160</v>
      </c>
      <c r="F38" s="28" t="s">
        <v>161</v>
      </c>
      <c r="G38" s="28" t="s">
        <v>162</v>
      </c>
      <c r="H38" s="30"/>
      <c r="I38" s="16">
        <f>I37/I36</f>
        <v>0.9285714285714286</v>
      </c>
      <c r="J38" s="16">
        <f t="shared" ref="J38:M38" si="2">J37/J36</f>
        <v>0.53846153846153844</v>
      </c>
      <c r="K38" s="16">
        <f t="shared" si="2"/>
        <v>0.38461538461538464</v>
      </c>
      <c r="L38" s="16">
        <f t="shared" si="2"/>
        <v>0.1875</v>
      </c>
      <c r="M38" s="16">
        <f t="shared" si="2"/>
        <v>0.46153846153846156</v>
      </c>
    </row>
    <row r="39" spans="1:13" s="10" customFormat="1" x14ac:dyDescent="0.25">
      <c r="A39" s="31"/>
      <c r="B39" s="32"/>
      <c r="C39" s="31"/>
      <c r="D39" s="31"/>
      <c r="E39" s="31"/>
      <c r="F39" s="31"/>
      <c r="G39" s="31"/>
      <c r="H39" s="33"/>
      <c r="I39" s="19"/>
      <c r="J39" s="19"/>
      <c r="K39" s="19"/>
      <c r="L39" s="19"/>
      <c r="M39" s="19"/>
    </row>
    <row r="40" spans="1:13" x14ac:dyDescent="0.25">
      <c r="A40" s="23" t="s">
        <v>188</v>
      </c>
      <c r="I40" s="19"/>
      <c r="J40" s="19"/>
      <c r="K40" s="19"/>
      <c r="L40" s="19"/>
      <c r="M40" s="19"/>
    </row>
    <row r="41" spans="1:13" s="8" customFormat="1" x14ac:dyDescent="0.25">
      <c r="A41" s="43" t="s">
        <v>7</v>
      </c>
      <c r="B41" s="44" t="s">
        <v>187</v>
      </c>
      <c r="C41" s="43" t="s">
        <v>8</v>
      </c>
      <c r="D41" s="54">
        <v>35065</v>
      </c>
      <c r="E41" s="54">
        <v>36557</v>
      </c>
      <c r="F41" s="54">
        <v>36770</v>
      </c>
      <c r="G41" s="54">
        <v>36708</v>
      </c>
      <c r="H41" s="27"/>
      <c r="I41" s="51"/>
      <c r="J41" s="51"/>
      <c r="K41" s="51"/>
      <c r="L41" s="51"/>
      <c r="M41" s="51"/>
    </row>
    <row r="42" spans="1:13" s="8" customFormat="1" x14ac:dyDescent="0.25">
      <c r="A42" s="43" t="s">
        <v>9</v>
      </c>
      <c r="B42" s="44" t="s">
        <v>187</v>
      </c>
      <c r="C42" s="43" t="s">
        <v>10</v>
      </c>
      <c r="D42" s="54">
        <v>35582</v>
      </c>
      <c r="E42" s="54">
        <v>37165</v>
      </c>
      <c r="F42" s="54">
        <v>37377</v>
      </c>
      <c r="G42" s="54">
        <v>37438</v>
      </c>
      <c r="H42" s="27"/>
      <c r="I42" s="51"/>
      <c r="J42" s="51"/>
      <c r="K42" s="51"/>
      <c r="L42" s="51"/>
      <c r="M42" s="51"/>
    </row>
    <row r="43" spans="1:13" s="8" customFormat="1" ht="25.5" x14ac:dyDescent="0.25">
      <c r="A43" s="43" t="s">
        <v>189</v>
      </c>
      <c r="B43" s="44" t="s">
        <v>187</v>
      </c>
      <c r="C43" s="45" t="s">
        <v>191</v>
      </c>
      <c r="D43" s="54"/>
      <c r="E43" s="54"/>
      <c r="F43" s="54"/>
      <c r="G43" s="54"/>
      <c r="H43" s="27"/>
      <c r="I43" s="52" t="s">
        <v>193</v>
      </c>
      <c r="J43" s="52">
        <f>D42-D41</f>
        <v>517</v>
      </c>
      <c r="K43" s="52">
        <f>E42-E41</f>
        <v>608</v>
      </c>
      <c r="L43" s="52">
        <f>F42-F41</f>
        <v>607</v>
      </c>
      <c r="M43" s="52">
        <f>G42-G41</f>
        <v>730</v>
      </c>
    </row>
    <row r="44" spans="1:13" s="8" customFormat="1" x14ac:dyDescent="0.25">
      <c r="A44" s="43" t="s">
        <v>190</v>
      </c>
      <c r="B44" s="44"/>
      <c r="C44" s="43"/>
      <c r="D44" s="54"/>
      <c r="E44" s="54"/>
      <c r="F44" s="54"/>
      <c r="G44" s="54"/>
      <c r="H44" s="27"/>
      <c r="I44" s="51">
        <f>I43/365</f>
        <v>1.5068493150684932</v>
      </c>
      <c r="J44" s="51">
        <f t="shared" ref="J44:M44" si="3">J43/365</f>
        <v>1.4164383561643836</v>
      </c>
      <c r="K44" s="51">
        <f t="shared" si="3"/>
        <v>1.6657534246575343</v>
      </c>
      <c r="L44" s="51">
        <f t="shared" si="3"/>
        <v>1.6630136986301369</v>
      </c>
      <c r="M44" s="51">
        <f t="shared" si="3"/>
        <v>2</v>
      </c>
    </row>
    <row r="45" spans="1:13" s="8" customFormat="1" x14ac:dyDescent="0.25">
      <c r="A45" s="43" t="s">
        <v>11</v>
      </c>
      <c r="B45" s="44" t="s">
        <v>187</v>
      </c>
      <c r="C45" s="43">
        <v>9</v>
      </c>
      <c r="D45" s="43">
        <v>8</v>
      </c>
      <c r="E45" s="43">
        <v>3.5</v>
      </c>
      <c r="F45" s="43">
        <v>3</v>
      </c>
      <c r="G45" s="43">
        <v>3</v>
      </c>
      <c r="H45" s="27"/>
      <c r="I45" s="52">
        <v>9</v>
      </c>
      <c r="J45" s="52">
        <v>8</v>
      </c>
      <c r="K45" s="52">
        <v>3</v>
      </c>
      <c r="L45" s="52">
        <v>3.5</v>
      </c>
      <c r="M45" s="52">
        <v>3</v>
      </c>
    </row>
    <row r="46" spans="1:13" s="10" customFormat="1" x14ac:dyDescent="0.25">
      <c r="A46" s="11"/>
      <c r="B46" s="34"/>
      <c r="C46" s="11"/>
      <c r="D46" s="11"/>
      <c r="E46" s="11"/>
      <c r="F46" s="11"/>
      <c r="G46" s="11"/>
      <c r="H46" s="33"/>
      <c r="I46" s="49"/>
      <c r="J46" s="49"/>
      <c r="K46" s="49"/>
      <c r="L46" s="49"/>
      <c r="M46" s="49"/>
    </row>
    <row r="47" spans="1:13" x14ac:dyDescent="0.25">
      <c r="A47" s="23" t="s">
        <v>214</v>
      </c>
      <c r="I47" s="49"/>
      <c r="J47" s="49"/>
      <c r="K47" s="49"/>
      <c r="L47" s="49"/>
      <c r="M47" s="49"/>
    </row>
    <row r="48" spans="1:13" s="10" customFormat="1" x14ac:dyDescent="0.25">
      <c r="A48" s="11" t="s">
        <v>192</v>
      </c>
      <c r="B48" s="34" t="s">
        <v>187</v>
      </c>
      <c r="C48" s="11" t="s">
        <v>14</v>
      </c>
      <c r="D48" s="11" t="s">
        <v>15</v>
      </c>
      <c r="E48" s="11" t="s">
        <v>17</v>
      </c>
      <c r="F48" s="11" t="s">
        <v>14</v>
      </c>
      <c r="G48" s="11" t="s">
        <v>16</v>
      </c>
      <c r="H48" s="33"/>
      <c r="I48" s="49">
        <v>0</v>
      </c>
      <c r="J48" s="49">
        <v>3</v>
      </c>
      <c r="K48" s="49">
        <v>13</v>
      </c>
      <c r="L48" s="49">
        <v>0</v>
      </c>
      <c r="M48" s="49">
        <v>4</v>
      </c>
    </row>
    <row r="49" spans="1:13" s="10" customFormat="1" x14ac:dyDescent="0.25">
      <c r="A49" s="11" t="s">
        <v>221</v>
      </c>
      <c r="B49" s="34"/>
      <c r="C49" s="11"/>
      <c r="D49" s="11"/>
      <c r="E49" s="11"/>
      <c r="F49" s="11"/>
      <c r="G49" s="11"/>
      <c r="H49" s="33"/>
      <c r="I49" s="49">
        <v>0</v>
      </c>
      <c r="J49" s="49">
        <v>1</v>
      </c>
      <c r="K49" s="49">
        <v>0.4</v>
      </c>
      <c r="L49" s="49">
        <v>0</v>
      </c>
      <c r="M49" s="49">
        <v>0.7</v>
      </c>
    </row>
    <row r="50" spans="1:13" s="10" customFormat="1" x14ac:dyDescent="0.25">
      <c r="A50" s="11" t="s">
        <v>222</v>
      </c>
      <c r="B50" s="34"/>
      <c r="C50" s="11"/>
      <c r="D50" s="11"/>
      <c r="E50" s="11"/>
      <c r="F50" s="11"/>
      <c r="G50" s="11"/>
      <c r="H50" s="33"/>
      <c r="I50" s="49" t="s">
        <v>223</v>
      </c>
      <c r="J50" s="49" t="s">
        <v>224</v>
      </c>
      <c r="K50" s="49" t="s">
        <v>225</v>
      </c>
      <c r="L50" s="49" t="s">
        <v>223</v>
      </c>
      <c r="M50" s="49" t="s">
        <v>224</v>
      </c>
    </row>
    <row r="51" spans="1:13" s="10" customFormat="1" ht="216.75" x14ac:dyDescent="0.25">
      <c r="A51" s="11" t="s">
        <v>18</v>
      </c>
      <c r="B51" s="34" t="s">
        <v>187</v>
      </c>
      <c r="C51" s="3" t="s">
        <v>19</v>
      </c>
      <c r="D51" s="3" t="s">
        <v>20</v>
      </c>
      <c r="E51" s="3" t="s">
        <v>22</v>
      </c>
      <c r="F51" s="3" t="s">
        <v>23</v>
      </c>
      <c r="G51" s="3" t="s">
        <v>21</v>
      </c>
      <c r="H51" s="33"/>
      <c r="I51" s="49">
        <v>3</v>
      </c>
      <c r="J51" s="49">
        <v>3</v>
      </c>
      <c r="K51" s="49">
        <v>5</v>
      </c>
      <c r="L51" s="49">
        <v>3</v>
      </c>
      <c r="M51" s="49">
        <v>3</v>
      </c>
    </row>
    <row r="52" spans="1:13" x14ac:dyDescent="0.25">
      <c r="A52" s="23" t="s">
        <v>213</v>
      </c>
      <c r="I52" s="49"/>
      <c r="J52" s="49"/>
      <c r="K52" s="49"/>
      <c r="L52" s="49"/>
      <c r="M52" s="49"/>
    </row>
    <row r="53" spans="1:13" s="10" customFormat="1" x14ac:dyDescent="0.25">
      <c r="A53" s="11" t="s">
        <v>24</v>
      </c>
      <c r="B53" s="34" t="s">
        <v>187</v>
      </c>
      <c r="C53" s="11" t="s">
        <v>25</v>
      </c>
      <c r="D53" s="11" t="s">
        <v>14</v>
      </c>
      <c r="E53" s="11" t="s">
        <v>25</v>
      </c>
      <c r="F53" s="11" t="s">
        <v>14</v>
      </c>
      <c r="G53" s="11" t="s">
        <v>26</v>
      </c>
      <c r="H53" s="33"/>
      <c r="I53" s="49">
        <v>1</v>
      </c>
      <c r="J53" s="49">
        <v>0</v>
      </c>
      <c r="K53" s="49">
        <v>1</v>
      </c>
      <c r="L53" s="49">
        <v>0</v>
      </c>
      <c r="M53" s="49">
        <v>0</v>
      </c>
    </row>
    <row r="54" spans="1:13" s="10" customFormat="1" x14ac:dyDescent="0.25">
      <c r="A54" s="11" t="s">
        <v>27</v>
      </c>
      <c r="B54" s="34" t="s">
        <v>187</v>
      </c>
      <c r="C54" s="11" t="s">
        <v>25</v>
      </c>
      <c r="D54" s="11" t="s">
        <v>25</v>
      </c>
      <c r="E54" s="11" t="s">
        <v>25</v>
      </c>
      <c r="F54" s="11" t="s">
        <v>25</v>
      </c>
      <c r="G54" s="11" t="s">
        <v>25</v>
      </c>
      <c r="H54" s="33"/>
      <c r="I54" s="49">
        <v>1</v>
      </c>
      <c r="J54" s="49">
        <v>1</v>
      </c>
      <c r="K54" s="49">
        <v>1</v>
      </c>
      <c r="L54" s="49">
        <v>1</v>
      </c>
      <c r="M54" s="49">
        <v>1</v>
      </c>
    </row>
    <row r="55" spans="1:13" s="10" customFormat="1" x14ac:dyDescent="0.25">
      <c r="A55" s="11" t="s">
        <v>28</v>
      </c>
      <c r="B55" s="34" t="s">
        <v>187</v>
      </c>
      <c r="C55" s="11" t="s">
        <v>14</v>
      </c>
      <c r="D55" s="11" t="s">
        <v>14</v>
      </c>
      <c r="E55" s="11" t="s">
        <v>14</v>
      </c>
      <c r="F55" s="11" t="s">
        <v>14</v>
      </c>
      <c r="G55" s="11" t="s">
        <v>25</v>
      </c>
      <c r="H55" s="33"/>
      <c r="I55" s="49">
        <v>0</v>
      </c>
      <c r="J55" s="49">
        <v>0</v>
      </c>
      <c r="K55" s="49">
        <v>0</v>
      </c>
      <c r="L55" s="49">
        <v>0</v>
      </c>
      <c r="M55" s="49">
        <v>2</v>
      </c>
    </row>
    <row r="57" spans="1:13" s="8" customFormat="1" x14ac:dyDescent="0.25">
      <c r="A57" s="26" t="s">
        <v>210</v>
      </c>
      <c r="B57" s="15"/>
      <c r="C57" s="26"/>
      <c r="D57" s="26"/>
      <c r="E57" s="26"/>
      <c r="F57" s="26"/>
      <c r="G57" s="26"/>
      <c r="H57" s="37"/>
      <c r="I57" s="17">
        <f>SUM(I48:I51)</f>
        <v>3</v>
      </c>
      <c r="J57" s="17">
        <f t="shared" ref="J57:M57" si="4">SUM(J48:J51)</f>
        <v>7</v>
      </c>
      <c r="K57" s="17">
        <f t="shared" si="4"/>
        <v>18.399999999999999</v>
      </c>
      <c r="L57" s="17">
        <f t="shared" si="4"/>
        <v>3</v>
      </c>
      <c r="M57" s="17">
        <f t="shared" si="4"/>
        <v>7.7</v>
      </c>
    </row>
    <row r="58" spans="1:13" s="8" customFormat="1" x14ac:dyDescent="0.25">
      <c r="A58" s="26" t="s">
        <v>211</v>
      </c>
      <c r="B58" s="15"/>
      <c r="C58" s="26"/>
      <c r="D58" s="26"/>
      <c r="E58" s="26"/>
      <c r="F58" s="26"/>
      <c r="G58" s="26"/>
      <c r="H58" s="37"/>
      <c r="I58" s="17">
        <f>SUM(I53:I55)</f>
        <v>2</v>
      </c>
      <c r="J58" s="17">
        <f t="shared" ref="J58:M58" si="5">SUM(J53:J55)</f>
        <v>1</v>
      </c>
      <c r="K58" s="17">
        <f t="shared" si="5"/>
        <v>2</v>
      </c>
      <c r="L58" s="17">
        <f t="shared" si="5"/>
        <v>1</v>
      </c>
      <c r="M58" s="17">
        <f t="shared" si="5"/>
        <v>3</v>
      </c>
    </row>
    <row r="59" spans="1:13" s="9" customFormat="1" x14ac:dyDescent="0.25">
      <c r="A59" s="28" t="s">
        <v>212</v>
      </c>
      <c r="B59" s="38"/>
      <c r="C59" s="28"/>
      <c r="D59" s="28"/>
      <c r="E59" s="28"/>
      <c r="F59" s="28"/>
      <c r="G59" s="28"/>
      <c r="H59" s="39"/>
      <c r="I59" s="16">
        <f>I58/I57</f>
        <v>0.66666666666666663</v>
      </c>
      <c r="J59" s="16">
        <f t="shared" ref="J59:M59" si="6">J58/J57</f>
        <v>0.14285714285714285</v>
      </c>
      <c r="K59" s="16">
        <f t="shared" si="6"/>
        <v>0.10869565217391305</v>
      </c>
      <c r="L59" s="16">
        <f t="shared" si="6"/>
        <v>0.33333333333333331</v>
      </c>
      <c r="M59" s="16">
        <f t="shared" si="6"/>
        <v>0.38961038961038963</v>
      </c>
    </row>
    <row r="60" spans="1:13" s="9" customFormat="1" x14ac:dyDescent="0.25">
      <c r="A60" s="28" t="s">
        <v>220</v>
      </c>
      <c r="B60" s="38"/>
      <c r="C60" s="28"/>
      <c r="D60" s="28"/>
      <c r="E60" s="28"/>
      <c r="F60" s="28"/>
      <c r="G60" s="28"/>
      <c r="H60" s="39"/>
      <c r="I60" s="16">
        <f>I59*I43</f>
        <v>366.66666666666663</v>
      </c>
      <c r="J60" s="16">
        <f t="shared" ref="J60:M60" si="7">J59*J43</f>
        <v>73.857142857142847</v>
      </c>
      <c r="K60" s="16">
        <f t="shared" si="7"/>
        <v>66.08695652173914</v>
      </c>
      <c r="L60" s="16">
        <f t="shared" si="7"/>
        <v>202.33333333333331</v>
      </c>
      <c r="M60" s="16">
        <f t="shared" si="7"/>
        <v>284.41558441558442</v>
      </c>
    </row>
    <row r="61" spans="1:13" s="10" customFormat="1" x14ac:dyDescent="0.25">
      <c r="A61" s="31"/>
      <c r="B61" s="55"/>
      <c r="C61" s="31"/>
      <c r="D61" s="31"/>
      <c r="E61" s="31"/>
      <c r="F61" s="31"/>
      <c r="G61" s="31"/>
      <c r="H61" s="56"/>
      <c r="I61" s="57"/>
      <c r="J61" s="57"/>
      <c r="K61" s="57"/>
      <c r="L61" s="57"/>
      <c r="M61" s="57"/>
    </row>
    <row r="62" spans="1:13" x14ac:dyDescent="0.25">
      <c r="A62" s="23" t="s">
        <v>217</v>
      </c>
      <c r="I62" s="19"/>
      <c r="J62" s="19"/>
      <c r="K62" s="19"/>
      <c r="L62" s="19"/>
      <c r="M62" s="19"/>
    </row>
    <row r="63" spans="1:13" s="10" customFormat="1" x14ac:dyDescent="0.25">
      <c r="A63" s="31" t="s">
        <v>209</v>
      </c>
      <c r="B63" s="32"/>
      <c r="C63" s="31"/>
      <c r="D63" s="31"/>
      <c r="E63" s="31"/>
      <c r="F63" s="31"/>
      <c r="G63" s="31"/>
      <c r="H63" s="33"/>
      <c r="I63" s="49"/>
      <c r="J63" s="49"/>
      <c r="K63" s="49"/>
      <c r="L63" s="49"/>
      <c r="M63" s="49"/>
    </row>
    <row r="64" spans="1:13" s="10" customFormat="1" x14ac:dyDescent="0.25">
      <c r="A64" s="11" t="s">
        <v>30</v>
      </c>
      <c r="B64" s="34" t="s">
        <v>179</v>
      </c>
      <c r="C64" s="11" t="s">
        <v>14</v>
      </c>
      <c r="D64" s="11" t="s">
        <v>14</v>
      </c>
      <c r="E64" s="11" t="s">
        <v>14</v>
      </c>
      <c r="F64" s="11" t="s">
        <v>14</v>
      </c>
      <c r="G64" s="11" t="s">
        <v>14</v>
      </c>
      <c r="H64" s="33"/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s="10" customFormat="1" x14ac:dyDescent="0.25">
      <c r="A65" s="11" t="s">
        <v>31</v>
      </c>
      <c r="B65" s="34" t="s">
        <v>179</v>
      </c>
      <c r="C65" s="11" t="s">
        <v>14</v>
      </c>
      <c r="D65" s="11" t="s">
        <v>14</v>
      </c>
      <c r="E65" s="11" t="s">
        <v>25</v>
      </c>
      <c r="F65" s="11" t="s">
        <v>14</v>
      </c>
      <c r="G65" s="11" t="s">
        <v>14</v>
      </c>
      <c r="H65" s="33"/>
      <c r="I65" s="49">
        <v>0</v>
      </c>
      <c r="J65" s="49">
        <v>0</v>
      </c>
      <c r="K65" s="49">
        <v>1</v>
      </c>
      <c r="L65" s="49">
        <v>0</v>
      </c>
      <c r="M65" s="49">
        <v>0</v>
      </c>
    </row>
    <row r="66" spans="1:13" ht="38.25" x14ac:dyDescent="0.25">
      <c r="A66" s="11" t="s">
        <v>32</v>
      </c>
      <c r="B66" s="34" t="s">
        <v>179</v>
      </c>
      <c r="C66" s="3" t="s">
        <v>33</v>
      </c>
      <c r="D66" s="3" t="s">
        <v>34</v>
      </c>
      <c r="E66" s="3" t="s">
        <v>35</v>
      </c>
      <c r="F66" s="3" t="s">
        <v>14</v>
      </c>
      <c r="G66" s="3" t="s">
        <v>34</v>
      </c>
      <c r="I66" s="49">
        <v>1</v>
      </c>
      <c r="J66" s="49">
        <v>0</v>
      </c>
      <c r="K66" s="49">
        <v>1</v>
      </c>
      <c r="L66" s="49">
        <v>0</v>
      </c>
      <c r="M66" s="49">
        <v>0</v>
      </c>
    </row>
    <row r="67" spans="1:13" ht="38.25" x14ac:dyDescent="0.25">
      <c r="A67" s="11" t="s">
        <v>36</v>
      </c>
      <c r="B67" s="34" t="s">
        <v>179</v>
      </c>
      <c r="C67" s="3" t="s">
        <v>37</v>
      </c>
      <c r="D67" s="3" t="s">
        <v>38</v>
      </c>
      <c r="E67" s="3" t="s">
        <v>25</v>
      </c>
      <c r="F67" s="3" t="s">
        <v>25</v>
      </c>
      <c r="G67" s="3" t="s">
        <v>25</v>
      </c>
      <c r="I67" s="49">
        <v>0</v>
      </c>
      <c r="J67" s="49">
        <v>1</v>
      </c>
      <c r="K67" s="49">
        <v>1</v>
      </c>
      <c r="L67" s="49">
        <v>1</v>
      </c>
      <c r="M67" s="49">
        <v>1</v>
      </c>
    </row>
    <row r="68" spans="1:13" x14ac:dyDescent="0.25">
      <c r="A68" s="11"/>
      <c r="B68" s="34"/>
      <c r="C68" s="3"/>
      <c r="D68" s="3"/>
      <c r="E68" s="3"/>
      <c r="F68" s="3"/>
      <c r="G68" s="3"/>
      <c r="I68" s="49"/>
      <c r="J68" s="49"/>
      <c r="K68" s="49"/>
      <c r="L68" s="49"/>
      <c r="M68" s="49"/>
    </row>
    <row r="69" spans="1:13" x14ac:dyDescent="0.25">
      <c r="A69" s="31" t="s">
        <v>218</v>
      </c>
      <c r="B69" s="34"/>
      <c r="C69" s="3"/>
      <c r="D69" s="3"/>
      <c r="E69" s="3"/>
      <c r="F69" s="3"/>
      <c r="G69" s="3"/>
      <c r="I69" s="19"/>
      <c r="J69" s="19"/>
      <c r="K69" s="19"/>
      <c r="L69" s="19"/>
      <c r="M69" s="19"/>
    </row>
    <row r="70" spans="1:13" x14ac:dyDescent="0.25">
      <c r="A70" s="25" t="s">
        <v>164</v>
      </c>
      <c r="B70" s="13" t="s">
        <v>179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</row>
    <row r="71" spans="1:13" x14ac:dyDescent="0.25">
      <c r="A71" s="25" t="s">
        <v>165</v>
      </c>
      <c r="B71" s="13" t="s">
        <v>179</v>
      </c>
      <c r="I71" s="49">
        <v>0</v>
      </c>
      <c r="J71" s="49">
        <v>0</v>
      </c>
      <c r="K71" s="49">
        <v>1</v>
      </c>
      <c r="L71" s="49">
        <v>0</v>
      </c>
      <c r="M71" s="49">
        <v>1</v>
      </c>
    </row>
    <row r="72" spans="1:13" x14ac:dyDescent="0.25">
      <c r="A72" s="25" t="s">
        <v>167</v>
      </c>
      <c r="B72" s="13" t="s">
        <v>179</v>
      </c>
      <c r="C72" s="13" t="s">
        <v>175</v>
      </c>
      <c r="D72" s="13" t="s">
        <v>163</v>
      </c>
      <c r="E72" s="13" t="s">
        <v>163</v>
      </c>
      <c r="F72" s="13" t="s">
        <v>176</v>
      </c>
      <c r="G72" s="13" t="s">
        <v>163</v>
      </c>
      <c r="I72" s="49">
        <v>1</v>
      </c>
      <c r="J72" s="49">
        <v>1</v>
      </c>
      <c r="K72" s="49">
        <v>1</v>
      </c>
      <c r="L72" s="49">
        <v>0</v>
      </c>
      <c r="M72" s="49">
        <v>1</v>
      </c>
    </row>
    <row r="73" spans="1:13" x14ac:dyDescent="0.25">
      <c r="A73" s="24" t="s">
        <v>168</v>
      </c>
      <c r="B73" s="13" t="s">
        <v>179</v>
      </c>
      <c r="I73" s="49">
        <v>0</v>
      </c>
      <c r="J73" s="49">
        <v>1</v>
      </c>
      <c r="K73" s="49">
        <v>1</v>
      </c>
      <c r="L73" s="49">
        <v>1</v>
      </c>
      <c r="M73" s="49">
        <v>1</v>
      </c>
    </row>
    <row r="74" spans="1:13" x14ac:dyDescent="0.25">
      <c r="A74" s="24" t="s">
        <v>177</v>
      </c>
      <c r="B74" s="13" t="s">
        <v>179</v>
      </c>
      <c r="H74" s="35"/>
      <c r="I74" s="49">
        <v>0</v>
      </c>
      <c r="J74" s="49">
        <v>0</v>
      </c>
      <c r="K74" s="49">
        <v>0</v>
      </c>
      <c r="L74" s="49">
        <v>0</v>
      </c>
      <c r="M74" s="49">
        <v>0</v>
      </c>
    </row>
    <row r="75" spans="1:13" x14ac:dyDescent="0.25">
      <c r="A75" s="24" t="s">
        <v>186</v>
      </c>
      <c r="B75" s="13" t="s">
        <v>179</v>
      </c>
      <c r="H75" s="35"/>
      <c r="I75" s="49">
        <v>0</v>
      </c>
      <c r="J75" s="49">
        <v>0</v>
      </c>
      <c r="K75" s="49">
        <v>1</v>
      </c>
      <c r="L75" s="49">
        <v>1</v>
      </c>
      <c r="M75" s="49">
        <v>1</v>
      </c>
    </row>
    <row r="76" spans="1:13" x14ac:dyDescent="0.25">
      <c r="H76" s="35"/>
      <c r="I76" s="49"/>
      <c r="J76" s="49"/>
      <c r="K76" s="49"/>
      <c r="L76" s="49"/>
      <c r="M76" s="49"/>
    </row>
    <row r="77" spans="1:13" x14ac:dyDescent="0.25">
      <c r="A77" s="23" t="s">
        <v>219</v>
      </c>
      <c r="I77" s="49"/>
      <c r="J77" s="49"/>
      <c r="K77" s="49"/>
      <c r="L77" s="49"/>
      <c r="M77" s="49"/>
    </row>
    <row r="78" spans="1:13" x14ac:dyDescent="0.25">
      <c r="A78" s="11" t="s">
        <v>39</v>
      </c>
      <c r="B78" s="34" t="s">
        <v>179</v>
      </c>
      <c r="C78" s="3" t="s">
        <v>25</v>
      </c>
      <c r="D78" s="3" t="s">
        <v>40</v>
      </c>
      <c r="E78" s="3" t="s">
        <v>25</v>
      </c>
      <c r="F78" s="3" t="s">
        <v>25</v>
      </c>
      <c r="G78" s="3" t="s">
        <v>25</v>
      </c>
      <c r="I78" s="49">
        <v>1</v>
      </c>
      <c r="J78" s="49">
        <v>0.5</v>
      </c>
      <c r="K78" s="49">
        <v>1</v>
      </c>
      <c r="L78" s="49">
        <v>1</v>
      </c>
      <c r="M78" s="49">
        <v>1</v>
      </c>
    </row>
    <row r="79" spans="1:13" x14ac:dyDescent="0.25">
      <c r="A79" s="11" t="s">
        <v>41</v>
      </c>
      <c r="B79" s="34" t="s">
        <v>179</v>
      </c>
      <c r="C79" s="3" t="s">
        <v>14</v>
      </c>
      <c r="D79" s="3" t="s">
        <v>14</v>
      </c>
      <c r="E79" s="3" t="s">
        <v>42</v>
      </c>
      <c r="F79" s="3" t="s">
        <v>43</v>
      </c>
      <c r="G79" s="3" t="s">
        <v>14</v>
      </c>
      <c r="I79" s="49">
        <v>0</v>
      </c>
      <c r="J79" s="49">
        <v>0</v>
      </c>
      <c r="K79" s="49">
        <v>0</v>
      </c>
      <c r="L79" s="49">
        <v>1</v>
      </c>
      <c r="M79" s="49">
        <v>0</v>
      </c>
    </row>
    <row r="80" spans="1:13" ht="38.25" x14ac:dyDescent="0.25">
      <c r="A80" s="11" t="s">
        <v>44</v>
      </c>
      <c r="B80" s="34" t="s">
        <v>179</v>
      </c>
      <c r="C80" s="3" t="s">
        <v>45</v>
      </c>
      <c r="D80" s="3" t="s">
        <v>25</v>
      </c>
      <c r="E80" s="3" t="s">
        <v>25</v>
      </c>
      <c r="F80" s="3" t="s">
        <v>47</v>
      </c>
      <c r="G80" s="3" t="s">
        <v>46</v>
      </c>
      <c r="I80" s="49">
        <v>1</v>
      </c>
      <c r="J80" s="49">
        <v>1</v>
      </c>
      <c r="K80" s="49">
        <v>1</v>
      </c>
      <c r="L80" s="49">
        <v>0.5</v>
      </c>
      <c r="M80" s="49">
        <v>1</v>
      </c>
    </row>
    <row r="81" spans="1:13" x14ac:dyDescent="0.25">
      <c r="A81" s="11" t="s">
        <v>48</v>
      </c>
      <c r="B81" s="34" t="s">
        <v>179</v>
      </c>
      <c r="C81" s="3" t="s">
        <v>25</v>
      </c>
      <c r="D81" s="3" t="s">
        <v>25</v>
      </c>
      <c r="E81" s="3" t="s">
        <v>14</v>
      </c>
      <c r="F81" s="3" t="s">
        <v>14</v>
      </c>
      <c r="G81" s="3" t="s">
        <v>14</v>
      </c>
      <c r="I81" s="49">
        <v>1</v>
      </c>
      <c r="J81" s="49">
        <v>1</v>
      </c>
      <c r="K81" s="49">
        <v>0</v>
      </c>
      <c r="L81" s="49">
        <v>0</v>
      </c>
      <c r="M81" s="49">
        <v>0</v>
      </c>
    </row>
    <row r="82" spans="1:13" ht="51" x14ac:dyDescent="0.25">
      <c r="A82" s="11" t="s">
        <v>49</v>
      </c>
      <c r="B82" s="34" t="s">
        <v>179</v>
      </c>
      <c r="C82" s="3">
        <v>80</v>
      </c>
      <c r="D82" s="3">
        <v>80</v>
      </c>
      <c r="E82" s="3">
        <v>60</v>
      </c>
      <c r="F82" s="3" t="s">
        <v>50</v>
      </c>
      <c r="G82" s="3" t="s">
        <v>50</v>
      </c>
      <c r="I82" s="49">
        <v>0.8</v>
      </c>
      <c r="J82" s="49">
        <v>0.8</v>
      </c>
      <c r="K82" s="49">
        <v>0.6</v>
      </c>
      <c r="L82" s="49">
        <v>0.5</v>
      </c>
      <c r="M82" s="49">
        <v>0.5</v>
      </c>
    </row>
    <row r="83" spans="1:13" x14ac:dyDescent="0.25">
      <c r="A83" s="11" t="s">
        <v>206</v>
      </c>
      <c r="B83" s="34"/>
      <c r="C83" s="3"/>
      <c r="D83" s="3"/>
      <c r="E83" s="3"/>
      <c r="F83" s="3"/>
      <c r="G83" s="3"/>
      <c r="I83" s="49">
        <v>0.8</v>
      </c>
      <c r="J83" s="49">
        <v>0.8</v>
      </c>
      <c r="K83" s="49">
        <v>0.6</v>
      </c>
      <c r="L83" s="49">
        <v>0.25</v>
      </c>
      <c r="M83" s="49">
        <v>0.5</v>
      </c>
    </row>
    <row r="84" spans="1:13" s="48" customFormat="1" ht="63.75" x14ac:dyDescent="0.25">
      <c r="A84" s="43" t="s">
        <v>207</v>
      </c>
      <c r="B84" s="44" t="s">
        <v>179</v>
      </c>
      <c r="C84" s="45" t="s">
        <v>52</v>
      </c>
      <c r="D84" s="45" t="s">
        <v>53</v>
      </c>
      <c r="E84" s="45" t="s">
        <v>55</v>
      </c>
      <c r="F84" s="45" t="s">
        <v>56</v>
      </c>
      <c r="G84" s="45" t="s">
        <v>54</v>
      </c>
      <c r="H84" s="46"/>
      <c r="I84" s="52"/>
      <c r="J84" s="52"/>
      <c r="K84" s="52"/>
      <c r="L84" s="52"/>
      <c r="M84" s="52"/>
    </row>
    <row r="85" spans="1:13" x14ac:dyDescent="0.25">
      <c r="A85" s="11" t="s">
        <v>57</v>
      </c>
      <c r="B85" s="34" t="s">
        <v>179</v>
      </c>
      <c r="C85" s="3" t="s">
        <v>14</v>
      </c>
      <c r="D85" s="3" t="s">
        <v>14</v>
      </c>
      <c r="E85" s="3" t="s">
        <v>25</v>
      </c>
      <c r="F85" s="3" t="s">
        <v>25</v>
      </c>
      <c r="G85" s="3" t="s">
        <v>14</v>
      </c>
      <c r="I85" s="49">
        <v>0</v>
      </c>
      <c r="J85" s="49">
        <v>0</v>
      </c>
      <c r="K85" s="49">
        <v>1</v>
      </c>
      <c r="L85" s="49">
        <v>1</v>
      </c>
      <c r="M85" s="49">
        <v>0</v>
      </c>
    </row>
    <row r="86" spans="1:13" ht="102" x14ac:dyDescent="0.25">
      <c r="A86" s="11" t="s">
        <v>58</v>
      </c>
      <c r="B86" s="34" t="s">
        <v>179</v>
      </c>
      <c r="C86" s="3" t="s">
        <v>59</v>
      </c>
      <c r="D86" s="3" t="s">
        <v>60</v>
      </c>
      <c r="E86" s="3" t="s">
        <v>62</v>
      </c>
      <c r="F86" s="3" t="s">
        <v>63</v>
      </c>
      <c r="G86" s="3" t="s">
        <v>61</v>
      </c>
      <c r="I86" s="49">
        <v>2</v>
      </c>
      <c r="J86" s="49">
        <v>2</v>
      </c>
      <c r="K86" s="49">
        <v>1</v>
      </c>
      <c r="L86" s="49">
        <v>0</v>
      </c>
      <c r="M86" s="49">
        <v>2</v>
      </c>
    </row>
    <row r="87" spans="1:13" ht="38.25" x14ac:dyDescent="0.25">
      <c r="A87" s="11" t="s">
        <v>64</v>
      </c>
      <c r="B87" s="34" t="s">
        <v>179</v>
      </c>
      <c r="C87" s="3" t="s">
        <v>14</v>
      </c>
      <c r="D87" s="3" t="s">
        <v>25</v>
      </c>
      <c r="E87" s="3" t="s">
        <v>66</v>
      </c>
      <c r="F87" s="3" t="s">
        <v>14</v>
      </c>
      <c r="G87" s="3" t="s">
        <v>65</v>
      </c>
      <c r="I87" s="49">
        <v>0</v>
      </c>
      <c r="J87" s="49">
        <v>2</v>
      </c>
      <c r="K87" s="49">
        <v>1</v>
      </c>
      <c r="L87" s="49">
        <v>0</v>
      </c>
      <c r="M87" s="49">
        <v>2</v>
      </c>
    </row>
    <row r="88" spans="1:13" x14ac:dyDescent="0.25">
      <c r="A88" s="11" t="s">
        <v>67</v>
      </c>
      <c r="B88" s="34" t="s">
        <v>179</v>
      </c>
      <c r="C88" s="3" t="s">
        <v>14</v>
      </c>
      <c r="D88" s="3" t="s">
        <v>68</v>
      </c>
      <c r="E88" s="3" t="s">
        <v>14</v>
      </c>
      <c r="F88" s="3" t="s">
        <v>14</v>
      </c>
      <c r="G88" s="3" t="s">
        <v>14</v>
      </c>
      <c r="I88" s="49">
        <v>0</v>
      </c>
      <c r="J88" s="49">
        <v>1</v>
      </c>
      <c r="K88" s="49">
        <v>0</v>
      </c>
      <c r="L88" s="49">
        <v>0</v>
      </c>
      <c r="M88" s="49">
        <v>0</v>
      </c>
    </row>
    <row r="89" spans="1:13" x14ac:dyDescent="0.25">
      <c r="A89" s="11" t="s">
        <v>195</v>
      </c>
      <c r="B89" s="34" t="s">
        <v>179</v>
      </c>
      <c r="C89" s="3" t="s">
        <v>25</v>
      </c>
      <c r="D89" s="3" t="s">
        <v>25</v>
      </c>
      <c r="E89" s="3" t="s">
        <v>25</v>
      </c>
      <c r="F89" s="3" t="s">
        <v>70</v>
      </c>
      <c r="G89" s="3" t="s">
        <v>70</v>
      </c>
      <c r="I89" s="49">
        <v>2</v>
      </c>
      <c r="J89" s="49">
        <v>2</v>
      </c>
      <c r="K89" s="49">
        <v>2</v>
      </c>
      <c r="L89" s="49">
        <v>1</v>
      </c>
      <c r="M89" s="49">
        <v>1</v>
      </c>
    </row>
    <row r="90" spans="1:13" ht="38.25" x14ac:dyDescent="0.25">
      <c r="A90" s="11" t="s">
        <v>71</v>
      </c>
      <c r="B90" s="34" t="s">
        <v>179</v>
      </c>
      <c r="C90" s="3" t="s">
        <v>72</v>
      </c>
      <c r="D90" s="3" t="s">
        <v>73</v>
      </c>
      <c r="E90" s="3" t="s">
        <v>75</v>
      </c>
      <c r="F90" s="3" t="s">
        <v>76</v>
      </c>
      <c r="G90" s="3" t="s">
        <v>74</v>
      </c>
      <c r="I90" s="49">
        <v>2</v>
      </c>
      <c r="J90" s="49">
        <v>2</v>
      </c>
      <c r="K90" s="49">
        <v>1</v>
      </c>
      <c r="L90" s="49">
        <v>2</v>
      </c>
      <c r="M90" s="49">
        <v>1</v>
      </c>
    </row>
    <row r="91" spans="1:13" ht="25.5" x14ac:dyDescent="0.25">
      <c r="A91" s="11" t="s">
        <v>196</v>
      </c>
      <c r="B91" s="34" t="s">
        <v>179</v>
      </c>
      <c r="C91" s="3" t="s">
        <v>78</v>
      </c>
      <c r="D91" s="3" t="s">
        <v>79</v>
      </c>
      <c r="E91" s="3" t="s">
        <v>81</v>
      </c>
      <c r="F91" s="3" t="s">
        <v>81</v>
      </c>
      <c r="G91" s="3" t="s">
        <v>80</v>
      </c>
      <c r="I91" s="49">
        <v>2</v>
      </c>
      <c r="J91" s="49">
        <v>2</v>
      </c>
      <c r="K91" s="49">
        <v>0</v>
      </c>
      <c r="L91" s="49">
        <v>0</v>
      </c>
      <c r="M91" s="49">
        <v>1</v>
      </c>
    </row>
    <row r="92" spans="1:13" x14ac:dyDescent="0.25">
      <c r="A92" s="11" t="s">
        <v>197</v>
      </c>
      <c r="B92" s="34" t="s">
        <v>179</v>
      </c>
      <c r="C92" s="3" t="s">
        <v>25</v>
      </c>
      <c r="D92" s="3" t="s">
        <v>25</v>
      </c>
      <c r="E92" s="3" t="s">
        <v>81</v>
      </c>
      <c r="F92" s="3" t="s">
        <v>81</v>
      </c>
      <c r="G92" s="3" t="s">
        <v>81</v>
      </c>
      <c r="I92" s="49">
        <v>2</v>
      </c>
      <c r="J92" s="49">
        <v>2</v>
      </c>
      <c r="K92" s="49">
        <v>1</v>
      </c>
      <c r="L92" s="49">
        <v>1</v>
      </c>
      <c r="M92" s="49">
        <v>1</v>
      </c>
    </row>
    <row r="93" spans="1:13" ht="76.5" x14ac:dyDescent="0.25">
      <c r="A93" s="11" t="s">
        <v>198</v>
      </c>
      <c r="B93" s="34" t="s">
        <v>179</v>
      </c>
      <c r="C93" s="3" t="s">
        <v>84</v>
      </c>
      <c r="D93" s="3" t="s">
        <v>85</v>
      </c>
      <c r="E93" s="3" t="s">
        <v>87</v>
      </c>
      <c r="F93" s="3" t="s">
        <v>88</v>
      </c>
      <c r="G93" s="3" t="s">
        <v>86</v>
      </c>
      <c r="I93" s="49">
        <v>2</v>
      </c>
      <c r="J93" s="49">
        <v>2.5</v>
      </c>
      <c r="K93" s="49">
        <v>1.75</v>
      </c>
      <c r="L93" s="49">
        <v>1.75</v>
      </c>
      <c r="M93" s="49">
        <v>1.5</v>
      </c>
    </row>
    <row r="94" spans="1:13" x14ac:dyDescent="0.25">
      <c r="A94" s="11" t="s">
        <v>89</v>
      </c>
      <c r="B94" s="34" t="s">
        <v>179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I94" s="49">
        <v>1</v>
      </c>
      <c r="J94" s="49">
        <v>1</v>
      </c>
      <c r="K94" s="49">
        <v>1</v>
      </c>
      <c r="L94" s="49">
        <v>1</v>
      </c>
      <c r="M94" s="49">
        <v>1</v>
      </c>
    </row>
    <row r="95" spans="1:13" s="48" customFormat="1" ht="38.25" x14ac:dyDescent="0.25">
      <c r="A95" s="43" t="s">
        <v>90</v>
      </c>
      <c r="B95" s="44" t="s">
        <v>179</v>
      </c>
      <c r="C95" s="45" t="s">
        <v>91</v>
      </c>
      <c r="D95" s="45" t="s">
        <v>25</v>
      </c>
      <c r="E95" s="45" t="s">
        <v>25</v>
      </c>
      <c r="F95" s="45" t="s">
        <v>25</v>
      </c>
      <c r="G95" s="45" t="s">
        <v>92</v>
      </c>
      <c r="H95" s="46"/>
      <c r="I95" s="52">
        <v>-1</v>
      </c>
      <c r="J95" s="52">
        <v>-1</v>
      </c>
      <c r="K95" s="52">
        <v>-1</v>
      </c>
      <c r="L95" s="52">
        <v>-1</v>
      </c>
      <c r="M95" s="52">
        <v>0</v>
      </c>
    </row>
    <row r="96" spans="1:13" ht="38.25" x14ac:dyDescent="0.25">
      <c r="A96" s="11" t="s">
        <v>199</v>
      </c>
      <c r="B96" s="34" t="s">
        <v>179</v>
      </c>
      <c r="C96" s="3" t="s">
        <v>14</v>
      </c>
      <c r="D96" s="3" t="s">
        <v>94</v>
      </c>
      <c r="E96" s="3" t="s">
        <v>96</v>
      </c>
      <c r="F96" s="3" t="s">
        <v>97</v>
      </c>
      <c r="G96" s="3" t="s">
        <v>95</v>
      </c>
      <c r="I96" s="49">
        <v>0</v>
      </c>
      <c r="J96" s="49">
        <v>1</v>
      </c>
      <c r="K96" s="49">
        <v>0</v>
      </c>
      <c r="L96" s="49">
        <v>1</v>
      </c>
      <c r="M96" s="49">
        <v>0</v>
      </c>
    </row>
    <row r="97" spans="1:13" ht="25.5" x14ac:dyDescent="0.25">
      <c r="A97" s="11" t="s">
        <v>98</v>
      </c>
      <c r="B97" s="34" t="s">
        <v>179</v>
      </c>
      <c r="C97" s="3" t="s">
        <v>99</v>
      </c>
      <c r="D97" s="3" t="s">
        <v>14</v>
      </c>
      <c r="E97" s="3" t="s">
        <v>14</v>
      </c>
      <c r="F97" s="3" t="s">
        <v>14</v>
      </c>
      <c r="G97" s="3" t="s">
        <v>14</v>
      </c>
      <c r="I97" s="49">
        <v>1</v>
      </c>
      <c r="J97" s="49">
        <v>0</v>
      </c>
      <c r="K97" s="49">
        <v>0</v>
      </c>
      <c r="L97" s="49">
        <v>0</v>
      </c>
      <c r="M97" s="49">
        <v>0</v>
      </c>
    </row>
    <row r="98" spans="1:13" x14ac:dyDescent="0.25">
      <c r="A98" s="11" t="s">
        <v>100</v>
      </c>
      <c r="B98" s="34" t="s">
        <v>179</v>
      </c>
      <c r="C98" s="3" t="s">
        <v>25</v>
      </c>
      <c r="D98" s="3" t="s">
        <v>14</v>
      </c>
      <c r="E98" s="3" t="s">
        <v>14</v>
      </c>
      <c r="F98" s="3" t="s">
        <v>14</v>
      </c>
      <c r="G98" s="3" t="s">
        <v>14</v>
      </c>
      <c r="I98" s="49">
        <v>-1</v>
      </c>
      <c r="J98" s="49">
        <v>0</v>
      </c>
      <c r="K98" s="49">
        <v>0</v>
      </c>
      <c r="L98" s="49">
        <v>0</v>
      </c>
      <c r="M98" s="49">
        <v>0</v>
      </c>
    </row>
    <row r="99" spans="1:13" x14ac:dyDescent="0.25">
      <c r="A99" s="11" t="s">
        <v>101</v>
      </c>
      <c r="B99" s="34" t="s">
        <v>179</v>
      </c>
      <c r="C99" s="3" t="s">
        <v>102</v>
      </c>
      <c r="D99" s="3" t="s">
        <v>103</v>
      </c>
      <c r="E99" s="3" t="s">
        <v>104</v>
      </c>
      <c r="F99" s="3" t="s">
        <v>95</v>
      </c>
      <c r="G99" s="3" t="s">
        <v>15</v>
      </c>
      <c r="I99" s="49"/>
      <c r="J99" s="49"/>
      <c r="K99" s="49"/>
      <c r="L99" s="49"/>
      <c r="M99" s="49"/>
    </row>
    <row r="100" spans="1:13" x14ac:dyDescent="0.25">
      <c r="A100" s="11" t="s">
        <v>105</v>
      </c>
      <c r="B100" s="34" t="s">
        <v>179</v>
      </c>
      <c r="C100" s="3" t="s">
        <v>15</v>
      </c>
      <c r="D100" s="3" t="s">
        <v>14</v>
      </c>
      <c r="E100" s="3" t="s">
        <v>14</v>
      </c>
      <c r="F100" s="3" t="s">
        <v>14</v>
      </c>
      <c r="G100" s="3" t="s">
        <v>14</v>
      </c>
      <c r="I100" s="49">
        <v>1</v>
      </c>
      <c r="J100" s="49">
        <v>0</v>
      </c>
      <c r="K100" s="49">
        <v>0</v>
      </c>
      <c r="L100" s="49">
        <v>0</v>
      </c>
      <c r="M100" s="49">
        <v>0</v>
      </c>
    </row>
    <row r="101" spans="1:13" x14ac:dyDescent="0.25">
      <c r="A101" s="11" t="s">
        <v>106</v>
      </c>
      <c r="B101" s="34" t="s">
        <v>179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I101" s="49">
        <v>1</v>
      </c>
      <c r="J101" s="49">
        <v>1</v>
      </c>
      <c r="K101" s="49">
        <v>1</v>
      </c>
      <c r="L101" s="49">
        <v>1</v>
      </c>
      <c r="M101" s="49">
        <v>1</v>
      </c>
    </row>
    <row r="102" spans="1:13" x14ac:dyDescent="0.25">
      <c r="A102" s="11" t="s">
        <v>107</v>
      </c>
      <c r="B102" s="34" t="s">
        <v>179</v>
      </c>
      <c r="C102" s="3" t="s">
        <v>25</v>
      </c>
      <c r="D102" s="3" t="s">
        <v>25</v>
      </c>
      <c r="E102" s="3" t="s">
        <v>14</v>
      </c>
      <c r="F102" s="3" t="s">
        <v>14</v>
      </c>
      <c r="G102" s="3" t="s">
        <v>14</v>
      </c>
      <c r="I102" s="49">
        <v>1</v>
      </c>
      <c r="J102" s="49">
        <v>1</v>
      </c>
      <c r="K102" s="49">
        <v>0</v>
      </c>
      <c r="L102" s="49">
        <v>0</v>
      </c>
      <c r="M102" s="49">
        <v>0</v>
      </c>
    </row>
    <row r="103" spans="1:13" x14ac:dyDescent="0.25">
      <c r="A103" s="11" t="s">
        <v>200</v>
      </c>
      <c r="B103" s="34" t="s">
        <v>179</v>
      </c>
      <c r="C103" s="3" t="s">
        <v>14</v>
      </c>
      <c r="D103" s="3" t="s">
        <v>109</v>
      </c>
      <c r="E103" s="3" t="s">
        <v>70</v>
      </c>
      <c r="F103" s="3" t="s">
        <v>25</v>
      </c>
      <c r="G103" s="3" t="s">
        <v>70</v>
      </c>
      <c r="I103" s="49">
        <v>0</v>
      </c>
      <c r="J103" s="49">
        <v>1</v>
      </c>
      <c r="K103" s="49">
        <v>1</v>
      </c>
      <c r="L103" s="49">
        <v>0</v>
      </c>
      <c r="M103" s="49">
        <v>1</v>
      </c>
    </row>
    <row r="104" spans="1:13" ht="51" x14ac:dyDescent="0.25">
      <c r="A104" s="11" t="s">
        <v>201</v>
      </c>
      <c r="B104" s="34" t="s">
        <v>179</v>
      </c>
      <c r="C104" s="3" t="s">
        <v>14</v>
      </c>
      <c r="D104" s="3" t="s">
        <v>14</v>
      </c>
      <c r="E104" s="3" t="s">
        <v>25</v>
      </c>
      <c r="F104" s="3" t="s">
        <v>111</v>
      </c>
      <c r="G104" s="3" t="s">
        <v>95</v>
      </c>
      <c r="I104" s="49">
        <v>0</v>
      </c>
      <c r="J104" s="49">
        <v>0</v>
      </c>
      <c r="K104" s="49">
        <v>2</v>
      </c>
      <c r="L104" s="49">
        <v>1</v>
      </c>
      <c r="M104" s="49">
        <v>0</v>
      </c>
    </row>
    <row r="105" spans="1:13" s="48" customFormat="1" ht="51" x14ac:dyDescent="0.25">
      <c r="A105" s="43" t="s">
        <v>208</v>
      </c>
      <c r="B105" s="44" t="s">
        <v>179</v>
      </c>
      <c r="C105" s="45" t="s">
        <v>14</v>
      </c>
      <c r="D105" s="45" t="s">
        <v>14</v>
      </c>
      <c r="E105" s="45" t="s">
        <v>114</v>
      </c>
      <c r="F105" s="45" t="s">
        <v>115</v>
      </c>
      <c r="G105" s="45" t="s">
        <v>113</v>
      </c>
      <c r="H105" s="46"/>
      <c r="I105" s="52">
        <v>0</v>
      </c>
      <c r="J105" s="52">
        <v>0</v>
      </c>
      <c r="K105" s="52">
        <v>-1</v>
      </c>
      <c r="L105" s="52">
        <v>-1</v>
      </c>
      <c r="M105" s="52">
        <v>-0.5</v>
      </c>
    </row>
    <row r="106" spans="1:13" ht="25.5" x14ac:dyDescent="0.25">
      <c r="A106" s="11" t="s">
        <v>202</v>
      </c>
      <c r="B106" s="34" t="s">
        <v>179</v>
      </c>
      <c r="C106" s="3" t="s">
        <v>14</v>
      </c>
      <c r="D106" s="3" t="s">
        <v>117</v>
      </c>
      <c r="E106" s="3" t="s">
        <v>14</v>
      </c>
      <c r="F106" s="3" t="s">
        <v>14</v>
      </c>
      <c r="G106" s="3" t="s">
        <v>118</v>
      </c>
      <c r="I106" s="49">
        <v>0</v>
      </c>
      <c r="J106" s="49">
        <v>1</v>
      </c>
      <c r="K106" s="49">
        <v>0</v>
      </c>
      <c r="L106" s="49">
        <v>0</v>
      </c>
      <c r="M106" s="49">
        <v>2</v>
      </c>
    </row>
    <row r="107" spans="1:13" ht="38.25" x14ac:dyDescent="0.25">
      <c r="A107" s="11" t="s">
        <v>203</v>
      </c>
      <c r="B107" s="34" t="s">
        <v>179</v>
      </c>
      <c r="C107" s="3" t="s">
        <v>14</v>
      </c>
      <c r="D107" s="3" t="s">
        <v>14</v>
      </c>
      <c r="E107" s="3" t="s">
        <v>14</v>
      </c>
      <c r="F107" s="3" t="s">
        <v>121</v>
      </c>
      <c r="G107" s="3" t="s">
        <v>120</v>
      </c>
      <c r="I107" s="49">
        <v>0</v>
      </c>
      <c r="J107" s="49">
        <v>0</v>
      </c>
      <c r="K107" s="49">
        <v>0</v>
      </c>
      <c r="L107" s="49">
        <v>2</v>
      </c>
      <c r="M107" s="49">
        <v>1</v>
      </c>
    </row>
    <row r="108" spans="1:13" ht="25.5" x14ac:dyDescent="0.25">
      <c r="A108" s="11" t="s">
        <v>204</v>
      </c>
      <c r="B108" s="34" t="s">
        <v>179</v>
      </c>
      <c r="C108" s="3" t="s">
        <v>122</v>
      </c>
      <c r="D108" s="3" t="s">
        <v>123</v>
      </c>
      <c r="E108" s="3">
        <v>2</v>
      </c>
      <c r="F108" s="3" t="s">
        <v>125</v>
      </c>
      <c r="G108" s="3" t="s">
        <v>124</v>
      </c>
      <c r="I108" s="49">
        <v>1</v>
      </c>
      <c r="J108" s="49">
        <v>1</v>
      </c>
      <c r="K108" s="49">
        <v>2</v>
      </c>
      <c r="L108" s="49">
        <v>2</v>
      </c>
      <c r="M108" s="49">
        <v>4</v>
      </c>
    </row>
    <row r="109" spans="1:13" x14ac:dyDescent="0.25">
      <c r="H109" s="35"/>
      <c r="I109" s="49"/>
      <c r="J109" s="49"/>
      <c r="K109" s="49"/>
      <c r="L109" s="49"/>
      <c r="M109" s="49"/>
    </row>
    <row r="110" spans="1:13" x14ac:dyDescent="0.25">
      <c r="A110" s="36" t="s">
        <v>152</v>
      </c>
      <c r="H110" s="35"/>
      <c r="I110" s="49"/>
      <c r="J110" s="49"/>
      <c r="K110" s="49"/>
      <c r="L110" s="49"/>
      <c r="M110" s="49"/>
    </row>
    <row r="111" spans="1:13" x14ac:dyDescent="0.25">
      <c r="A111" s="24" t="s">
        <v>171</v>
      </c>
      <c r="B111" s="13" t="s">
        <v>179</v>
      </c>
      <c r="H111" s="35"/>
      <c r="I111" s="49">
        <v>1</v>
      </c>
      <c r="J111" s="49">
        <v>1</v>
      </c>
      <c r="K111" s="49">
        <v>1</v>
      </c>
      <c r="L111" s="49">
        <v>1</v>
      </c>
      <c r="M111" s="49">
        <v>1</v>
      </c>
    </row>
    <row r="112" spans="1:13" x14ac:dyDescent="0.25">
      <c r="A112" s="25" t="s">
        <v>205</v>
      </c>
      <c r="B112" s="13" t="s">
        <v>179</v>
      </c>
      <c r="H112" s="35"/>
      <c r="I112" s="49">
        <v>0</v>
      </c>
      <c r="J112" s="49">
        <v>1</v>
      </c>
      <c r="K112" s="49">
        <v>0</v>
      </c>
      <c r="L112" s="49">
        <v>0</v>
      </c>
      <c r="M112" s="49">
        <v>0</v>
      </c>
    </row>
    <row r="113" spans="1:13" x14ac:dyDescent="0.25">
      <c r="A113" s="25" t="s">
        <v>166</v>
      </c>
      <c r="B113" s="13" t="s">
        <v>179</v>
      </c>
      <c r="C113" s="13" t="s">
        <v>34</v>
      </c>
      <c r="D113" s="13" t="s">
        <v>175</v>
      </c>
      <c r="E113" s="13" t="s">
        <v>34</v>
      </c>
      <c r="F113" s="13" t="s">
        <v>34</v>
      </c>
      <c r="G113" s="13" t="s">
        <v>34</v>
      </c>
      <c r="H113" s="35"/>
      <c r="I113" s="49">
        <v>0</v>
      </c>
      <c r="J113" s="49">
        <v>0</v>
      </c>
      <c r="K113" s="49">
        <v>0</v>
      </c>
      <c r="L113" s="49">
        <v>0</v>
      </c>
      <c r="M113" s="49">
        <v>0</v>
      </c>
    </row>
    <row r="114" spans="1:13" x14ac:dyDescent="0.25">
      <c r="A114" s="24" t="s">
        <v>172</v>
      </c>
      <c r="B114" s="13" t="s">
        <v>179</v>
      </c>
      <c r="H114" s="35"/>
      <c r="I114" s="49">
        <v>1</v>
      </c>
      <c r="J114" s="49">
        <v>1</v>
      </c>
      <c r="K114" s="49">
        <v>1</v>
      </c>
      <c r="L114" s="49">
        <v>1</v>
      </c>
      <c r="M114" s="49">
        <v>1</v>
      </c>
    </row>
    <row r="115" spans="1:13" x14ac:dyDescent="0.25">
      <c r="B115" s="14"/>
      <c r="J115" s="49"/>
      <c r="K115" s="49"/>
      <c r="L115" s="49"/>
      <c r="M115" s="49"/>
    </row>
    <row r="116" spans="1:13" s="77" customFormat="1" x14ac:dyDescent="0.25">
      <c r="A116" s="73" t="s">
        <v>180</v>
      </c>
      <c r="B116" s="74" t="s">
        <v>179</v>
      </c>
      <c r="C116" s="73"/>
      <c r="D116" s="73"/>
      <c r="E116" s="73"/>
      <c r="F116" s="73"/>
      <c r="G116" s="73"/>
      <c r="H116" s="75"/>
      <c r="I116" s="76">
        <f>SUM(I64:I75)</f>
        <v>2</v>
      </c>
      <c r="J116" s="76">
        <f t="shared" ref="J116:M116" si="8">SUM(J64:J75)</f>
        <v>3</v>
      </c>
      <c r="K116" s="76">
        <f t="shared" si="8"/>
        <v>7</v>
      </c>
      <c r="L116" s="76">
        <f t="shared" si="8"/>
        <v>3</v>
      </c>
      <c r="M116" s="76">
        <f t="shared" si="8"/>
        <v>5</v>
      </c>
    </row>
    <row r="117" spans="1:13" s="82" customFormat="1" x14ac:dyDescent="0.25">
      <c r="A117" s="78" t="s">
        <v>181</v>
      </c>
      <c r="B117" s="79" t="s">
        <v>179</v>
      </c>
      <c r="C117" s="78"/>
      <c r="D117" s="78"/>
      <c r="E117" s="78"/>
      <c r="F117" s="78"/>
      <c r="G117" s="78"/>
      <c r="H117" s="80"/>
      <c r="I117" s="81">
        <f>SUM(I78:I114)</f>
        <v>22.6</v>
      </c>
      <c r="J117" s="81">
        <f t="shared" ref="J117:M117" si="9">SUM(J78:J114)</f>
        <v>28.6</v>
      </c>
      <c r="K117" s="81">
        <f t="shared" si="9"/>
        <v>18.95</v>
      </c>
      <c r="L117" s="81">
        <f t="shared" si="9"/>
        <v>18</v>
      </c>
      <c r="M117" s="81">
        <f t="shared" si="9"/>
        <v>24</v>
      </c>
    </row>
    <row r="118" spans="1:13" s="9" customFormat="1" x14ac:dyDescent="0.25">
      <c r="A118" s="28" t="s">
        <v>182</v>
      </c>
      <c r="B118" s="38" t="s">
        <v>179</v>
      </c>
      <c r="C118" s="28"/>
      <c r="D118" s="28"/>
      <c r="E118" s="28"/>
      <c r="F118" s="28"/>
      <c r="G118" s="28"/>
      <c r="H118" s="39"/>
      <c r="I118" s="16">
        <f>I117/I116</f>
        <v>11.3</v>
      </c>
      <c r="J118" s="16">
        <f t="shared" ref="J118:M118" si="10">J117/J116</f>
        <v>9.5333333333333332</v>
      </c>
      <c r="K118" s="16">
        <f t="shared" si="10"/>
        <v>2.7071428571428569</v>
      </c>
      <c r="L118" s="16">
        <f t="shared" si="10"/>
        <v>6</v>
      </c>
      <c r="M118" s="16">
        <f t="shared" si="10"/>
        <v>4.8</v>
      </c>
    </row>
    <row r="119" spans="1:13" x14ac:dyDescent="0.25">
      <c r="I119" s="19"/>
      <c r="J119" s="19"/>
      <c r="K119" s="19"/>
      <c r="L119" s="19"/>
      <c r="M119" s="19"/>
    </row>
    <row r="120" spans="1:13" s="72" customFormat="1" x14ac:dyDescent="0.25">
      <c r="A120" s="70" t="str">
        <f>A57</f>
        <v>Σ Risiko during</v>
      </c>
      <c r="B120" s="71"/>
      <c r="C120" s="70"/>
      <c r="D120" s="70"/>
      <c r="E120" s="70"/>
      <c r="F120" s="70"/>
      <c r="G120" s="70"/>
      <c r="H120" s="70"/>
      <c r="I120" s="68">
        <f t="shared" ref="I120:M120" si="11">I57</f>
        <v>3</v>
      </c>
      <c r="J120" s="68">
        <f t="shared" si="11"/>
        <v>7</v>
      </c>
      <c r="K120" s="68">
        <f t="shared" si="11"/>
        <v>18.399999999999999</v>
      </c>
      <c r="L120" s="68">
        <f t="shared" si="11"/>
        <v>3</v>
      </c>
      <c r="M120" s="68">
        <f t="shared" si="11"/>
        <v>7.7</v>
      </c>
    </row>
    <row r="121" spans="1:13" s="84" customFormat="1" x14ac:dyDescent="0.25">
      <c r="A121" s="83" t="str">
        <f t="shared" ref="A121:M121" si="12">A58</f>
        <v>Σ Ressourcen during</v>
      </c>
      <c r="B121" s="86"/>
      <c r="C121" s="83"/>
      <c r="D121" s="83"/>
      <c r="E121" s="83"/>
      <c r="F121" s="83"/>
      <c r="G121" s="83"/>
      <c r="H121" s="83"/>
      <c r="I121" s="87">
        <f t="shared" si="12"/>
        <v>2</v>
      </c>
      <c r="J121" s="87">
        <f t="shared" si="12"/>
        <v>1</v>
      </c>
      <c r="K121" s="87">
        <f t="shared" si="12"/>
        <v>2</v>
      </c>
      <c r="L121" s="87">
        <f t="shared" si="12"/>
        <v>1</v>
      </c>
      <c r="M121" s="87">
        <f t="shared" si="12"/>
        <v>3</v>
      </c>
    </row>
    <row r="122" spans="1:13" s="60" customFormat="1" x14ac:dyDescent="0.25">
      <c r="A122" s="46" t="str">
        <f t="shared" ref="A122:M122" si="13">A59</f>
        <v xml:space="preserve">Genesungspotential during (Ressourcen during/ Risiko during </v>
      </c>
      <c r="B122" s="47"/>
      <c r="C122" s="46"/>
      <c r="D122" s="46"/>
      <c r="E122" s="46"/>
      <c r="F122" s="46"/>
      <c r="G122" s="46"/>
      <c r="H122" s="46"/>
      <c r="I122" s="51">
        <f t="shared" si="13"/>
        <v>0.66666666666666663</v>
      </c>
      <c r="J122" s="51">
        <f t="shared" si="13"/>
        <v>0.14285714285714285</v>
      </c>
      <c r="K122" s="51">
        <f t="shared" si="13"/>
        <v>0.10869565217391305</v>
      </c>
      <c r="L122" s="51">
        <f t="shared" si="13"/>
        <v>0.33333333333333331</v>
      </c>
      <c r="M122" s="51">
        <f t="shared" si="13"/>
        <v>0.38961038961038963</v>
      </c>
    </row>
    <row r="123" spans="1:13" s="60" customFormat="1" x14ac:dyDescent="0.25">
      <c r="A123" s="46" t="str">
        <f t="shared" ref="A123:M123" si="14">A60</f>
        <v>Genesungspotential * Dauer Therapie</v>
      </c>
      <c r="B123" s="47"/>
      <c r="C123" s="46"/>
      <c r="D123" s="46"/>
      <c r="E123" s="46"/>
      <c r="F123" s="46"/>
      <c r="G123" s="46"/>
      <c r="H123" s="46"/>
      <c r="I123" s="51">
        <f t="shared" si="14"/>
        <v>366.66666666666663</v>
      </c>
      <c r="J123" s="51">
        <f t="shared" si="14"/>
        <v>73.857142857142847</v>
      </c>
      <c r="K123" s="51">
        <f t="shared" si="14"/>
        <v>66.08695652173914</v>
      </c>
      <c r="L123" s="51">
        <f t="shared" si="14"/>
        <v>202.33333333333331</v>
      </c>
      <c r="M123" s="51">
        <f t="shared" si="14"/>
        <v>284.41558441558442</v>
      </c>
    </row>
    <row r="124" spans="1:13" s="59" customFormat="1" x14ac:dyDescent="0.25">
      <c r="A124" s="58"/>
      <c r="B124" s="49"/>
      <c r="C124" s="58"/>
      <c r="D124" s="58"/>
      <c r="E124" s="58"/>
      <c r="F124" s="58"/>
      <c r="G124" s="58"/>
      <c r="H124" s="58"/>
      <c r="I124" s="19"/>
      <c r="J124" s="19"/>
      <c r="K124" s="19"/>
      <c r="L124" s="19"/>
      <c r="M124" s="19"/>
    </row>
    <row r="125" spans="1:13" s="72" customFormat="1" x14ac:dyDescent="0.25">
      <c r="A125" s="70" t="str">
        <f>A36</f>
        <v>Σ Risiko pre</v>
      </c>
      <c r="B125" s="71" t="str">
        <f t="shared" ref="B125:M125" si="15">B36</f>
        <v>pre</v>
      </c>
      <c r="C125" s="70"/>
      <c r="D125" s="70"/>
      <c r="E125" s="70"/>
      <c r="F125" s="70"/>
      <c r="G125" s="70"/>
      <c r="H125" s="70"/>
      <c r="I125" s="68">
        <f t="shared" si="15"/>
        <v>7</v>
      </c>
      <c r="J125" s="68">
        <f t="shared" si="15"/>
        <v>13</v>
      </c>
      <c r="K125" s="68">
        <f t="shared" si="15"/>
        <v>13</v>
      </c>
      <c r="L125" s="68">
        <f t="shared" si="15"/>
        <v>16</v>
      </c>
      <c r="M125" s="68">
        <f t="shared" si="15"/>
        <v>13</v>
      </c>
    </row>
    <row r="126" spans="1:13" s="85" customFormat="1" x14ac:dyDescent="0.25">
      <c r="A126" s="83" t="str">
        <f t="shared" ref="A126:M126" si="16">A37</f>
        <v>Σ Ressourcen pre</v>
      </c>
      <c r="B126" s="86" t="str">
        <f t="shared" si="16"/>
        <v>pre</v>
      </c>
      <c r="C126" s="83"/>
      <c r="D126" s="83"/>
      <c r="E126" s="83"/>
      <c r="F126" s="83"/>
      <c r="G126" s="83"/>
      <c r="H126" s="83"/>
      <c r="I126" s="87">
        <f t="shared" si="16"/>
        <v>6.5</v>
      </c>
      <c r="J126" s="87">
        <f t="shared" si="16"/>
        <v>7</v>
      </c>
      <c r="K126" s="87">
        <f t="shared" si="16"/>
        <v>5</v>
      </c>
      <c r="L126" s="87">
        <f t="shared" si="16"/>
        <v>3</v>
      </c>
      <c r="M126" s="87">
        <f t="shared" si="16"/>
        <v>6</v>
      </c>
    </row>
    <row r="127" spans="1:13" s="48" customFormat="1" x14ac:dyDescent="0.25">
      <c r="A127" s="46" t="str">
        <f t="shared" ref="A127:M127" si="17">A38</f>
        <v>Genesungspotential pre (Ressourcen pre/ Risiko pre)</v>
      </c>
      <c r="B127" s="47" t="str">
        <f t="shared" si="17"/>
        <v>pre</v>
      </c>
      <c r="C127" s="46"/>
      <c r="D127" s="46"/>
      <c r="E127" s="46"/>
      <c r="F127" s="46"/>
      <c r="G127" s="46"/>
      <c r="H127" s="46"/>
      <c r="I127" s="51">
        <f t="shared" si="17"/>
        <v>0.9285714285714286</v>
      </c>
      <c r="J127" s="51">
        <f t="shared" si="17"/>
        <v>0.53846153846153844</v>
      </c>
      <c r="K127" s="51">
        <f t="shared" si="17"/>
        <v>0.38461538461538464</v>
      </c>
      <c r="L127" s="51">
        <f t="shared" si="17"/>
        <v>0.1875</v>
      </c>
      <c r="M127" s="51">
        <f t="shared" si="17"/>
        <v>0.46153846153846156</v>
      </c>
    </row>
    <row r="128" spans="1:13" s="101" customFormat="1" ht="15.75" thickBot="1" x14ac:dyDescent="0.3">
      <c r="A128" s="98"/>
      <c r="B128" s="99"/>
      <c r="C128" s="98"/>
      <c r="D128" s="98"/>
      <c r="E128" s="98"/>
      <c r="F128" s="98"/>
      <c r="G128" s="98"/>
      <c r="H128" s="98"/>
      <c r="I128" s="100"/>
      <c r="J128" s="100"/>
      <c r="K128" s="100"/>
      <c r="L128" s="100"/>
      <c r="M128" s="100"/>
    </row>
    <row r="129" spans="1:13" x14ac:dyDescent="0.25">
      <c r="A129" s="58"/>
      <c r="B129" s="49"/>
      <c r="C129" s="58"/>
      <c r="D129" s="58"/>
      <c r="E129" s="58"/>
      <c r="F129" s="58"/>
      <c r="G129" s="58"/>
      <c r="H129" s="58"/>
      <c r="I129" s="19"/>
      <c r="J129" s="19"/>
      <c r="K129" s="19"/>
      <c r="L129" s="19"/>
      <c r="M129" s="19"/>
    </row>
    <row r="130" spans="1:13" x14ac:dyDescent="0.25">
      <c r="A130" s="61" t="s">
        <v>178</v>
      </c>
      <c r="B130" s="49"/>
      <c r="C130" s="58"/>
      <c r="D130" s="58"/>
      <c r="E130" s="58"/>
      <c r="F130" s="58"/>
      <c r="G130" s="58"/>
      <c r="H130" s="58"/>
      <c r="I130" s="19"/>
      <c r="J130" s="19"/>
      <c r="K130" s="19"/>
      <c r="L130" s="19"/>
      <c r="M130" s="19"/>
    </row>
    <row r="131" spans="1:13" s="69" customFormat="1" x14ac:dyDescent="0.25">
      <c r="A131" s="66" t="s">
        <v>226</v>
      </c>
      <c r="B131" s="67"/>
      <c r="C131" s="66"/>
      <c r="D131" s="66"/>
      <c r="E131" s="66"/>
      <c r="F131" s="66"/>
      <c r="G131" s="66"/>
      <c r="H131" s="66"/>
      <c r="I131" s="68">
        <f>I125+I120</f>
        <v>10</v>
      </c>
      <c r="J131" s="68">
        <f t="shared" ref="J131:M131" si="18">J125+J120</f>
        <v>20</v>
      </c>
      <c r="K131" s="68">
        <f t="shared" si="18"/>
        <v>31.4</v>
      </c>
      <c r="L131" s="68">
        <f t="shared" si="18"/>
        <v>19</v>
      </c>
      <c r="M131" s="68">
        <f t="shared" si="18"/>
        <v>20.7</v>
      </c>
    </row>
    <row r="132" spans="1:13" s="69" customFormat="1" x14ac:dyDescent="0.25">
      <c r="A132" s="70" t="s">
        <v>227</v>
      </c>
      <c r="B132" s="71"/>
      <c r="C132" s="70"/>
      <c r="D132" s="70"/>
      <c r="E132" s="70"/>
      <c r="F132" s="70"/>
      <c r="G132" s="70"/>
      <c r="H132" s="70"/>
      <c r="I132" s="68">
        <f>I120+I116</f>
        <v>5</v>
      </c>
      <c r="J132" s="68">
        <f t="shared" ref="J132:M132" si="19">J120+J116</f>
        <v>10</v>
      </c>
      <c r="K132" s="68">
        <f t="shared" si="19"/>
        <v>25.4</v>
      </c>
      <c r="L132" s="68">
        <f t="shared" si="19"/>
        <v>6</v>
      </c>
      <c r="M132" s="68">
        <f t="shared" si="19"/>
        <v>12.7</v>
      </c>
    </row>
    <row r="133" spans="1:13" s="69" customFormat="1" x14ac:dyDescent="0.25">
      <c r="A133" s="70" t="s">
        <v>228</v>
      </c>
      <c r="B133" s="71"/>
      <c r="C133" s="70"/>
      <c r="D133" s="70"/>
      <c r="E133" s="70"/>
      <c r="F133" s="70"/>
      <c r="G133" s="70"/>
      <c r="H133" s="70"/>
      <c r="I133" s="68">
        <f>I125+I120+I116</f>
        <v>12</v>
      </c>
      <c r="J133" s="68">
        <f t="shared" ref="J133:M133" si="20">J125+J120+J116</f>
        <v>23</v>
      </c>
      <c r="K133" s="68">
        <f t="shared" si="20"/>
        <v>38.4</v>
      </c>
      <c r="L133" s="68">
        <f t="shared" si="20"/>
        <v>22</v>
      </c>
      <c r="M133" s="68">
        <f t="shared" si="20"/>
        <v>25.7</v>
      </c>
    </row>
    <row r="134" spans="1:13" x14ac:dyDescent="0.25">
      <c r="I134" s="19"/>
      <c r="J134" s="19"/>
      <c r="K134" s="19"/>
      <c r="L134" s="19"/>
      <c r="M134" s="19"/>
    </row>
    <row r="135" spans="1:13" x14ac:dyDescent="0.25">
      <c r="A135" s="36" t="s">
        <v>152</v>
      </c>
      <c r="I135" s="19"/>
      <c r="J135" s="19"/>
      <c r="K135" s="19"/>
      <c r="L135" s="19"/>
      <c r="M135" s="19"/>
    </row>
    <row r="136" spans="1:13" s="85" customFormat="1" x14ac:dyDescent="0.25">
      <c r="A136" s="83" t="s">
        <v>226</v>
      </c>
      <c r="B136" s="86"/>
      <c r="C136" s="83"/>
      <c r="D136" s="83"/>
      <c r="E136" s="83"/>
      <c r="F136" s="83"/>
      <c r="G136" s="83"/>
      <c r="H136" s="83"/>
      <c r="I136" s="87">
        <f>I126+I121</f>
        <v>8.5</v>
      </c>
      <c r="J136" s="87">
        <f t="shared" ref="J136:M136" si="21">J126+J121</f>
        <v>8</v>
      </c>
      <c r="K136" s="87">
        <f t="shared" si="21"/>
        <v>7</v>
      </c>
      <c r="L136" s="87">
        <f t="shared" si="21"/>
        <v>4</v>
      </c>
      <c r="M136" s="87">
        <f t="shared" si="21"/>
        <v>9</v>
      </c>
    </row>
    <row r="137" spans="1:13" s="85" customFormat="1" x14ac:dyDescent="0.25">
      <c r="A137" s="83" t="s">
        <v>227</v>
      </c>
      <c r="B137" s="86"/>
      <c r="C137" s="83"/>
      <c r="D137" s="83"/>
      <c r="E137" s="83"/>
      <c r="F137" s="83"/>
      <c r="G137" s="83"/>
      <c r="H137" s="83"/>
      <c r="I137" s="87">
        <f>I121+I117</f>
        <v>24.6</v>
      </c>
      <c r="J137" s="87">
        <f t="shared" ref="J137:M137" si="22">J121+J117</f>
        <v>29.6</v>
      </c>
      <c r="K137" s="87">
        <f t="shared" si="22"/>
        <v>20.95</v>
      </c>
      <c r="L137" s="87">
        <f t="shared" si="22"/>
        <v>19</v>
      </c>
      <c r="M137" s="87">
        <f t="shared" si="22"/>
        <v>27</v>
      </c>
    </row>
    <row r="138" spans="1:13" s="85" customFormat="1" x14ac:dyDescent="0.25">
      <c r="A138" s="83" t="s">
        <v>228</v>
      </c>
      <c r="B138" s="86"/>
      <c r="C138" s="83"/>
      <c r="D138" s="83"/>
      <c r="E138" s="83"/>
      <c r="F138" s="83"/>
      <c r="G138" s="83"/>
      <c r="H138" s="83"/>
      <c r="I138" s="87">
        <f>I126+I121+I117</f>
        <v>31.1</v>
      </c>
      <c r="J138" s="87">
        <f t="shared" ref="J138:M138" si="23">J126+J121+J117</f>
        <v>36.6</v>
      </c>
      <c r="K138" s="87">
        <f t="shared" si="23"/>
        <v>25.95</v>
      </c>
      <c r="L138" s="87">
        <f t="shared" si="23"/>
        <v>22</v>
      </c>
      <c r="M138" s="87">
        <f t="shared" si="23"/>
        <v>33</v>
      </c>
    </row>
    <row r="139" spans="1:13" x14ac:dyDescent="0.25">
      <c r="I139" s="19"/>
      <c r="J139" s="19"/>
      <c r="K139" s="19"/>
      <c r="L139" s="19"/>
      <c r="M139" s="19"/>
    </row>
    <row r="140" spans="1:13" s="64" customFormat="1" x14ac:dyDescent="0.25">
      <c r="A140" s="40" t="s">
        <v>229</v>
      </c>
      <c r="B140" s="62"/>
      <c r="C140" s="63"/>
      <c r="D140" s="63"/>
      <c r="E140" s="63"/>
      <c r="F140" s="63"/>
      <c r="G140" s="63"/>
      <c r="H140" s="63"/>
      <c r="I140" s="65"/>
      <c r="J140" s="65"/>
      <c r="K140" s="65"/>
      <c r="L140" s="65"/>
      <c r="M140" s="65"/>
    </row>
    <row r="141" spans="1:13" s="90" customFormat="1" x14ac:dyDescent="0.25">
      <c r="A141" s="88" t="s">
        <v>170</v>
      </c>
      <c r="B141" s="89"/>
      <c r="C141" s="88"/>
      <c r="D141" s="88"/>
      <c r="E141" s="88"/>
      <c r="F141" s="88"/>
      <c r="G141" s="88"/>
      <c r="H141" s="88"/>
      <c r="I141" s="97">
        <f>I126/I125</f>
        <v>0.9285714285714286</v>
      </c>
      <c r="J141" s="97">
        <f t="shared" ref="J141:M141" si="24">J126/J125</f>
        <v>0.53846153846153844</v>
      </c>
      <c r="K141" s="97">
        <f t="shared" si="24"/>
        <v>0.38461538461538464</v>
      </c>
      <c r="L141" s="97">
        <f t="shared" si="24"/>
        <v>0.1875</v>
      </c>
      <c r="M141" s="97">
        <f t="shared" si="24"/>
        <v>0.46153846153846156</v>
      </c>
    </row>
    <row r="142" spans="1:13" s="90" customFormat="1" x14ac:dyDescent="0.25">
      <c r="A142" s="88" t="s">
        <v>187</v>
      </c>
      <c r="B142" s="89"/>
      <c r="C142" s="88"/>
      <c r="D142" s="88"/>
      <c r="E142" s="88"/>
      <c r="F142" s="88"/>
      <c r="G142" s="88"/>
      <c r="H142" s="88"/>
      <c r="I142" s="97">
        <f>I121/I120</f>
        <v>0.66666666666666663</v>
      </c>
      <c r="J142" s="97">
        <f t="shared" ref="J142:M142" si="25">J121/J120</f>
        <v>0.14285714285714285</v>
      </c>
      <c r="K142" s="97">
        <f t="shared" si="25"/>
        <v>0.10869565217391305</v>
      </c>
      <c r="L142" s="97">
        <f t="shared" si="25"/>
        <v>0.33333333333333331</v>
      </c>
      <c r="M142" s="97">
        <f t="shared" si="25"/>
        <v>0.38961038961038963</v>
      </c>
    </row>
    <row r="143" spans="1:13" s="90" customFormat="1" x14ac:dyDescent="0.25">
      <c r="A143" s="88" t="s">
        <v>179</v>
      </c>
      <c r="B143" s="89"/>
      <c r="C143" s="88"/>
      <c r="D143" s="88"/>
      <c r="E143" s="88"/>
      <c r="F143" s="88"/>
      <c r="G143" s="88"/>
      <c r="H143" s="88"/>
      <c r="I143" s="97">
        <f>I117/I116</f>
        <v>11.3</v>
      </c>
      <c r="J143" s="97">
        <f t="shared" ref="J143:M143" si="26">J117/J116</f>
        <v>9.5333333333333332</v>
      </c>
      <c r="K143" s="97">
        <f t="shared" si="26"/>
        <v>2.7071428571428569</v>
      </c>
      <c r="L143" s="97">
        <f t="shared" si="26"/>
        <v>6</v>
      </c>
      <c r="M143" s="97">
        <f t="shared" si="26"/>
        <v>4.8</v>
      </c>
    </row>
    <row r="144" spans="1:13" s="90" customFormat="1" x14ac:dyDescent="0.25">
      <c r="A144" s="88" t="s">
        <v>226</v>
      </c>
      <c r="B144" s="89"/>
      <c r="C144" s="88"/>
      <c r="D144" s="88"/>
      <c r="E144" s="88"/>
      <c r="F144" s="88"/>
      <c r="G144" s="88"/>
      <c r="H144" s="88"/>
      <c r="I144" s="97">
        <f>I141+I142</f>
        <v>1.5952380952380953</v>
      </c>
      <c r="J144" s="97">
        <f t="shared" ref="J144:M144" si="27">J141+J142</f>
        <v>0.68131868131868134</v>
      </c>
      <c r="K144" s="97">
        <f t="shared" si="27"/>
        <v>0.49331103678929766</v>
      </c>
      <c r="L144" s="97">
        <f t="shared" si="27"/>
        <v>0.52083333333333326</v>
      </c>
      <c r="M144" s="97">
        <f t="shared" si="27"/>
        <v>0.85114885114885119</v>
      </c>
    </row>
    <row r="145" spans="1:13" s="90" customFormat="1" x14ac:dyDescent="0.25">
      <c r="A145" s="88" t="s">
        <v>227</v>
      </c>
      <c r="B145" s="89"/>
      <c r="C145" s="88"/>
      <c r="D145" s="88"/>
      <c r="E145" s="88"/>
      <c r="F145" s="88"/>
      <c r="G145" s="88"/>
      <c r="H145" s="88"/>
      <c r="I145" s="97">
        <f>I142+I143</f>
        <v>11.966666666666667</v>
      </c>
      <c r="J145" s="97">
        <f t="shared" ref="J145:M145" si="28">J142+J143</f>
        <v>9.6761904761904756</v>
      </c>
      <c r="K145" s="97">
        <f t="shared" si="28"/>
        <v>2.8158385093167699</v>
      </c>
      <c r="L145" s="97">
        <f t="shared" si="28"/>
        <v>6.333333333333333</v>
      </c>
      <c r="M145" s="97">
        <f t="shared" si="28"/>
        <v>5.1896103896103893</v>
      </c>
    </row>
    <row r="146" spans="1:13" s="90" customFormat="1" x14ac:dyDescent="0.25">
      <c r="A146" s="88" t="s">
        <v>228</v>
      </c>
      <c r="B146" s="89"/>
      <c r="C146" s="88"/>
      <c r="D146" s="88"/>
      <c r="E146" s="88"/>
      <c r="F146" s="88"/>
      <c r="G146" s="88"/>
      <c r="H146" s="88"/>
      <c r="I146" s="97">
        <f>I141+I142+I143</f>
        <v>12.895238095238096</v>
      </c>
      <c r="J146" s="97">
        <f t="shared" ref="J146:M146" si="29">J141+J142+J143</f>
        <v>10.214652014652014</v>
      </c>
      <c r="K146" s="97">
        <f t="shared" si="29"/>
        <v>3.2004538939321545</v>
      </c>
      <c r="L146" s="97">
        <f t="shared" si="29"/>
        <v>6.520833333333333</v>
      </c>
      <c r="M146" s="97">
        <f t="shared" si="29"/>
        <v>5.651148851148851</v>
      </c>
    </row>
    <row r="147" spans="1:13" s="108" customFormat="1" x14ac:dyDescent="0.25">
      <c r="A147" s="105" t="s">
        <v>231</v>
      </c>
      <c r="B147" s="106"/>
      <c r="C147" s="105"/>
      <c r="D147" s="105"/>
      <c r="E147" s="105"/>
      <c r="F147" s="105"/>
      <c r="G147" s="105"/>
      <c r="H147" s="105"/>
      <c r="I147" s="107">
        <f>I146/I141</f>
        <v>13.887179487179488</v>
      </c>
      <c r="J147" s="107">
        <f>J146/J141</f>
        <v>18.970068027210885</v>
      </c>
      <c r="K147" s="107">
        <f>K146/K141</f>
        <v>8.3211801242236021</v>
      </c>
      <c r="L147" s="107">
        <f>L146/L141</f>
        <v>34.777777777777779</v>
      </c>
      <c r="M147" s="107">
        <f>M146/M141</f>
        <v>12.244155844155843</v>
      </c>
    </row>
    <row r="148" spans="1:13" s="42" customFormat="1" x14ac:dyDescent="0.25">
      <c r="A148" s="41"/>
      <c r="B148" s="32"/>
      <c r="C148" s="41"/>
      <c r="D148" s="41"/>
      <c r="E148" s="41"/>
      <c r="F148" s="41"/>
      <c r="G148" s="41"/>
      <c r="H148" s="41"/>
      <c r="I148" s="103"/>
      <c r="J148" s="103"/>
      <c r="K148" s="103"/>
      <c r="L148" s="103"/>
      <c r="M148" s="103"/>
    </row>
    <row r="149" spans="1:13" s="64" customFormat="1" x14ac:dyDescent="0.25">
      <c r="A149" s="40" t="s">
        <v>230</v>
      </c>
      <c r="B149" s="62"/>
      <c r="C149" s="63"/>
      <c r="D149" s="63"/>
      <c r="E149" s="63"/>
      <c r="F149" s="63"/>
      <c r="G149" s="63"/>
      <c r="H149" s="63"/>
      <c r="I149" s="65"/>
      <c r="J149" s="65"/>
      <c r="K149" s="65"/>
      <c r="L149" s="65"/>
      <c r="M149" s="65"/>
    </row>
    <row r="150" spans="1:13" s="93" customFormat="1" x14ac:dyDescent="0.25">
      <c r="A150" s="91" t="s">
        <v>170</v>
      </c>
      <c r="B150" s="92"/>
      <c r="C150" s="91"/>
      <c r="D150" s="91"/>
      <c r="E150" s="91"/>
      <c r="F150" s="91"/>
      <c r="G150" s="91"/>
      <c r="H150" s="91"/>
      <c r="I150" s="102">
        <f>I141*100</f>
        <v>92.857142857142861</v>
      </c>
      <c r="J150" s="102">
        <f t="shared" ref="J150:M150" si="30">J141*100</f>
        <v>53.846153846153847</v>
      </c>
      <c r="K150" s="102">
        <f t="shared" si="30"/>
        <v>38.461538461538467</v>
      </c>
      <c r="L150" s="102">
        <f t="shared" si="30"/>
        <v>18.75</v>
      </c>
      <c r="M150" s="102">
        <f t="shared" si="30"/>
        <v>46.153846153846153</v>
      </c>
    </row>
    <row r="151" spans="1:13" s="96" customFormat="1" x14ac:dyDescent="0.25">
      <c r="A151" s="94" t="s">
        <v>187</v>
      </c>
      <c r="B151" s="95"/>
      <c r="C151" s="94"/>
      <c r="D151" s="94"/>
      <c r="E151" s="94"/>
      <c r="F151" s="94"/>
      <c r="G151" s="94"/>
      <c r="H151" s="94"/>
      <c r="I151" s="104">
        <f t="shared" ref="I151:M151" si="31">I142*100</f>
        <v>66.666666666666657</v>
      </c>
      <c r="J151" s="104">
        <f t="shared" si="31"/>
        <v>14.285714285714285</v>
      </c>
      <c r="K151" s="104">
        <f t="shared" si="31"/>
        <v>10.869565217391305</v>
      </c>
      <c r="L151" s="104">
        <f t="shared" si="31"/>
        <v>33.333333333333329</v>
      </c>
      <c r="M151" s="104">
        <f t="shared" si="31"/>
        <v>38.961038961038966</v>
      </c>
    </row>
    <row r="152" spans="1:13" s="93" customFormat="1" x14ac:dyDescent="0.25">
      <c r="A152" s="91" t="s">
        <v>179</v>
      </c>
      <c r="B152" s="92"/>
      <c r="C152" s="91"/>
      <c r="D152" s="91"/>
      <c r="E152" s="91"/>
      <c r="F152" s="91"/>
      <c r="G152" s="91"/>
      <c r="H152" s="91"/>
      <c r="I152" s="102">
        <f t="shared" ref="I152:M152" si="32">I143*100</f>
        <v>1130</v>
      </c>
      <c r="J152" s="102">
        <f t="shared" si="32"/>
        <v>953.33333333333337</v>
      </c>
      <c r="K152" s="102">
        <f t="shared" si="32"/>
        <v>270.71428571428567</v>
      </c>
      <c r="L152" s="102">
        <f t="shared" si="32"/>
        <v>600</v>
      </c>
      <c r="M152" s="102">
        <f t="shared" si="32"/>
        <v>480</v>
      </c>
    </row>
    <row r="153" spans="1:13" s="96" customFormat="1" x14ac:dyDescent="0.25">
      <c r="A153" s="94" t="s">
        <v>226</v>
      </c>
      <c r="B153" s="95"/>
      <c r="C153" s="94"/>
      <c r="D153" s="94"/>
      <c r="E153" s="94"/>
      <c r="F153" s="94"/>
      <c r="G153" s="94"/>
      <c r="H153" s="94"/>
      <c r="I153" s="104">
        <f t="shared" ref="I153:M153" si="33">I144*100</f>
        <v>159.52380952380955</v>
      </c>
      <c r="J153" s="104">
        <f t="shared" si="33"/>
        <v>68.131868131868131</v>
      </c>
      <c r="K153" s="104">
        <f t="shared" si="33"/>
        <v>49.331103678929765</v>
      </c>
      <c r="L153" s="104">
        <f t="shared" si="33"/>
        <v>52.083333333333329</v>
      </c>
      <c r="M153" s="104">
        <f t="shared" si="33"/>
        <v>85.114885114885112</v>
      </c>
    </row>
    <row r="154" spans="1:13" s="93" customFormat="1" x14ac:dyDescent="0.25">
      <c r="A154" s="91" t="s">
        <v>227</v>
      </c>
      <c r="B154" s="92"/>
      <c r="C154" s="91"/>
      <c r="D154" s="91"/>
      <c r="E154" s="91"/>
      <c r="F154" s="91"/>
      <c r="G154" s="91"/>
      <c r="H154" s="91"/>
      <c r="I154" s="102">
        <f t="shared" ref="I154:M154" si="34">I145*100</f>
        <v>1196.6666666666667</v>
      </c>
      <c r="J154" s="102">
        <f t="shared" si="34"/>
        <v>967.61904761904759</v>
      </c>
      <c r="K154" s="102">
        <f t="shared" si="34"/>
        <v>281.58385093167698</v>
      </c>
      <c r="L154" s="102">
        <f t="shared" si="34"/>
        <v>633.33333333333326</v>
      </c>
      <c r="M154" s="102">
        <f t="shared" si="34"/>
        <v>518.96103896103898</v>
      </c>
    </row>
    <row r="155" spans="1:13" s="96" customFormat="1" x14ac:dyDescent="0.25">
      <c r="A155" s="94" t="s">
        <v>228</v>
      </c>
      <c r="B155" s="95"/>
      <c r="C155" s="94"/>
      <c r="D155" s="94"/>
      <c r="E155" s="94"/>
      <c r="F155" s="94"/>
      <c r="G155" s="94"/>
      <c r="H155" s="94"/>
      <c r="I155" s="104">
        <f t="shared" ref="I155:M155" si="35">I146*100</f>
        <v>1289.5238095238096</v>
      </c>
      <c r="J155" s="104">
        <f t="shared" si="35"/>
        <v>1021.4652014652014</v>
      </c>
      <c r="K155" s="104">
        <f t="shared" si="35"/>
        <v>320.04538939321543</v>
      </c>
      <c r="L155" s="104">
        <f t="shared" si="35"/>
        <v>652.08333333333326</v>
      </c>
      <c r="M155" s="104">
        <f t="shared" si="35"/>
        <v>565.11488511488506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Details</vt:lpstr>
      <vt:lpstr>0-1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2018-10-01T16:48:44Z</dcterms:created>
  <dcterms:modified xsi:type="dcterms:W3CDTF">2018-10-02T20:40:58Z</dcterms:modified>
</cp:coreProperties>
</file>