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CHREVO\Desktop\大物实验\实验三驻波实验\"/>
    </mc:Choice>
  </mc:AlternateContent>
  <xr:revisionPtr revIDLastSave="0" documentId="13_ncr:1_{78F7A126-1DC6-4EE7-B5BA-708A792DBAAC}" xr6:coauthVersionLast="47" xr6:coauthVersionMax="47" xr10:uidLastSave="{00000000-0000-0000-0000-000000000000}"/>
  <bookViews>
    <workbookView xWindow="3760" yWindow="2300" windowWidth="20850" windowHeight="12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8" i="1" l="1"/>
  <c r="E145" i="1"/>
  <c r="E146" i="1"/>
  <c r="E147" i="1"/>
  <c r="E144" i="1"/>
  <c r="E149" i="1" s="1"/>
  <c r="F149" i="1" s="1"/>
  <c r="H129" i="1"/>
  <c r="G129" i="1"/>
  <c r="G128" i="1"/>
  <c r="G124" i="1"/>
  <c r="E127" i="1"/>
  <c r="D126" i="1"/>
  <c r="D123" i="1"/>
  <c r="D124" i="1"/>
  <c r="D125" i="1"/>
  <c r="D122" i="1"/>
  <c r="G125" i="1"/>
  <c r="G126" i="1"/>
  <c r="G127" i="1"/>
  <c r="D127" i="1"/>
  <c r="D78" i="1"/>
  <c r="E78" i="1"/>
  <c r="G78" i="1"/>
  <c r="H78" i="1"/>
  <c r="I78" i="1"/>
  <c r="J78" i="1"/>
  <c r="K78" i="1"/>
  <c r="L78" i="1"/>
  <c r="D77" i="1"/>
  <c r="E77" i="1"/>
  <c r="G77" i="1"/>
  <c r="H77" i="1"/>
  <c r="I77" i="1"/>
  <c r="J77" i="1"/>
  <c r="K77" i="1"/>
  <c r="L77" i="1"/>
  <c r="C44" i="1"/>
  <c r="D44" i="1"/>
  <c r="E44" i="1"/>
  <c r="F44" i="1"/>
  <c r="B44" i="1"/>
  <c r="C43" i="1"/>
  <c r="D43" i="1"/>
  <c r="E43" i="1"/>
  <c r="F43" i="1"/>
  <c r="B43" i="1"/>
  <c r="J20" i="1"/>
  <c r="K20" i="1"/>
  <c r="L20" i="1"/>
  <c r="M20" i="1"/>
  <c r="I20" i="1"/>
  <c r="J13" i="1"/>
  <c r="K13" i="1"/>
  <c r="L13" i="1"/>
  <c r="M13" i="1"/>
  <c r="I13" i="1"/>
  <c r="J14" i="1"/>
  <c r="K14" i="1"/>
  <c r="L14" i="1"/>
  <c r="M14" i="1"/>
  <c r="I14" i="1"/>
  <c r="F24" i="1"/>
  <c r="E24" i="1"/>
  <c r="D24" i="1"/>
  <c r="C24" i="1"/>
  <c r="B24" i="1"/>
  <c r="F18" i="1"/>
  <c r="E18" i="1"/>
  <c r="D18" i="1"/>
  <c r="C18" i="1"/>
  <c r="B18" i="1"/>
  <c r="C10" i="1"/>
  <c r="D10" i="1"/>
  <c r="E10" i="1"/>
  <c r="F10" i="1"/>
  <c r="B10" i="1"/>
  <c r="E2" i="1"/>
  <c r="E3" i="1"/>
  <c r="E1" i="1"/>
</calcChain>
</file>

<file path=xl/sharedStrings.xml><?xml version="1.0" encoding="utf-8"?>
<sst xmlns="http://schemas.openxmlformats.org/spreadsheetml/2006/main" count="9" uniqueCount="7">
  <si>
    <t>有效长度L(mm)</t>
  </si>
  <si>
    <t>基频</t>
  </si>
  <si>
    <t>波速v(m/s)</t>
  </si>
  <si>
    <t>lnf</t>
    <phoneticPr fontId="2" type="noConversion"/>
  </si>
  <si>
    <t>ln入</t>
    <phoneticPr fontId="2" type="noConversion"/>
  </si>
  <si>
    <t>lnt</t>
    <phoneticPr fontId="2" type="noConversion"/>
  </si>
  <si>
    <t>lnu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</si>
</sst>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2" formatCode="0.000%"/>
    <numFmt numFmtId="183" formatCode="0.000"/>
  </numFmts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182" fontId="1" fillId="0" borderId="2" xfId="0" applyNumberFormat="1" applyFont="1" applyBorder="1" applyAlignment="1">
      <alignment horizontal="center" vertical="center" wrapText="1"/>
    </xf>
    <xf numFmtId="182" fontId="1" fillId="0" borderId="4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83" fontId="0" fillId="0" borderId="0" xfId="0" applyNumberFormat="1"/>
    <xf numFmtId="0" fontId="4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ln</a:t>
            </a:r>
            <a:r>
              <a:rPr lang="el-GR" altLang="zh-CN"/>
              <a:t>λ-</a:t>
            </a:r>
            <a:r>
              <a:rPr lang="en-US" altLang="zh-CN"/>
              <a:t>lnf</a:t>
            </a:r>
            <a:r>
              <a:rPr lang="zh-CN" altLang="en-US"/>
              <a:t>拟合曲线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263998250218725E-2"/>
                  <c:y val="-0.313844050743657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Sheet1!$H$27:$H$31</c:f>
              <c:numCache>
                <c:formatCode>General</c:formatCode>
                <c:ptCount val="5"/>
                <c:pt idx="0">
                  <c:v>0.24686007793152581</c:v>
                </c:pt>
                <c:pt idx="1">
                  <c:v>-4.0821994520255166E-2</c:v>
                </c:pt>
                <c:pt idx="2">
                  <c:v>-0.44628710262841947</c:v>
                </c:pt>
                <c:pt idx="3">
                  <c:v>-0.73396917508020043</c:v>
                </c:pt>
                <c:pt idx="4">
                  <c:v>-1.1394342831883648</c:v>
                </c:pt>
              </c:numCache>
            </c:numRef>
          </c:xVal>
          <c:yVal>
            <c:numRef>
              <c:f>Sheet1!$I$27:$I$31</c:f>
              <c:numCache>
                <c:formatCode>General</c:formatCode>
                <c:ptCount val="5"/>
                <c:pt idx="0">
                  <c:v>4.064228938317477</c:v>
                </c:pt>
                <c:pt idx="1">
                  <c:v>4.3008165792483384</c:v>
                </c:pt>
                <c:pt idx="2">
                  <c:v>4.7134863294715501</c:v>
                </c:pt>
                <c:pt idx="3">
                  <c:v>5.0956502350886517</c:v>
                </c:pt>
                <c:pt idx="4">
                  <c:v>5.4432398832676459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07-4C3D-BB7F-7D8A43202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602560"/>
        <c:axId val="1212602144"/>
      </c:scatterChart>
      <c:valAx>
        <c:axId val="121260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ln</a:t>
                </a:r>
                <a:r>
                  <a:rPr lang="el-GR" altLang="zh-CN"/>
                  <a:t>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2602144"/>
        <c:crosses val="autoZero"/>
        <c:crossBetween val="midCat"/>
      </c:valAx>
      <c:valAx>
        <c:axId val="121260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lnf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260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lnf-lnT</a:t>
            </a:r>
            <a:r>
              <a:rPr lang="zh-CN" altLang="en-US"/>
              <a:t>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3487970253718285E-2"/>
                  <c:y val="-0.191420239136774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Sheet1!$C$59:$C$63</c:f>
              <c:numCache>
                <c:formatCode>General</c:formatCode>
                <c:ptCount val="5"/>
                <c:pt idx="0">
                  <c:v>1.008103895146607</c:v>
                </c:pt>
                <c:pt idx="1">
                  <c:v>1.5975475008407523</c:v>
                </c:pt>
                <c:pt idx="2">
                  <c:v>2.0030328479717774</c:v>
                </c:pt>
                <c:pt idx="3">
                  <c:v>2.2907048009633302</c:v>
                </c:pt>
                <c:pt idx="4">
                  <c:v>2.513850376177778</c:v>
                </c:pt>
              </c:numCache>
            </c:numRef>
          </c:xVal>
          <c:yVal>
            <c:numRef>
              <c:f>Sheet1!$D$59:$D$63</c:f>
              <c:numCache>
                <c:formatCode>General</c:formatCode>
                <c:ptCount val="5"/>
                <c:pt idx="0">
                  <c:v>4.1208241950264792</c:v>
                </c:pt>
                <c:pt idx="1">
                  <c:v>4.5052393473630419</c:v>
                </c:pt>
                <c:pt idx="2">
                  <c:v>4.7051965000552158</c:v>
                </c:pt>
                <c:pt idx="3">
                  <c:v>4.876036665511311</c:v>
                </c:pt>
                <c:pt idx="4">
                  <c:v>4.9832640973001237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70-466E-AC79-84B8B88B3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280576"/>
        <c:axId val="1274279328"/>
      </c:scatterChart>
      <c:valAx>
        <c:axId val="1274280576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4279328"/>
        <c:crosses val="autoZero"/>
        <c:crossBetween val="midCat"/>
      </c:valAx>
      <c:valAx>
        <c:axId val="1274279328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lnf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428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第二格钩码的</a:t>
            </a:r>
            <a:r>
              <a:rPr lang="en-US" altLang="zh-CN"/>
              <a:t>lnf-ln</a:t>
            </a:r>
            <a:r>
              <a:rPr lang="el-GR" altLang="zh-CN"/>
              <a:t>μ</a:t>
            </a:r>
            <a:r>
              <a:rPr lang="zh-CN" altLang="en-US"/>
              <a:t>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3541994750656171E-2"/>
                  <c:y val="-0.432351633129192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Sheet1!$D$102:$D$109</c:f>
              <c:numCache>
                <c:formatCode>General</c:formatCode>
                <c:ptCount val="8"/>
                <c:pt idx="0">
                  <c:v>-5.6869253575897778</c:v>
                </c:pt>
                <c:pt idx="1">
                  <c:v>-5.2552578770875895</c:v>
                </c:pt>
                <c:pt idx="2">
                  <c:v>-6.9590485733696879</c:v>
                </c:pt>
                <c:pt idx="3">
                  <c:v>-5.6664866899125039</c:v>
                </c:pt>
                <c:pt idx="4">
                  <c:v>-6.9077552789821368</c:v>
                </c:pt>
                <c:pt idx="5">
                  <c:v>-6.9485772735023925</c:v>
                </c:pt>
                <c:pt idx="6">
                  <c:v>-5.5727542122497971</c:v>
                </c:pt>
                <c:pt idx="7">
                  <c:v>-5.2571754232168617</c:v>
                </c:pt>
              </c:numCache>
            </c:numRef>
          </c:xVal>
          <c:yVal>
            <c:numRef>
              <c:f>Sheet1!$E$102:$E$109</c:f>
              <c:numCache>
                <c:formatCode>General</c:formatCode>
                <c:ptCount val="8"/>
                <c:pt idx="0">
                  <c:v>3.9996675152801924</c:v>
                </c:pt>
                <c:pt idx="1">
                  <c:v>3.7407600759909254</c:v>
                </c:pt>
                <c:pt idx="2">
                  <c:v>4.5286130632659365</c:v>
                </c:pt>
                <c:pt idx="3">
                  <c:v>3.9019726695746448</c:v>
                </c:pt>
                <c:pt idx="4">
                  <c:v>4.5320617141674528</c:v>
                </c:pt>
                <c:pt idx="5">
                  <c:v>4.5052393473630419</c:v>
                </c:pt>
                <c:pt idx="6">
                  <c:v>3.9219733362813143</c:v>
                </c:pt>
                <c:pt idx="7">
                  <c:v>3.8137484361598055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B0-45B7-B54D-4A80F2012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680768"/>
        <c:axId val="1046681184"/>
      </c:scatterChart>
      <c:valAx>
        <c:axId val="1046680768"/>
        <c:scaling>
          <c:orientation val="minMax"/>
          <c:max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ln</a:t>
                </a:r>
                <a:r>
                  <a:rPr lang="el-GR" altLang="zh-CN"/>
                  <a:t>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6681184"/>
        <c:crosses val="autoZero"/>
        <c:crossBetween val="midCat"/>
      </c:valAx>
      <c:valAx>
        <c:axId val="1046681184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lnf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668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0</xdr:col>
      <xdr:colOff>127000</xdr:colOff>
      <xdr:row>8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8C93D0-EFE3-444C-B514-88C5FB1A0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282575</xdr:colOff>
      <xdr:row>17</xdr:row>
      <xdr:rowOff>50800</xdr:rowOff>
    </xdr:from>
    <xdr:to>
      <xdr:col>12</xdr:col>
      <xdr:colOff>231775</xdr:colOff>
      <xdr:row>32</xdr:row>
      <xdr:rowOff>95250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1243837-49A0-4FE3-84C2-A70D08562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28575</xdr:colOff>
      <xdr:row>41</xdr:row>
      <xdr:rowOff>120650</xdr:rowOff>
    </xdr:from>
    <xdr:to>
      <xdr:col>10</xdr:col>
      <xdr:colOff>327025</xdr:colOff>
      <xdr:row>57</xdr:row>
      <xdr:rowOff>19050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7E056AD-741D-42C8-A356-EFBF889B0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657224</xdr:colOff>
      <xdr:row>81</xdr:row>
      <xdr:rowOff>6350</xdr:rowOff>
    </xdr:from>
    <xdr:to>
      <xdr:col>13</xdr:col>
      <xdr:colOff>63499</xdr:colOff>
      <xdr:row>99</xdr:row>
      <xdr:rowOff>12700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7F7E3E9-A930-411C-8442-98EE17B868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"/>
  <sheetViews>
    <sheetView tabSelected="1" topLeftCell="C68" workbookViewId="0">
      <selection activeCell="K71" sqref="K71:K74"/>
    </sheetView>
  </sheetViews>
  <sheetFormatPr defaultRowHeight="14" x14ac:dyDescent="0.3"/>
  <cols>
    <col min="5" max="5" width="12.75" bestFit="1" customWidth="1"/>
  </cols>
  <sheetData>
    <row r="1" spans="1:13" ht="16" thickBot="1" x14ac:dyDescent="0.35">
      <c r="A1" s="1">
        <v>2</v>
      </c>
      <c r="B1" s="3">
        <v>71.69</v>
      </c>
      <c r="C1" s="3">
        <v>143.53</v>
      </c>
      <c r="D1" s="3">
        <v>215.57</v>
      </c>
      <c r="E1" s="3">
        <f>(B1+C1/2+D1/3)/3</f>
        <v>71.770555555555561</v>
      </c>
      <c r="F1" s="3">
        <v>71.770555555555561</v>
      </c>
      <c r="G1" s="3">
        <v>4.9400000000000004</v>
      </c>
      <c r="H1" s="3">
        <v>71.760000000000005</v>
      </c>
      <c r="I1" s="5">
        <v>1.3999999999999999E-4</v>
      </c>
    </row>
    <row r="2" spans="1:13" ht="16" thickBot="1" x14ac:dyDescent="0.35">
      <c r="A2" s="2">
        <v>3</v>
      </c>
      <c r="B2" s="4">
        <v>89.07</v>
      </c>
      <c r="C2" s="4">
        <v>177.93</v>
      </c>
      <c r="D2" s="4">
        <v>267.13</v>
      </c>
      <c r="E2" s="3">
        <f t="shared" ref="E2:F3" si="0">(B2+C2/2+D2/3)/3</f>
        <v>89.026111111111106</v>
      </c>
      <c r="F2" s="4">
        <v>89.026111111111106</v>
      </c>
      <c r="G2" s="4">
        <v>7.41</v>
      </c>
      <c r="H2" s="4">
        <v>87.85</v>
      </c>
      <c r="I2" s="6">
        <v>1.34E-2</v>
      </c>
    </row>
    <row r="3" spans="1:13" ht="16" thickBot="1" x14ac:dyDescent="0.35">
      <c r="A3" s="2">
        <v>4</v>
      </c>
      <c r="B3" s="4">
        <v>102.3</v>
      </c>
      <c r="C3" s="4">
        <v>204.46</v>
      </c>
      <c r="D3" s="4">
        <v>306.89999999999998</v>
      </c>
      <c r="E3" s="3">
        <f t="shared" si="0"/>
        <v>102.27666666666666</v>
      </c>
      <c r="F3" s="4">
        <v>102.27666666666666</v>
      </c>
      <c r="G3" s="4">
        <v>9.8800000000000008</v>
      </c>
      <c r="H3" s="4">
        <v>101.46</v>
      </c>
      <c r="I3" s="6">
        <v>8.0000000000000002E-3</v>
      </c>
    </row>
    <row r="6" spans="1:13" ht="14.5" thickBot="1" x14ac:dyDescent="0.35"/>
    <row r="7" spans="1:13" ht="27.5" thickBot="1" x14ac:dyDescent="0.35">
      <c r="A7" s="7" t="s">
        <v>0</v>
      </c>
      <c r="B7" s="8">
        <v>640</v>
      </c>
      <c r="C7" s="8">
        <v>480</v>
      </c>
      <c r="D7" s="8">
        <v>320</v>
      </c>
      <c r="E7" s="8">
        <v>240</v>
      </c>
      <c r="F7" s="8">
        <v>160</v>
      </c>
    </row>
    <row r="8" spans="1:13" ht="15" customHeight="1" x14ac:dyDescent="0.3">
      <c r="A8" s="15" t="s">
        <v>1</v>
      </c>
      <c r="B8" s="11">
        <v>58.22</v>
      </c>
      <c r="C8" s="11">
        <v>73.760000000000005</v>
      </c>
      <c r="D8" s="11">
        <v>111.44</v>
      </c>
      <c r="E8" s="11">
        <v>163.31</v>
      </c>
      <c r="F8" s="11">
        <v>231.19</v>
      </c>
    </row>
    <row r="9" spans="1:13" ht="14.5" thickBot="1" x14ac:dyDescent="0.35">
      <c r="A9" s="16"/>
      <c r="B9" s="12"/>
      <c r="C9" s="12"/>
      <c r="D9" s="12"/>
      <c r="E9" s="12"/>
      <c r="F9" s="12"/>
    </row>
    <row r="10" spans="1:13" ht="30.5" thickBot="1" x14ac:dyDescent="0.35">
      <c r="A10" s="9" t="s">
        <v>2</v>
      </c>
      <c r="B10" s="10">
        <f>2*B7*B8/1000</f>
        <v>74.521600000000007</v>
      </c>
      <c r="C10" s="10">
        <f t="shared" ref="C10:F10" si="1">2*C7*C8/1000</f>
        <v>70.809600000000003</v>
      </c>
      <c r="D10" s="10">
        <f t="shared" si="1"/>
        <v>71.321600000000004</v>
      </c>
      <c r="E10" s="10">
        <f t="shared" si="1"/>
        <v>78.388800000000003</v>
      </c>
      <c r="F10" s="10">
        <f t="shared" si="1"/>
        <v>73.980800000000002</v>
      </c>
    </row>
    <row r="13" spans="1:13" x14ac:dyDescent="0.3">
      <c r="H13" t="s">
        <v>4</v>
      </c>
      <c r="I13">
        <f>LN(I14)</f>
        <v>0.24686007793152581</v>
      </c>
      <c r="J13">
        <f t="shared" ref="J13:M13" si="2">LN(J14)</f>
        <v>-4.0821994520255166E-2</v>
      </c>
      <c r="K13">
        <f t="shared" si="2"/>
        <v>-0.44628710262841947</v>
      </c>
      <c r="L13">
        <f t="shared" si="2"/>
        <v>-0.73396917508020043</v>
      </c>
      <c r="M13">
        <f t="shared" si="2"/>
        <v>-1.1394342831883648</v>
      </c>
    </row>
    <row r="14" spans="1:13" ht="14.5" thickBot="1" x14ac:dyDescent="0.35">
      <c r="I14">
        <f>2*I15/1000</f>
        <v>1.28</v>
      </c>
      <c r="J14">
        <f t="shared" ref="J14:M14" si="3">2*J15/1000</f>
        <v>0.96</v>
      </c>
      <c r="K14">
        <f t="shared" si="3"/>
        <v>0.64</v>
      </c>
      <c r="L14">
        <f t="shared" si="3"/>
        <v>0.48</v>
      </c>
      <c r="M14">
        <f t="shared" si="3"/>
        <v>0.32</v>
      </c>
    </row>
    <row r="15" spans="1:13" ht="14.5" thickBot="1" x14ac:dyDescent="0.35">
      <c r="B15" s="8">
        <v>640</v>
      </c>
      <c r="C15" s="8">
        <v>480</v>
      </c>
      <c r="D15" s="8">
        <v>320</v>
      </c>
      <c r="E15" s="8">
        <v>240</v>
      </c>
      <c r="F15" s="8">
        <v>160</v>
      </c>
      <c r="I15" s="13">
        <v>640</v>
      </c>
      <c r="J15" s="8">
        <v>480</v>
      </c>
      <c r="K15" s="8">
        <v>320</v>
      </c>
      <c r="L15" s="8">
        <v>240</v>
      </c>
      <c r="M15" s="8">
        <v>160</v>
      </c>
    </row>
    <row r="16" spans="1:13" ht="14.5" thickBot="1" x14ac:dyDescent="0.35">
      <c r="B16" s="11">
        <v>58.22</v>
      </c>
      <c r="C16" s="11">
        <v>73.760000000000005</v>
      </c>
      <c r="D16" s="11">
        <v>111.44</v>
      </c>
      <c r="E16" s="11">
        <v>163.31</v>
      </c>
      <c r="F16" s="11">
        <v>231.19</v>
      </c>
      <c r="H16" t="s">
        <v>3</v>
      </c>
      <c r="I16" s="14">
        <v>58.22</v>
      </c>
      <c r="J16" s="10">
        <v>73.760000000000005</v>
      </c>
      <c r="K16" s="10">
        <v>111.44</v>
      </c>
      <c r="L16" s="10">
        <v>163.31</v>
      </c>
      <c r="M16" s="10">
        <v>231.19</v>
      </c>
    </row>
    <row r="17" spans="2:13" ht="14.5" thickBot="1" x14ac:dyDescent="0.35">
      <c r="B17" s="12"/>
      <c r="C17" s="12"/>
      <c r="D17" s="12"/>
      <c r="E17" s="12"/>
      <c r="F17" s="12"/>
      <c r="I17">
        <v>74.521600000000007</v>
      </c>
      <c r="J17">
        <v>70.809600000000003</v>
      </c>
      <c r="K17">
        <v>71.321600000000004</v>
      </c>
      <c r="L17">
        <v>78.388800000000003</v>
      </c>
      <c r="M17">
        <v>73.980800000000002</v>
      </c>
    </row>
    <row r="18" spans="2:13" ht="14.5" thickBot="1" x14ac:dyDescent="0.35">
      <c r="B18" s="10">
        <f>2*B15*B16/1000</f>
        <v>74.521600000000007</v>
      </c>
      <c r="C18" s="10">
        <f t="shared" ref="C18:F18" si="4">2*C15*C16/1000</f>
        <v>70.809600000000003</v>
      </c>
      <c r="D18" s="10">
        <f t="shared" si="4"/>
        <v>71.321600000000004</v>
      </c>
      <c r="E18" s="10">
        <f t="shared" si="4"/>
        <v>78.388800000000003</v>
      </c>
      <c r="F18" s="10">
        <f t="shared" si="4"/>
        <v>73.980800000000002</v>
      </c>
      <c r="I18">
        <v>74.521600000000007</v>
      </c>
      <c r="J18">
        <v>70.809600000000003</v>
      </c>
      <c r="K18">
        <v>71.321600000000004</v>
      </c>
      <c r="L18">
        <v>78.388800000000003</v>
      </c>
      <c r="M18">
        <v>73.980800000000002</v>
      </c>
    </row>
    <row r="20" spans="2:13" ht="14.5" thickBot="1" x14ac:dyDescent="0.35">
      <c r="I20">
        <f>LN(I16)</f>
        <v>4.064228938317477</v>
      </c>
      <c r="J20">
        <f t="shared" ref="J20:M20" si="5">LN(J16)</f>
        <v>4.3008165792483384</v>
      </c>
      <c r="K20">
        <f t="shared" si="5"/>
        <v>4.7134863294715501</v>
      </c>
      <c r="L20">
        <f t="shared" si="5"/>
        <v>5.0956502350886517</v>
      </c>
      <c r="M20">
        <f t="shared" si="5"/>
        <v>5.4432398832676459</v>
      </c>
    </row>
    <row r="21" spans="2:13" ht="14.5" thickBot="1" x14ac:dyDescent="0.35">
      <c r="B21" s="8">
        <v>640</v>
      </c>
      <c r="C21" s="8">
        <v>480</v>
      </c>
      <c r="D21" s="8">
        <v>320</v>
      </c>
      <c r="E21" s="8">
        <v>240</v>
      </c>
      <c r="F21" s="8">
        <v>160</v>
      </c>
    </row>
    <row r="22" spans="2:13" x14ac:dyDescent="0.3">
      <c r="B22" s="11">
        <v>58.22</v>
      </c>
      <c r="C22" s="11">
        <v>73.760000000000005</v>
      </c>
      <c r="D22" s="11">
        <v>111.44</v>
      </c>
      <c r="E22" s="11">
        <v>163.31</v>
      </c>
      <c r="F22" s="11">
        <v>231.19</v>
      </c>
    </row>
    <row r="23" spans="2:13" ht="14.5" thickBot="1" x14ac:dyDescent="0.35">
      <c r="B23" s="12"/>
      <c r="C23" s="12"/>
      <c r="D23" s="12"/>
      <c r="E23" s="12"/>
      <c r="F23" s="12"/>
    </row>
    <row r="24" spans="2:13" ht="14.5" thickBot="1" x14ac:dyDescent="0.35">
      <c r="B24" s="10">
        <f>2*B21*B22/1000</f>
        <v>74.521600000000007</v>
      </c>
      <c r="C24" s="10">
        <f t="shared" ref="C24:F24" si="6">2*C21*C22/1000</f>
        <v>70.809600000000003</v>
      </c>
      <c r="D24" s="10">
        <f t="shared" si="6"/>
        <v>71.321600000000004</v>
      </c>
      <c r="E24" s="10">
        <f t="shared" si="6"/>
        <v>78.388800000000003</v>
      </c>
      <c r="F24" s="10">
        <f t="shared" si="6"/>
        <v>73.980800000000002</v>
      </c>
      <c r="H24">
        <v>0.24686007793152581</v>
      </c>
      <c r="I24">
        <v>-4.0821994520255166E-2</v>
      </c>
      <c r="J24">
        <v>-0.44628710262841947</v>
      </c>
      <c r="K24">
        <v>-0.73396917508020043</v>
      </c>
      <c r="L24">
        <v>-1.1394342831883648</v>
      </c>
    </row>
    <row r="25" spans="2:13" x14ac:dyDescent="0.3">
      <c r="H25">
        <v>4.064228938317477</v>
      </c>
      <c r="I25">
        <v>4.3008165792483384</v>
      </c>
      <c r="J25">
        <v>4.7134863294715501</v>
      </c>
      <c r="K25">
        <v>5.0956502350886517</v>
      </c>
      <c r="L25">
        <v>5.4432398832676459</v>
      </c>
    </row>
    <row r="27" spans="2:13" x14ac:dyDescent="0.3">
      <c r="H27">
        <v>0.24686007793152581</v>
      </c>
      <c r="I27">
        <v>4.064228938317477</v>
      </c>
    </row>
    <row r="28" spans="2:13" x14ac:dyDescent="0.3">
      <c r="H28">
        <v>-4.0821994520255166E-2</v>
      </c>
      <c r="I28">
        <v>4.3008165792483384</v>
      </c>
    </row>
    <row r="29" spans="2:13" x14ac:dyDescent="0.3">
      <c r="H29">
        <v>-0.44628710262841947</v>
      </c>
      <c r="I29">
        <v>4.7134863294715501</v>
      </c>
    </row>
    <row r="30" spans="2:13" x14ac:dyDescent="0.3">
      <c r="H30">
        <v>-0.73396917508020043</v>
      </c>
      <c r="I30">
        <v>5.0956502350886517</v>
      </c>
    </row>
    <row r="31" spans="2:13" x14ac:dyDescent="0.3">
      <c r="H31">
        <v>-1.1394342831883648</v>
      </c>
      <c r="I31">
        <v>5.4432398832676459</v>
      </c>
    </row>
    <row r="40" spans="1:6" x14ac:dyDescent="0.3">
      <c r="B40" s="17">
        <v>2.7404000000000002</v>
      </c>
      <c r="C40" s="17">
        <v>4.9409000000000001</v>
      </c>
      <c r="D40" s="17">
        <v>7.4115000000000002</v>
      </c>
      <c r="E40" s="17">
        <v>9.8818999999999999</v>
      </c>
      <c r="F40" s="17">
        <v>12.352399999999999</v>
      </c>
    </row>
    <row r="41" spans="1:6" x14ac:dyDescent="0.3">
      <c r="B41">
        <v>61.61</v>
      </c>
      <c r="C41">
        <v>90.49</v>
      </c>
      <c r="D41">
        <v>110.52</v>
      </c>
      <c r="E41">
        <v>131.11000000000001</v>
      </c>
      <c r="F41">
        <v>145.94999999999999</v>
      </c>
    </row>
    <row r="43" spans="1:6" x14ac:dyDescent="0.3">
      <c r="A43" t="s">
        <v>3</v>
      </c>
      <c r="B43">
        <f>LN(B41)</f>
        <v>4.1208241950264792</v>
      </c>
      <c r="C43">
        <f t="shared" ref="C43:F43" si="7">LN(C41)</f>
        <v>4.5052393473630419</v>
      </c>
      <c r="D43">
        <f t="shared" si="7"/>
        <v>4.7051965000552158</v>
      </c>
      <c r="E43">
        <f t="shared" si="7"/>
        <v>4.876036665511311</v>
      </c>
      <c r="F43">
        <f t="shared" si="7"/>
        <v>4.9832640973001237</v>
      </c>
    </row>
    <row r="44" spans="1:6" x14ac:dyDescent="0.3">
      <c r="A44" t="s">
        <v>5</v>
      </c>
      <c r="B44">
        <f>LN(B40)</f>
        <v>1.008103895146607</v>
      </c>
      <c r="C44">
        <f t="shared" ref="C44:F44" si="8">LN(C40)</f>
        <v>1.5975475008407523</v>
      </c>
      <c r="D44">
        <f t="shared" si="8"/>
        <v>2.0030328479717774</v>
      </c>
      <c r="E44">
        <f t="shared" si="8"/>
        <v>2.2907048009633302</v>
      </c>
      <c r="F44">
        <f t="shared" si="8"/>
        <v>2.513850376177778</v>
      </c>
    </row>
    <row r="49" spans="2:6" x14ac:dyDescent="0.3">
      <c r="B49">
        <v>4.1208241950264792</v>
      </c>
      <c r="C49">
        <v>4.5052393473630419</v>
      </c>
      <c r="D49">
        <v>4.7051965000552158</v>
      </c>
      <c r="E49">
        <v>4.876036665511311</v>
      </c>
      <c r="F49">
        <v>4.9832640973001237</v>
      </c>
    </row>
    <row r="50" spans="2:6" x14ac:dyDescent="0.3">
      <c r="B50">
        <v>1.008103895146607</v>
      </c>
      <c r="C50">
        <v>1.5975475008407523</v>
      </c>
      <c r="D50">
        <v>2.0030328479717774</v>
      </c>
      <c r="E50">
        <v>2.2907048009633302</v>
      </c>
      <c r="F50">
        <v>2.513850376177778</v>
      </c>
    </row>
    <row r="51" spans="2:6" x14ac:dyDescent="0.3">
      <c r="B51">
        <v>4.1208241950264792</v>
      </c>
      <c r="C51">
        <v>1.008103895146607</v>
      </c>
    </row>
    <row r="52" spans="2:6" x14ac:dyDescent="0.3">
      <c r="B52">
        <v>4.5052393473630419</v>
      </c>
      <c r="C52">
        <v>1.5975475008407523</v>
      </c>
    </row>
    <row r="53" spans="2:6" x14ac:dyDescent="0.3">
      <c r="B53">
        <v>4.7051965000552158</v>
      </c>
      <c r="C53">
        <v>2.0030328479717774</v>
      </c>
    </row>
    <row r="54" spans="2:6" x14ac:dyDescent="0.3">
      <c r="B54">
        <v>4.876036665511311</v>
      </c>
      <c r="C54">
        <v>2.2907048009633302</v>
      </c>
    </row>
    <row r="55" spans="2:6" x14ac:dyDescent="0.3">
      <c r="B55">
        <v>4.9832640973001237</v>
      </c>
      <c r="C55">
        <v>2.513850376177778</v>
      </c>
    </row>
    <row r="59" spans="2:6" x14ac:dyDescent="0.3">
      <c r="C59">
        <v>1.008103895146607</v>
      </c>
      <c r="D59">
        <v>4.1208241950264792</v>
      </c>
    </row>
    <row r="60" spans="2:6" x14ac:dyDescent="0.3">
      <c r="C60">
        <v>1.5975475008407523</v>
      </c>
      <c r="D60">
        <v>4.5052393473630419</v>
      </c>
    </row>
    <row r="61" spans="2:6" x14ac:dyDescent="0.3">
      <c r="C61">
        <v>2.0030328479717774</v>
      </c>
      <c r="D61">
        <v>4.7051965000552158</v>
      </c>
    </row>
    <row r="62" spans="2:6" x14ac:dyDescent="0.3">
      <c r="C62">
        <v>2.2907048009633302</v>
      </c>
      <c r="D62">
        <v>4.876036665511311</v>
      </c>
    </row>
    <row r="63" spans="2:6" x14ac:dyDescent="0.3">
      <c r="C63">
        <v>2.513850376177778</v>
      </c>
      <c r="D63">
        <v>4.9832640973001237</v>
      </c>
    </row>
    <row r="71" spans="4:12" x14ac:dyDescent="0.3">
      <c r="D71">
        <v>2</v>
      </c>
      <c r="E71">
        <v>3</v>
      </c>
      <c r="F71">
        <v>5</v>
      </c>
      <c r="G71">
        <v>7</v>
      </c>
      <c r="H71">
        <v>8</v>
      </c>
      <c r="I71">
        <v>9</v>
      </c>
      <c r="J71">
        <v>10</v>
      </c>
      <c r="K71">
        <v>12</v>
      </c>
      <c r="L71">
        <v>12</v>
      </c>
    </row>
    <row r="72" spans="4:12" x14ac:dyDescent="0.3">
      <c r="D72">
        <v>0.84499999999999997</v>
      </c>
      <c r="E72">
        <v>1.038</v>
      </c>
      <c r="F72">
        <v>0.39200000000000002</v>
      </c>
      <c r="G72">
        <v>0.79700000000000004</v>
      </c>
      <c r="H72">
        <v>0.39200000000000002</v>
      </c>
      <c r="I72">
        <v>0.39</v>
      </c>
      <c r="J72">
        <v>0.84</v>
      </c>
      <c r="K72">
        <v>1.0048999999999999</v>
      </c>
      <c r="L72">
        <v>1.0048999999999999</v>
      </c>
    </row>
    <row r="73" spans="4:12" x14ac:dyDescent="0.3">
      <c r="D73">
        <v>3.3899999999999998E-3</v>
      </c>
      <c r="E73">
        <v>5.2199999999999998E-3</v>
      </c>
      <c r="F73">
        <v>9.5E-4</v>
      </c>
      <c r="G73">
        <v>3.46E-3</v>
      </c>
      <c r="H73">
        <v>1E-3</v>
      </c>
      <c r="I73">
        <v>9.6000000000000002E-4</v>
      </c>
      <c r="J73">
        <v>3.8E-3</v>
      </c>
      <c r="K73">
        <v>5.2100000000000002E-3</v>
      </c>
      <c r="L73">
        <v>5.2100000000000002E-3</v>
      </c>
    </row>
    <row r="74" spans="4:12" x14ac:dyDescent="0.3">
      <c r="D74">
        <v>54.58</v>
      </c>
      <c r="E74">
        <v>42.13</v>
      </c>
      <c r="F74">
        <v>92.63</v>
      </c>
      <c r="G74">
        <v>49.5</v>
      </c>
      <c r="H74">
        <v>92.95</v>
      </c>
      <c r="I74">
        <v>90.49</v>
      </c>
      <c r="J74">
        <v>50.5</v>
      </c>
      <c r="K74">
        <v>45.32</v>
      </c>
      <c r="L74">
        <v>45.32</v>
      </c>
    </row>
    <row r="77" spans="4:12" x14ac:dyDescent="0.3">
      <c r="D77">
        <f t="shared" ref="D77:L77" si="9">LN(D74)</f>
        <v>3.9996675152801924</v>
      </c>
      <c r="E77">
        <f t="shared" si="9"/>
        <v>3.7407600759909254</v>
      </c>
      <c r="G77">
        <f t="shared" si="9"/>
        <v>3.9019726695746448</v>
      </c>
      <c r="H77">
        <f t="shared" si="9"/>
        <v>4.5320617141674528</v>
      </c>
      <c r="I77">
        <f t="shared" si="9"/>
        <v>4.5052393473630419</v>
      </c>
      <c r="J77">
        <f t="shared" si="9"/>
        <v>3.9219733362813143</v>
      </c>
      <c r="K77">
        <f t="shared" si="9"/>
        <v>3.8137484361598055</v>
      </c>
      <c r="L77">
        <f t="shared" si="9"/>
        <v>3.8137484361598055</v>
      </c>
    </row>
    <row r="78" spans="4:12" x14ac:dyDescent="0.3">
      <c r="D78">
        <f t="shared" ref="D78:L78" si="10">LN(D73)</f>
        <v>-5.6869253575897778</v>
      </c>
      <c r="E78">
        <f t="shared" si="10"/>
        <v>-5.2552578770875895</v>
      </c>
      <c r="G78">
        <f t="shared" si="10"/>
        <v>-5.6664866899125039</v>
      </c>
      <c r="H78">
        <f t="shared" si="10"/>
        <v>-6.9077552789821368</v>
      </c>
      <c r="I78">
        <f t="shared" si="10"/>
        <v>-6.9485772735023925</v>
      </c>
      <c r="J78">
        <f t="shared" si="10"/>
        <v>-5.5727542122497971</v>
      </c>
      <c r="K78">
        <f t="shared" si="10"/>
        <v>-5.2571754232168617</v>
      </c>
      <c r="L78">
        <f t="shared" si="10"/>
        <v>-5.2571754232168617</v>
      </c>
    </row>
    <row r="83" spans="3:12" x14ac:dyDescent="0.3">
      <c r="D83">
        <v>3.9996675152801924</v>
      </c>
      <c r="E83">
        <v>3.7407600759909254</v>
      </c>
      <c r="G83">
        <v>4.5286130632659365</v>
      </c>
      <c r="H83">
        <v>3.9019726695746448</v>
      </c>
      <c r="I83">
        <v>4.5320617141674528</v>
      </c>
      <c r="J83">
        <v>4.5052393473630419</v>
      </c>
      <c r="K83">
        <v>3.9219733362813143</v>
      </c>
      <c r="L83">
        <v>3.8137484361598055</v>
      </c>
    </row>
    <row r="84" spans="3:12" x14ac:dyDescent="0.3">
      <c r="D84">
        <v>-5.6869253575897778</v>
      </c>
      <c r="E84">
        <v>-5.2552578770875895</v>
      </c>
      <c r="G84">
        <v>-6.9590485733696879</v>
      </c>
      <c r="H84">
        <v>-5.6664866899125039</v>
      </c>
      <c r="I84">
        <v>-6.9077552789821368</v>
      </c>
      <c r="J84">
        <v>-6.9485772735023925</v>
      </c>
      <c r="K84">
        <v>-5.5727542122497971</v>
      </c>
      <c r="L84">
        <v>-5.2571754232168617</v>
      </c>
    </row>
    <row r="88" spans="3:12" x14ac:dyDescent="0.3">
      <c r="C88" t="s">
        <v>3</v>
      </c>
      <c r="D88" t="s">
        <v>6</v>
      </c>
    </row>
    <row r="89" spans="3:12" x14ac:dyDescent="0.3">
      <c r="C89">
        <v>3.3998631586490187</v>
      </c>
      <c r="D89">
        <v>-5.3003193692187098</v>
      </c>
      <c r="E89">
        <v>3.3998631586490187</v>
      </c>
    </row>
    <row r="90" spans="3:12" x14ac:dyDescent="0.3">
      <c r="C90">
        <v>3.9996675152801924</v>
      </c>
      <c r="D90">
        <v>-5.6869253575897778</v>
      </c>
      <c r="E90">
        <v>3.9996675152801924</v>
      </c>
    </row>
    <row r="91" spans="3:12" x14ac:dyDescent="0.3">
      <c r="C91">
        <v>3.7407600759909254</v>
      </c>
      <c r="D91">
        <v>-5.2552578770875895</v>
      </c>
      <c r="E91">
        <v>3.7407600759909254</v>
      </c>
    </row>
    <row r="92" spans="3:12" x14ac:dyDescent="0.3">
      <c r="C92">
        <v>3.9468108309138099</v>
      </c>
      <c r="D92">
        <v>-6.1238537351537277</v>
      </c>
      <c r="E92">
        <v>3.9468108309138099</v>
      </c>
    </row>
    <row r="93" spans="3:12" x14ac:dyDescent="0.3">
      <c r="C93">
        <v>4.5286130632659365</v>
      </c>
      <c r="D93">
        <v>-6.9590485733696879</v>
      </c>
      <c r="E93">
        <v>4.5286130632659365</v>
      </c>
    </row>
    <row r="94" spans="3:12" x14ac:dyDescent="0.3">
      <c r="C94">
        <v>3.9019726695746448</v>
      </c>
      <c r="D94">
        <v>-5.6664866899125039</v>
      </c>
      <c r="E94">
        <v>3.9019726695746448</v>
      </c>
    </row>
    <row r="95" spans="3:12" x14ac:dyDescent="0.3">
      <c r="C95">
        <v>4.5320617141674528</v>
      </c>
      <c r="D95">
        <v>-6.9077552789821368</v>
      </c>
      <c r="E95">
        <v>4.5320617141674528</v>
      </c>
    </row>
    <row r="96" spans="3:12" x14ac:dyDescent="0.3">
      <c r="C96">
        <v>4.5052393473630419</v>
      </c>
      <c r="D96">
        <v>-6.9485772735023925</v>
      </c>
      <c r="E96">
        <v>4.5052393473630419</v>
      </c>
    </row>
    <row r="97" spans="3:5" x14ac:dyDescent="0.3">
      <c r="C97">
        <v>3.9219733362813143</v>
      </c>
      <c r="D97">
        <v>-5.5727542122497971</v>
      </c>
      <c r="E97">
        <v>3.9219733362813143</v>
      </c>
    </row>
    <row r="98" spans="3:5" x14ac:dyDescent="0.3">
      <c r="C98">
        <v>3.8137484361598055</v>
      </c>
      <c r="D98">
        <v>-5.2571754232168617</v>
      </c>
      <c r="E98">
        <v>3.8137484361598055</v>
      </c>
    </row>
    <row r="102" spans="3:5" x14ac:dyDescent="0.3">
      <c r="D102">
        <v>-5.6869253575897778</v>
      </c>
      <c r="E102">
        <v>3.9996675152801924</v>
      </c>
    </row>
    <row r="103" spans="3:5" x14ac:dyDescent="0.3">
      <c r="D103">
        <v>-5.2552578770875895</v>
      </c>
      <c r="E103">
        <v>3.7407600759909254</v>
      </c>
    </row>
    <row r="104" spans="3:5" x14ac:dyDescent="0.3">
      <c r="D104">
        <v>-6.9590485733696879</v>
      </c>
      <c r="E104">
        <v>4.5286130632659365</v>
      </c>
    </row>
    <row r="105" spans="3:5" x14ac:dyDescent="0.3">
      <c r="D105">
        <v>-5.6664866899125039</v>
      </c>
      <c r="E105">
        <v>3.9019726695746448</v>
      </c>
    </row>
    <row r="106" spans="3:5" x14ac:dyDescent="0.3">
      <c r="D106">
        <v>-6.9077552789821368</v>
      </c>
      <c r="E106">
        <v>4.5320617141674528</v>
      </c>
    </row>
    <row r="107" spans="3:5" x14ac:dyDescent="0.3">
      <c r="D107">
        <v>-6.9485772735023925</v>
      </c>
      <c r="E107">
        <v>4.5052393473630419</v>
      </c>
    </row>
    <row r="108" spans="3:5" x14ac:dyDescent="0.3">
      <c r="D108">
        <v>-5.5727542122497971</v>
      </c>
      <c r="E108">
        <v>3.9219733362813143</v>
      </c>
    </row>
    <row r="109" spans="3:5" x14ac:dyDescent="0.3">
      <c r="D109">
        <v>-5.2571754232168617</v>
      </c>
      <c r="E109">
        <v>3.8137484361598055</v>
      </c>
    </row>
    <row r="121" spans="3:15" ht="14.5" thickBot="1" x14ac:dyDescent="0.35"/>
    <row r="122" spans="3:15" ht="14.5" thickBot="1" x14ac:dyDescent="0.35">
      <c r="C122" s="13">
        <v>30.364999999999998</v>
      </c>
      <c r="D122">
        <f>C127-C122</f>
        <v>21.860000000000003</v>
      </c>
      <c r="F122">
        <v>28.17</v>
      </c>
      <c r="G122">
        <v>37.395000000000003</v>
      </c>
      <c r="H122">
        <v>46.2</v>
      </c>
      <c r="I122">
        <v>54.819000000000003</v>
      </c>
      <c r="J122">
        <v>63.149000000000001</v>
      </c>
      <c r="K122">
        <v>72.95</v>
      </c>
      <c r="L122">
        <v>81.045000000000002</v>
      </c>
      <c r="M122">
        <v>89.83</v>
      </c>
      <c r="N122">
        <v>98.635000000000005</v>
      </c>
      <c r="O122">
        <v>107.09</v>
      </c>
    </row>
    <row r="123" spans="3:15" ht="14.5" thickBot="1" x14ac:dyDescent="0.35">
      <c r="C123" s="14">
        <v>34.704999999999998</v>
      </c>
      <c r="D123">
        <f t="shared" ref="D123:D126" si="11">C128-C123</f>
        <v>21.945</v>
      </c>
    </row>
    <row r="124" spans="3:15" ht="14.5" thickBot="1" x14ac:dyDescent="0.35">
      <c r="C124" s="14">
        <v>39.375</v>
      </c>
      <c r="D124">
        <f t="shared" si="11"/>
        <v>21.555999999999997</v>
      </c>
      <c r="F124">
        <v>28.17</v>
      </c>
      <c r="G124">
        <f>F129-F124</f>
        <v>44.78</v>
      </c>
    </row>
    <row r="125" spans="3:15" ht="14.5" thickBot="1" x14ac:dyDescent="0.35">
      <c r="C125" s="14">
        <v>43.615000000000002</v>
      </c>
      <c r="D125">
        <f t="shared" si="11"/>
        <v>21.949999999999996</v>
      </c>
      <c r="F125">
        <v>37.395000000000003</v>
      </c>
      <c r="G125">
        <f t="shared" ref="G125:G133" si="12">F130-F125</f>
        <v>43.65</v>
      </c>
    </row>
    <row r="126" spans="3:15" ht="14.5" thickBot="1" x14ac:dyDescent="0.35">
      <c r="C126" s="14">
        <v>47.823999999999998</v>
      </c>
      <c r="D126">
        <f>C131-C126</f>
        <v>21.917000000000002</v>
      </c>
      <c r="F126">
        <v>46.2</v>
      </c>
      <c r="G126">
        <f t="shared" si="12"/>
        <v>43.629999999999995</v>
      </c>
    </row>
    <row r="127" spans="3:15" ht="14.5" thickBot="1" x14ac:dyDescent="0.35">
      <c r="C127" s="14">
        <v>52.225000000000001</v>
      </c>
      <c r="D127">
        <f>AVERAGE(D122:D126)</f>
        <v>21.845600000000001</v>
      </c>
      <c r="E127">
        <f>D127*2/5</f>
        <v>8.7382400000000011</v>
      </c>
      <c r="F127">
        <v>54.819000000000003</v>
      </c>
      <c r="G127">
        <f t="shared" si="12"/>
        <v>43.816000000000003</v>
      </c>
    </row>
    <row r="128" spans="3:15" ht="14.5" thickBot="1" x14ac:dyDescent="0.35">
      <c r="C128" s="14">
        <v>56.65</v>
      </c>
      <c r="F128">
        <v>63.149000000000001</v>
      </c>
      <c r="G128">
        <f>F133-F128</f>
        <v>43.941000000000003</v>
      </c>
    </row>
    <row r="129" spans="3:13" ht="14.5" thickBot="1" x14ac:dyDescent="0.35">
      <c r="C129" s="14">
        <v>60.930999999999997</v>
      </c>
      <c r="F129">
        <v>72.95</v>
      </c>
      <c r="G129">
        <f>AVERAGE(G124:G128)</f>
        <v>43.9634</v>
      </c>
      <c r="H129">
        <f>G129/5</f>
        <v>8.7926800000000007</v>
      </c>
    </row>
    <row r="130" spans="3:13" x14ac:dyDescent="0.3">
      <c r="C130" s="18">
        <v>65.564999999999998</v>
      </c>
      <c r="F130">
        <v>81.045000000000002</v>
      </c>
    </row>
    <row r="131" spans="3:13" x14ac:dyDescent="0.3">
      <c r="C131" s="18">
        <v>69.741</v>
      </c>
      <c r="F131">
        <v>89.83</v>
      </c>
    </row>
    <row r="132" spans="3:13" x14ac:dyDescent="0.3">
      <c r="F132">
        <v>98.635000000000005</v>
      </c>
    </row>
    <row r="133" spans="3:13" x14ac:dyDescent="0.3">
      <c r="F133">
        <v>107.09</v>
      </c>
    </row>
    <row r="140" spans="3:13" x14ac:dyDescent="0.3">
      <c r="D140">
        <v>56.579000000000001</v>
      </c>
      <c r="E140">
        <v>57.749000000000002</v>
      </c>
      <c r="F140">
        <v>58.375</v>
      </c>
      <c r="G140">
        <v>59.195</v>
      </c>
      <c r="H140">
        <v>59.994999999999997</v>
      </c>
      <c r="I140">
        <v>60.895000000000003</v>
      </c>
      <c r="J140">
        <v>61.774999999999999</v>
      </c>
      <c r="K140">
        <v>62.655000000000001</v>
      </c>
      <c r="L140">
        <v>63.555</v>
      </c>
      <c r="M140">
        <v>64.375</v>
      </c>
    </row>
    <row r="144" spans="3:13" x14ac:dyDescent="0.3">
      <c r="D144">
        <v>56.579000000000001</v>
      </c>
      <c r="E144">
        <f>D149-D144</f>
        <v>4.3160000000000025</v>
      </c>
    </row>
    <row r="145" spans="4:6" x14ac:dyDescent="0.3">
      <c r="D145">
        <v>57.749000000000002</v>
      </c>
      <c r="E145">
        <f t="shared" ref="E145:E148" si="13">D150-D145</f>
        <v>4.0259999999999962</v>
      </c>
    </row>
    <row r="146" spans="4:6" x14ac:dyDescent="0.3">
      <c r="D146">
        <v>58.375</v>
      </c>
      <c r="E146">
        <f t="shared" si="13"/>
        <v>4.2800000000000011</v>
      </c>
    </row>
    <row r="147" spans="4:6" x14ac:dyDescent="0.3">
      <c r="D147">
        <v>59.195</v>
      </c>
      <c r="E147">
        <f t="shared" si="13"/>
        <v>4.3599999999999994</v>
      </c>
    </row>
    <row r="148" spans="4:6" x14ac:dyDescent="0.3">
      <c r="D148">
        <v>59.994999999999997</v>
      </c>
      <c r="E148">
        <f>D153-D148</f>
        <v>4.3800000000000026</v>
      </c>
    </row>
    <row r="149" spans="4:6" x14ac:dyDescent="0.3">
      <c r="D149">
        <v>60.895000000000003</v>
      </c>
      <c r="E149">
        <f>AVERAGE(E144:E148)</f>
        <v>4.2724000000000002</v>
      </c>
      <c r="F149">
        <f>E149/5</f>
        <v>0.85448000000000002</v>
      </c>
    </row>
    <row r="150" spans="4:6" x14ac:dyDescent="0.3">
      <c r="D150">
        <v>61.774999999999999</v>
      </c>
    </row>
    <row r="151" spans="4:6" x14ac:dyDescent="0.3">
      <c r="D151">
        <v>62.655000000000001</v>
      </c>
    </row>
    <row r="152" spans="4:6" x14ac:dyDescent="0.3">
      <c r="D152">
        <v>63.555</v>
      </c>
    </row>
    <row r="153" spans="4:6" x14ac:dyDescent="0.3">
      <c r="D153">
        <v>64.375</v>
      </c>
    </row>
  </sheetData>
  <mergeCells count="16">
    <mergeCell ref="B22:B23"/>
    <mergeCell ref="C22:C23"/>
    <mergeCell ref="D22:D23"/>
    <mergeCell ref="E22:E23"/>
    <mergeCell ref="F22:F23"/>
    <mergeCell ref="A8:A9"/>
    <mergeCell ref="B8:B9"/>
    <mergeCell ref="C8:C9"/>
    <mergeCell ref="D8:D9"/>
    <mergeCell ref="E8:E9"/>
    <mergeCell ref="F8:F9"/>
    <mergeCell ref="B16:B17"/>
    <mergeCell ref="C16:C17"/>
    <mergeCell ref="D16:D17"/>
    <mergeCell ref="E16:E17"/>
    <mergeCell ref="F16:F1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王传皓</dc:creator>
  <cp:lastModifiedBy>传皓 王</cp:lastModifiedBy>
  <dcterms:created xsi:type="dcterms:W3CDTF">2015-06-05T18:19:34Z</dcterms:created>
  <dcterms:modified xsi:type="dcterms:W3CDTF">2024-12-12T11:33:50Z</dcterms:modified>
</cp:coreProperties>
</file>