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ECHREVO\Desktop\大物实验\实验五 气轨实验\"/>
    </mc:Choice>
  </mc:AlternateContent>
  <xr:revisionPtr revIDLastSave="0" documentId="13_ncr:1_{69E7430A-54E4-4489-BCDE-854EE25284E5}" xr6:coauthVersionLast="47" xr6:coauthVersionMax="47" xr10:uidLastSave="{00000000-0000-0000-0000-000000000000}"/>
  <bookViews>
    <workbookView xWindow="-990" yWindow="1460" windowWidth="20850" windowHeight="12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4" i="1" l="1"/>
  <c r="C186" i="1"/>
  <c r="D186" i="1"/>
  <c r="E186" i="1"/>
  <c r="B186" i="1"/>
  <c r="C183" i="1"/>
  <c r="D183" i="1"/>
  <c r="E183" i="1"/>
  <c r="B183" i="1"/>
  <c r="K183" i="1"/>
  <c r="L183" i="1"/>
  <c r="M183" i="1"/>
  <c r="J183" i="1"/>
  <c r="J168" i="1"/>
  <c r="J169" i="1"/>
  <c r="J170" i="1"/>
  <c r="J167" i="1"/>
  <c r="F167" i="1"/>
  <c r="F168" i="1"/>
  <c r="F169" i="1"/>
  <c r="F173" i="1"/>
  <c r="F174" i="1"/>
  <c r="F175" i="1"/>
  <c r="F176" i="1"/>
  <c r="F166" i="1"/>
  <c r="C146" i="1"/>
  <c r="C141" i="1"/>
  <c r="D141" i="1"/>
  <c r="E141" i="1"/>
  <c r="B141" i="1"/>
  <c r="D146" i="1"/>
  <c r="E146" i="1"/>
  <c r="B146" i="1"/>
  <c r="F135" i="1"/>
  <c r="F136" i="1"/>
  <c r="F137" i="1"/>
  <c r="F134" i="1"/>
  <c r="C110" i="1"/>
  <c r="D110" i="1"/>
  <c r="E110" i="1"/>
  <c r="A110" i="1"/>
  <c r="C109" i="1"/>
  <c r="D109" i="1"/>
  <c r="E109" i="1"/>
  <c r="A109" i="1"/>
  <c r="B106" i="1"/>
  <c r="B109" i="1" s="1"/>
  <c r="B110" i="1" s="1"/>
  <c r="C106" i="1"/>
  <c r="D106" i="1"/>
  <c r="E106" i="1"/>
  <c r="A106" i="1"/>
  <c r="B86" i="1"/>
  <c r="C86" i="1"/>
  <c r="D86" i="1"/>
  <c r="E86" i="1"/>
  <c r="A86" i="1"/>
  <c r="B85" i="1"/>
  <c r="C85" i="1"/>
  <c r="D85" i="1"/>
  <c r="E85" i="1"/>
  <c r="A84" i="1"/>
  <c r="A85" i="1"/>
  <c r="B84" i="1"/>
  <c r="C84" i="1"/>
  <c r="D84" i="1"/>
  <c r="E84" i="1"/>
  <c r="B72" i="1"/>
  <c r="C72" i="1"/>
  <c r="D72" i="1"/>
  <c r="E72" i="1"/>
  <c r="A72" i="1"/>
  <c r="B71" i="1"/>
  <c r="C71" i="1"/>
  <c r="D71" i="1"/>
  <c r="E71" i="1"/>
  <c r="A71" i="1"/>
  <c r="B63" i="1"/>
  <c r="C63" i="1"/>
  <c r="D63" i="1"/>
  <c r="E63" i="1"/>
  <c r="A63" i="1"/>
  <c r="B41" i="1"/>
  <c r="C41" i="1"/>
  <c r="D41" i="1"/>
  <c r="E41" i="1"/>
  <c r="A41" i="1"/>
  <c r="B40" i="1"/>
  <c r="C40" i="1"/>
  <c r="D40" i="1"/>
  <c r="E40" i="1"/>
  <c r="A40" i="1"/>
  <c r="B39" i="1"/>
  <c r="C39" i="1"/>
  <c r="D39" i="1"/>
  <c r="E39" i="1"/>
  <c r="A39" i="1"/>
  <c r="B14" i="1"/>
  <c r="C14" i="1"/>
  <c r="D14" i="1"/>
  <c r="A14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0.00000"/>
    <numFmt numFmtId="181" formatCode="0.0000"/>
    <numFmt numFmtId="184" formatCode="0.0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80" fontId="0" fillId="0" borderId="0" xfId="0" applyNumberFormat="1"/>
    <xf numFmtId="181" fontId="0" fillId="0" borderId="0" xfId="0" applyNumberFormat="1"/>
    <xf numFmtId="2" fontId="0" fillId="0" borderId="0" xfId="0" applyNumberFormat="1"/>
    <xf numFmtId="18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振幅</a:t>
            </a:r>
            <a:r>
              <a:rPr lang="en-US" altLang="zh-CN"/>
              <a:t>-</a:t>
            </a:r>
            <a:r>
              <a:rPr lang="zh-CN" altLang="en-US"/>
              <a:t>周期曲线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Sheet1!$A$8:$D$8</c:f>
              <c:numCache>
                <c:formatCode>General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cat>
          <c:val>
            <c:numRef>
              <c:f>Sheet1!$A$14:$D$14</c:f>
              <c:numCache>
                <c:formatCode>General</c:formatCode>
                <c:ptCount val="4"/>
                <c:pt idx="0">
                  <c:v>1168.952</c:v>
                </c:pt>
                <c:pt idx="1">
                  <c:v>1168.9680000000001</c:v>
                </c:pt>
                <c:pt idx="2">
                  <c:v>1168.6179999999999</c:v>
                </c:pt>
                <c:pt idx="3">
                  <c:v>1168.3980000000001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83-4CBA-9BE3-41347BF3D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847007"/>
        <c:axId val="910846591"/>
      </c:lineChart>
      <c:catAx>
        <c:axId val="910847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振幅</a:t>
                </a:r>
                <a:r>
                  <a:rPr lang="en-US" altLang="zh-CN"/>
                  <a:t>A</a:t>
                </a:r>
                <a:r>
                  <a:rPr lang="zh-CN" altLang="en-US"/>
                  <a:t>（</a:t>
                </a:r>
                <a:r>
                  <a:rPr lang="en-US" altLang="zh-CN"/>
                  <a:t>cm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0846591"/>
        <c:crosses val="autoZero"/>
        <c:auto val="1"/>
        <c:lblAlgn val="ctr"/>
        <c:lblOffset val="100"/>
        <c:noMultiLvlLbl val="0"/>
      </c:catAx>
      <c:valAx>
        <c:axId val="910846591"/>
        <c:scaling>
          <c:orientation val="minMax"/>
          <c:max val="1200"/>
          <c:min val="1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周期</a:t>
                </a:r>
                <a:r>
                  <a:rPr lang="en-US" altLang="zh-CN"/>
                  <a:t>T</a:t>
                </a:r>
                <a:r>
                  <a:rPr lang="zh-CN" altLang="en-US"/>
                  <a:t>（</a:t>
                </a:r>
                <a:r>
                  <a:rPr lang="en-US" altLang="zh-CN"/>
                  <a:t>ms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084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质量</a:t>
            </a:r>
            <a:r>
              <a:rPr lang="en-US" altLang="zh-CN"/>
              <a:t>-</a:t>
            </a:r>
            <a:r>
              <a:rPr lang="zh-CN" altLang="en-US"/>
              <a:t>周期平方曲线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1838888888888888"/>
                  <c:y val="-0.16187518226888306"/>
                </c:manualLayout>
              </c:layout>
              <c:numFmt formatCode="#,##0.00000_);[Red]\(#,##0.00000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Sheet1!$A$47:$A$51</c:f>
              <c:numCache>
                <c:formatCode>General</c:formatCode>
                <c:ptCount val="5"/>
                <c:pt idx="0">
                  <c:v>0.11848</c:v>
                </c:pt>
                <c:pt idx="1">
                  <c:v>0.14349000000000001</c:v>
                </c:pt>
                <c:pt idx="2">
                  <c:v>0.16847999999999999</c:v>
                </c:pt>
                <c:pt idx="3">
                  <c:v>0.18343000000000001</c:v>
                </c:pt>
                <c:pt idx="4">
                  <c:v>0.19589000000000001</c:v>
                </c:pt>
              </c:numCache>
            </c:numRef>
          </c:xVal>
          <c:yVal>
            <c:numRef>
              <c:f>Sheet1!$B$47:$B$51</c:f>
              <c:numCache>
                <c:formatCode>General</c:formatCode>
                <c:ptCount val="5"/>
                <c:pt idx="0">
                  <c:v>1.3651071508840003</c:v>
                </c:pt>
                <c:pt idx="1">
                  <c:v>1.6451781960249998</c:v>
                </c:pt>
                <c:pt idx="2">
                  <c:v>1.9238411246760001</c:v>
                </c:pt>
                <c:pt idx="3">
                  <c:v>2.0904475222439989</c:v>
                </c:pt>
                <c:pt idx="4">
                  <c:v>2.2297985490009995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82-4038-8CDF-8461BCEC4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4890175"/>
        <c:axId val="1184891839"/>
      </c:scatterChart>
      <c:valAx>
        <c:axId val="1184890175"/>
        <c:scaling>
          <c:orientation val="minMax"/>
          <c:min val="0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质量</a:t>
                </a:r>
                <a:r>
                  <a:rPr lang="en-US" altLang="zh-CN"/>
                  <a:t>m </a:t>
                </a:r>
                <a:r>
                  <a:rPr lang="zh-CN" altLang="en-US"/>
                  <a:t>（</a:t>
                </a:r>
                <a:r>
                  <a:rPr lang="en-US" altLang="zh-CN"/>
                  <a:t>kg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4891839"/>
        <c:crosses val="autoZero"/>
        <c:crossBetween val="midCat"/>
      </c:valAx>
      <c:valAx>
        <c:axId val="118489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周期平方</a:t>
                </a:r>
                <a:r>
                  <a:rPr lang="en-US" altLang="zh-CN"/>
                  <a:t>T^2 </a:t>
                </a:r>
                <a:r>
                  <a:rPr lang="zh-CN" altLang="en-US"/>
                  <a:t>（</a:t>
                </a:r>
                <a:r>
                  <a:rPr lang="en-US" altLang="zh-CN"/>
                  <a:t>s^2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4890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位移平方</a:t>
            </a:r>
            <a:r>
              <a:rPr lang="en-US" altLang="zh-CN"/>
              <a:t>-</a:t>
            </a:r>
            <a:r>
              <a:rPr lang="zh-CN" altLang="en-US"/>
              <a:t>速度平方曲线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6355057607848775E-2"/>
                  <c:y val="-0.480292767458121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Sheet1!$A$77:$A$81</c:f>
              <c:numCache>
                <c:formatCode>General</c:formatCode>
                <c:ptCount val="5"/>
                <c:pt idx="0">
                  <c:v>0.01</c:v>
                </c:pt>
                <c:pt idx="1">
                  <c:v>2.2499999999999999E-2</c:v>
                </c:pt>
                <c:pt idx="2">
                  <c:v>0.04</c:v>
                </c:pt>
                <c:pt idx="3">
                  <c:v>6.25E-2</c:v>
                </c:pt>
                <c:pt idx="4">
                  <c:v>0.09</c:v>
                </c:pt>
              </c:numCache>
            </c:numRef>
          </c:xVal>
          <c:yVal>
            <c:numRef>
              <c:f>Sheet1!$B$77:$B$81</c:f>
              <c:numCache>
                <c:formatCode>General</c:formatCode>
                <c:ptCount val="5"/>
                <c:pt idx="0">
                  <c:v>3.896807601111111</c:v>
                </c:pt>
                <c:pt idx="1">
                  <c:v>3.6013918044444435</c:v>
                </c:pt>
                <c:pt idx="2">
                  <c:v>3.1222890000000003</c:v>
                </c:pt>
                <c:pt idx="3">
                  <c:v>2.523226351111111</c:v>
                </c:pt>
                <c:pt idx="4">
                  <c:v>1.7856086044444446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86-46F0-8D1A-D2B7FA36C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0815103"/>
        <c:axId val="1100815935"/>
      </c:scatterChart>
      <c:valAx>
        <c:axId val="1100815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位移平方</a:t>
                </a:r>
                <a:r>
                  <a:rPr lang="en-US" altLang="zh-CN"/>
                  <a:t>x^2 </a:t>
                </a:r>
                <a:r>
                  <a:rPr lang="zh-CN" altLang="en-US"/>
                  <a:t>（</a:t>
                </a:r>
                <a:r>
                  <a:rPr lang="en-US" altLang="zh-CN"/>
                  <a:t>m^2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0815935"/>
        <c:crosses val="autoZero"/>
        <c:crossBetween val="midCat"/>
      </c:valAx>
      <c:valAx>
        <c:axId val="110081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速度平方</a:t>
                </a:r>
                <a:r>
                  <a:rPr lang="en-US" altLang="zh-CN"/>
                  <a:t>v^2 </a:t>
                </a:r>
                <a:r>
                  <a:rPr lang="zh-CN" altLang="en-US"/>
                  <a:t>（</a:t>
                </a:r>
                <a:r>
                  <a:rPr lang="en-US" altLang="zh-CN"/>
                  <a:t>m^2/s^2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0815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动能、势能、机械能与位移关系曲线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Ep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Sheet1!$A$83:$E$83</c:f>
              <c:numCache>
                <c:formatCode>General</c:formatCode>
                <c:ptCount val="5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</c:numCache>
            </c:numRef>
          </c:cat>
          <c:val>
            <c:numRef>
              <c:f>Sheet1!$A$84:$E$84</c:f>
              <c:numCache>
                <c:formatCode>General</c:formatCode>
                <c:ptCount val="5"/>
                <c:pt idx="0">
                  <c:v>1.7680000000000001E-2</c:v>
                </c:pt>
                <c:pt idx="1">
                  <c:v>3.9779999999999996E-2</c:v>
                </c:pt>
                <c:pt idx="2">
                  <c:v>7.0720000000000005E-2</c:v>
                </c:pt>
                <c:pt idx="3">
                  <c:v>0.1105</c:v>
                </c:pt>
                <c:pt idx="4">
                  <c:v>0.15911999999999998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C4-4CF2-BE39-EAA45CDA7170}"/>
            </c:ext>
          </c:extLst>
        </c:ser>
        <c:ser>
          <c:idx val="1"/>
          <c:order val="1"/>
          <c:tx>
            <c:v>Ek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Sheet1!$A$85:$E$85</c:f>
              <c:numCache>
                <c:formatCode>General</c:formatCode>
                <c:ptCount val="5"/>
                <c:pt idx="0">
                  <c:v>0.25607286629561499</c:v>
                </c:pt>
                <c:pt idx="1">
                  <c:v>0.23666006034135992</c:v>
                </c:pt>
                <c:pt idx="2">
                  <c:v>0.2051765382015</c:v>
                </c:pt>
                <c:pt idx="3">
                  <c:v>0.16581003482373999</c:v>
                </c:pt>
                <c:pt idx="4">
                  <c:v>0.11733859102815999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C4-4CF2-BE39-EAA45CDA7170}"/>
            </c:ext>
          </c:extLst>
        </c:ser>
        <c:ser>
          <c:idx val="2"/>
          <c:order val="2"/>
          <c:tx>
            <c:v>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Sheet1!$A$86:$E$86</c:f>
              <c:numCache>
                <c:formatCode>General</c:formatCode>
                <c:ptCount val="5"/>
                <c:pt idx="0">
                  <c:v>0.27375286629561502</c:v>
                </c:pt>
                <c:pt idx="1">
                  <c:v>0.27644006034135993</c:v>
                </c:pt>
                <c:pt idx="2">
                  <c:v>0.27589653820150001</c:v>
                </c:pt>
                <c:pt idx="3">
                  <c:v>0.27631003482374</c:v>
                </c:pt>
                <c:pt idx="4">
                  <c:v>0.27645859102815995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2C4-4CF2-BE39-EAA45CDA7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5715135"/>
        <c:axId val="915717631"/>
      </c:lineChart>
      <c:catAx>
        <c:axId val="915715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位移</a:t>
                </a:r>
                <a:r>
                  <a:rPr lang="en-US" altLang="zh-CN"/>
                  <a:t>x</a:t>
                </a:r>
                <a:r>
                  <a:rPr lang="zh-CN" altLang="en-US"/>
                  <a:t>（</a:t>
                </a:r>
                <a:r>
                  <a:rPr lang="en-US" altLang="zh-CN"/>
                  <a:t>m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5717631"/>
        <c:crosses val="autoZero"/>
        <c:auto val="1"/>
        <c:lblAlgn val="ctr"/>
        <c:lblOffset val="100"/>
        <c:noMultiLvlLbl val="0"/>
      </c:catAx>
      <c:valAx>
        <c:axId val="915717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能量（</a:t>
                </a:r>
                <a:r>
                  <a:rPr lang="en-US" altLang="zh-CN"/>
                  <a:t>J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5715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振幅平方</a:t>
            </a:r>
            <a:r>
              <a:rPr lang="en-US" altLang="zh-CN"/>
              <a:t>-</a:t>
            </a:r>
            <a:r>
              <a:rPr lang="zh-CN" altLang="en-US"/>
              <a:t>速度平方曲线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6444528658516615E-2"/>
                  <c:y val="-0.121194997684113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Sheet1!$A$112:$A$116</c:f>
              <c:numCache>
                <c:formatCode>General</c:formatCode>
                <c:ptCount val="5"/>
                <c:pt idx="0">
                  <c:v>0.01</c:v>
                </c:pt>
                <c:pt idx="1">
                  <c:v>2.2499999999999999E-2</c:v>
                </c:pt>
                <c:pt idx="2">
                  <c:v>0.04</c:v>
                </c:pt>
                <c:pt idx="3">
                  <c:v>6.25E-2</c:v>
                </c:pt>
                <c:pt idx="4">
                  <c:v>0.09</c:v>
                </c:pt>
              </c:numCache>
            </c:numRef>
          </c:xVal>
          <c:yVal>
            <c:numRef>
              <c:f>Sheet1!$B$112:$B$116</c:f>
              <c:numCache>
                <c:formatCode>General</c:formatCode>
                <c:ptCount val="5"/>
                <c:pt idx="0">
                  <c:v>0.25826724000000001</c:v>
                </c:pt>
                <c:pt idx="1">
                  <c:v>0.58936328999999987</c:v>
                </c:pt>
                <c:pt idx="2">
                  <c:v>1.0651616044444445</c:v>
                </c:pt>
                <c:pt idx="3">
                  <c:v>1.653710267777778</c:v>
                </c:pt>
                <c:pt idx="4">
                  <c:v>2.3217632711111111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07-4050-B6DF-3B5D470F1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978655"/>
        <c:axId val="1096981983"/>
      </c:scatterChart>
      <c:valAx>
        <c:axId val="1096978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振幅平方</a:t>
                </a:r>
                <a:r>
                  <a:rPr lang="en-US" altLang="zh-CN"/>
                  <a:t>A^2</a:t>
                </a:r>
                <a:r>
                  <a:rPr lang="zh-CN" altLang="en-US"/>
                  <a:t>（</a:t>
                </a:r>
                <a:r>
                  <a:rPr lang="en-US" altLang="zh-CN"/>
                  <a:t>m^2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6981983"/>
        <c:crosses val="autoZero"/>
        <c:crossBetween val="midCat"/>
      </c:valAx>
      <c:valAx>
        <c:axId val="109698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速度平方</a:t>
                </a:r>
                <a:r>
                  <a:rPr lang="en-US" altLang="zh-CN"/>
                  <a:t>v^2</a:t>
                </a:r>
                <a:r>
                  <a:rPr lang="zh-CN" altLang="en-US"/>
                  <a:t>（</a:t>
                </a:r>
                <a:r>
                  <a:rPr lang="en-US" altLang="zh-CN"/>
                  <a:t>m^2/s^2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6978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v-</a:t>
            </a:r>
            <a:r>
              <a:rPr lang="el-GR" altLang="zh-CN"/>
              <a:t>Δ</a:t>
            </a:r>
            <a:r>
              <a:rPr lang="en-US" altLang="zh-CN"/>
              <a:t>t</a:t>
            </a:r>
            <a:r>
              <a:rPr lang="zh-CN" altLang="en-US"/>
              <a:t>图像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063123359580053"/>
                  <c:y val="-0.200677311169437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Sheet1!$A$153:$A$156</c:f>
              <c:numCache>
                <c:formatCode>General</c:formatCode>
                <c:ptCount val="4"/>
                <c:pt idx="0">
                  <c:v>2.9607999999999999E-2</c:v>
                </c:pt>
                <c:pt idx="1">
                  <c:v>8.8891999999999999E-2</c:v>
                </c:pt>
                <c:pt idx="2">
                  <c:v>0.14674399999999999</c:v>
                </c:pt>
                <c:pt idx="3">
                  <c:v>0.28743799999999997</c:v>
                </c:pt>
              </c:numCache>
            </c:numRef>
          </c:xVal>
          <c:yVal>
            <c:numRef>
              <c:f>Sheet1!$B$153:$B$156</c:f>
              <c:numCache>
                <c:formatCode>General</c:formatCode>
                <c:ptCount val="4"/>
                <c:pt idx="0">
                  <c:v>0.33774655498513922</c:v>
                </c:pt>
                <c:pt idx="1">
                  <c:v>0.33748818791342305</c:v>
                </c:pt>
                <c:pt idx="2">
                  <c:v>0.34072943357138974</c:v>
                </c:pt>
                <c:pt idx="3">
                  <c:v>0.34790111258775808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00-46C0-8105-078DF9374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5422815"/>
        <c:axId val="1275424063"/>
      </c:scatterChart>
      <c:valAx>
        <c:axId val="1275422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/>
                  <a:t>Δ</a:t>
                </a:r>
                <a:r>
                  <a:rPr lang="en-US" altLang="zh-CN"/>
                  <a:t>t</a:t>
                </a:r>
                <a:r>
                  <a:rPr lang="zh-CN" altLang="en-US"/>
                  <a:t>（</a:t>
                </a:r>
                <a:r>
                  <a:rPr lang="en-US" altLang="zh-CN"/>
                  <a:t>s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5424063"/>
        <c:crosses val="autoZero"/>
        <c:crossBetween val="midCat"/>
      </c:valAx>
      <c:valAx>
        <c:axId val="127542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</a:t>
                </a:r>
                <a:r>
                  <a:rPr lang="zh-CN" altLang="en-US"/>
                  <a:t>（</a:t>
                </a:r>
                <a:r>
                  <a:rPr lang="en-US" altLang="zh-CN"/>
                  <a:t>m/s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75422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v-</a:t>
            </a:r>
            <a:r>
              <a:rPr lang="el-GR" altLang="zh-CN"/>
              <a:t>Δ</a:t>
            </a:r>
            <a:r>
              <a:rPr lang="en-US" altLang="zh-CN"/>
              <a:t>t</a:t>
            </a:r>
            <a:r>
              <a:rPr lang="zh-CN" altLang="en-US"/>
              <a:t>图像</a:t>
            </a:r>
          </a:p>
        </c:rich>
      </c:tx>
      <c:layout>
        <c:manualLayout>
          <c:xMode val="edge"/>
          <c:yMode val="edge"/>
          <c:x val="0.4205555555555555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47353455818024"/>
                  <c:y val="-0.1711344415281423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Sheet1!$H$179:$H$182</c:f>
              <c:numCache>
                <c:formatCode>General</c:formatCode>
                <c:ptCount val="4"/>
                <c:pt idx="0">
                  <c:v>2.1190000000000001E-2</c:v>
                </c:pt>
                <c:pt idx="1">
                  <c:v>6.3245999999999997E-2</c:v>
                </c:pt>
                <c:pt idx="2">
                  <c:v>0.104354</c:v>
                </c:pt>
                <c:pt idx="3">
                  <c:v>0.20539199999999999</c:v>
                </c:pt>
              </c:numCache>
            </c:numRef>
          </c:xVal>
          <c:yVal>
            <c:numRef>
              <c:f>Sheet1!$I$179:$I$182</c:f>
              <c:numCache>
                <c:formatCode>General</c:formatCode>
                <c:ptCount val="4"/>
                <c:pt idx="0">
                  <c:v>0.47192071731949031</c:v>
                </c:pt>
                <c:pt idx="1">
                  <c:v>0.47433829807418654</c:v>
                </c:pt>
                <c:pt idx="2">
                  <c:v>0.47913831764953907</c:v>
                </c:pt>
                <c:pt idx="3">
                  <c:v>0.4868738801900756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DA-4308-874D-06D84B19E1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067327"/>
        <c:axId val="1106068159"/>
      </c:scatterChart>
      <c:valAx>
        <c:axId val="1106067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/>
                  <a:t>Δ</a:t>
                </a:r>
                <a:r>
                  <a:rPr lang="en-US" altLang="zh-CN"/>
                  <a:t>t</a:t>
                </a:r>
                <a:r>
                  <a:rPr lang="zh-CN" altLang="en-US"/>
                  <a:t>（</a:t>
                </a:r>
                <a:r>
                  <a:rPr lang="en-US" altLang="zh-CN"/>
                  <a:t>s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6068159"/>
        <c:crosses val="autoZero"/>
        <c:crossBetween val="midCat"/>
      </c:valAx>
      <c:valAx>
        <c:axId val="110606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</a:t>
                </a:r>
                <a:r>
                  <a:rPr lang="zh-CN" altLang="en-US"/>
                  <a:t>（</a:t>
                </a:r>
                <a:r>
                  <a:rPr lang="en-US" altLang="zh-CN"/>
                  <a:t>m/s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06067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v-</a:t>
            </a:r>
            <a:r>
              <a:rPr lang="el-GR" altLang="zh-CN"/>
              <a:t>Δ</a:t>
            </a:r>
            <a:r>
              <a:rPr lang="en-US" altLang="zh-CN"/>
              <a:t>t</a:t>
            </a:r>
            <a:r>
              <a:rPr lang="zh-CN" altLang="en-US"/>
              <a:t>图像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1146106736657918E-3"/>
                  <c:y val="-0.204148439778361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Sheet1!$A$194:$A$197</c:f>
              <c:numCache>
                <c:formatCode>General</c:formatCode>
                <c:ptCount val="4"/>
                <c:pt idx="0">
                  <c:v>1.9198E-2</c:v>
                </c:pt>
                <c:pt idx="1">
                  <c:v>5.7358000000000006E-2</c:v>
                </c:pt>
                <c:pt idx="2">
                  <c:v>9.5353999999999994E-2</c:v>
                </c:pt>
                <c:pt idx="3">
                  <c:v>0.18864</c:v>
                </c:pt>
              </c:numCache>
            </c:numRef>
          </c:xVal>
          <c:yVal>
            <c:numRef>
              <c:f>Sheet1!$B$194:$B$197</c:f>
              <c:numCache>
                <c:formatCode>General</c:formatCode>
                <c:ptCount val="4"/>
                <c:pt idx="0">
                  <c:v>0.52088759245754768</c:v>
                </c:pt>
                <c:pt idx="1">
                  <c:v>0.52303078907911704</c:v>
                </c:pt>
                <c:pt idx="2">
                  <c:v>0.52436185162657056</c:v>
                </c:pt>
                <c:pt idx="3">
                  <c:v>0.53011026293469043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12-4D1E-85F2-1D308FD8E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774335"/>
        <c:axId val="1098774751"/>
      </c:scatterChart>
      <c:valAx>
        <c:axId val="1098774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altLang="zh-CN"/>
                  <a:t>Δ</a:t>
                </a:r>
                <a:r>
                  <a:rPr lang="en-US" altLang="zh-CN"/>
                  <a:t>t</a:t>
                </a:r>
                <a:r>
                  <a:rPr lang="zh-CN" altLang="en-US"/>
                  <a:t>（</a:t>
                </a:r>
                <a:r>
                  <a:rPr lang="en-US" altLang="zh-CN"/>
                  <a:t>s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8774751"/>
        <c:crosses val="autoZero"/>
        <c:crossBetween val="midCat"/>
      </c:valAx>
      <c:valAx>
        <c:axId val="109877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</a:t>
                </a:r>
                <a:r>
                  <a:rPr lang="zh-CN" altLang="en-US"/>
                  <a:t>（</a:t>
                </a:r>
                <a:r>
                  <a:rPr lang="en-US" altLang="zh-CN"/>
                  <a:t>m/s</a:t>
                </a:r>
                <a:r>
                  <a:rPr lang="zh-CN" altLang="en-US"/>
                  <a:t>）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98774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60325</xdr:colOff>
      <xdr:row>7</xdr:row>
      <xdr:rowOff>146050</xdr:rowOff>
    </xdr:from>
    <xdr:to>
      <xdr:col>13</xdr:col>
      <xdr:colOff>9525</xdr:colOff>
      <xdr:row>23</xdr:row>
      <xdr:rowOff>44450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098B154-2C72-47B2-ACEC-0E550F5AC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285750</xdr:colOff>
      <xdr:row>35</xdr:row>
      <xdr:rowOff>50800</xdr:rowOff>
    </xdr:from>
    <xdr:to>
      <xdr:col>14</xdr:col>
      <xdr:colOff>234950</xdr:colOff>
      <xdr:row>50</xdr:row>
      <xdr:rowOff>127000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60C9133-0BC4-43B7-BC56-9321089B3C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263524</xdr:colOff>
      <xdr:row>60</xdr:row>
      <xdr:rowOff>12700</xdr:rowOff>
    </xdr:from>
    <xdr:to>
      <xdr:col>16</xdr:col>
      <xdr:colOff>63499</xdr:colOff>
      <xdr:row>78</xdr:row>
      <xdr:rowOff>101600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6B80E51-46F4-43DE-8037-28374E561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441325</xdr:colOff>
      <xdr:row>78</xdr:row>
      <xdr:rowOff>82550</xdr:rowOff>
    </xdr:from>
    <xdr:to>
      <xdr:col>11</xdr:col>
      <xdr:colOff>390525</xdr:colOff>
      <xdr:row>93</xdr:row>
      <xdr:rowOff>158750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CF6CA14-E121-4FA9-B9C7-6987484C55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28574</xdr:colOff>
      <xdr:row>99</xdr:row>
      <xdr:rowOff>120650</xdr:rowOff>
    </xdr:from>
    <xdr:to>
      <xdr:col>12</xdr:col>
      <xdr:colOff>88899</xdr:colOff>
      <xdr:row>119</xdr:row>
      <xdr:rowOff>19050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A2BBB6D3-1CAC-448F-ADE5-82BB965123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276225</xdr:colOff>
      <xdr:row>134</xdr:row>
      <xdr:rowOff>88900</xdr:rowOff>
    </xdr:from>
    <xdr:to>
      <xdr:col>13</xdr:col>
      <xdr:colOff>225425</xdr:colOff>
      <xdr:row>149</xdr:row>
      <xdr:rowOff>165100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B5C2561F-F405-4C0D-8D45-CA3B71DD30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117475</xdr:colOff>
      <xdr:row>159</xdr:row>
      <xdr:rowOff>133350</xdr:rowOff>
    </xdr:from>
    <xdr:to>
      <xdr:col>14</xdr:col>
      <xdr:colOff>117475</xdr:colOff>
      <xdr:row>175</xdr:row>
      <xdr:rowOff>31750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1E786D10-E06E-490C-A9B8-24C235D8D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549274</xdr:colOff>
      <xdr:row>177</xdr:row>
      <xdr:rowOff>44450</xdr:rowOff>
    </xdr:from>
    <xdr:to>
      <xdr:col>10</xdr:col>
      <xdr:colOff>584199</xdr:colOff>
      <xdr:row>194</xdr:row>
      <xdr:rowOff>19050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E2EF4FFF-206E-41EE-A34F-5EB4DCD47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7"/>
  <sheetViews>
    <sheetView tabSelected="1" topLeftCell="A133" workbookViewId="0">
      <selection activeCell="K155" sqref="K155"/>
    </sheetView>
  </sheetViews>
  <sheetFormatPr defaultRowHeight="14" x14ac:dyDescent="0.3"/>
  <cols>
    <col min="2" max="5" width="9.58203125" bestFit="1" customWidth="1"/>
    <col min="10" max="13" width="10.6640625" bestFit="1" customWidth="1"/>
  </cols>
  <sheetData>
    <row r="1" spans="1:4" x14ac:dyDescent="0.3">
      <c r="A1">
        <v>62.27</v>
      </c>
      <c r="B1">
        <v>62.34</v>
      </c>
      <c r="C1" s="1">
        <v>1.1000000000000001E-3</v>
      </c>
    </row>
    <row r="2" spans="1:4" x14ac:dyDescent="0.3">
      <c r="A2">
        <v>26.33</v>
      </c>
      <c r="B2">
        <v>26.38</v>
      </c>
      <c r="C2" s="1">
        <v>1.8E-3</v>
      </c>
    </row>
    <row r="3" spans="1:4" x14ac:dyDescent="0.3">
      <c r="A3">
        <v>88.26</v>
      </c>
      <c r="B3">
        <v>88.26</v>
      </c>
      <c r="C3" s="1">
        <v>0</v>
      </c>
    </row>
    <row r="8" spans="1:4" x14ac:dyDescent="0.3">
      <c r="A8">
        <v>10</v>
      </c>
      <c r="B8">
        <v>20</v>
      </c>
      <c r="C8">
        <v>30</v>
      </c>
      <c r="D8">
        <v>40</v>
      </c>
    </row>
    <row r="9" spans="1:4" x14ac:dyDescent="0.3">
      <c r="A9">
        <v>1168.52</v>
      </c>
      <c r="B9">
        <v>1168.53</v>
      </c>
      <c r="C9">
        <v>1168.55</v>
      </c>
      <c r="D9">
        <v>1168.18</v>
      </c>
    </row>
    <row r="10" spans="1:4" x14ac:dyDescent="0.3">
      <c r="A10">
        <v>1168.3</v>
      </c>
      <c r="B10">
        <v>1169.03</v>
      </c>
      <c r="C10">
        <v>1168.75</v>
      </c>
      <c r="D10">
        <v>1168.3</v>
      </c>
    </row>
    <row r="11" spans="1:4" x14ac:dyDescent="0.3">
      <c r="A11">
        <v>1168.8699999999999</v>
      </c>
      <c r="B11">
        <v>1169.1600000000001</v>
      </c>
      <c r="C11">
        <v>1168.6300000000001</v>
      </c>
      <c r="D11">
        <v>1168.4100000000001</v>
      </c>
    </row>
    <row r="12" spans="1:4" x14ac:dyDescent="0.3">
      <c r="A12">
        <v>1169.43</v>
      </c>
      <c r="B12">
        <v>1169.22</v>
      </c>
      <c r="C12">
        <v>1168.48</v>
      </c>
      <c r="D12">
        <v>1168.6300000000001</v>
      </c>
    </row>
    <row r="13" spans="1:4" x14ac:dyDescent="0.3">
      <c r="A13">
        <v>1169.6400000000001</v>
      </c>
      <c r="B13">
        <v>1168.9000000000001</v>
      </c>
      <c r="C13">
        <v>1168.68</v>
      </c>
      <c r="D13">
        <v>1168.47</v>
      </c>
    </row>
    <row r="14" spans="1:4" x14ac:dyDescent="0.3">
      <c r="A14">
        <f>AVERAGE(A9:A13)</f>
        <v>1168.952</v>
      </c>
      <c r="B14">
        <f t="shared" ref="B14:D14" si="0">AVERAGE(B9:B13)</f>
        <v>1168.9680000000001</v>
      </c>
      <c r="C14">
        <f t="shared" si="0"/>
        <v>1168.6179999999999</v>
      </c>
      <c r="D14">
        <f t="shared" si="0"/>
        <v>1168.3980000000001</v>
      </c>
    </row>
    <row r="27" spans="1:5" x14ac:dyDescent="0.3">
      <c r="A27">
        <v>0.11848</v>
      </c>
      <c r="B27">
        <v>0.14349000000000001</v>
      </c>
      <c r="C27">
        <v>0.16847999999999999</v>
      </c>
      <c r="D27">
        <v>0.18343000000000001</v>
      </c>
      <c r="E27">
        <v>0.19589000000000001</v>
      </c>
    </row>
    <row r="29" spans="1:5" x14ac:dyDescent="0.3">
      <c r="A29">
        <v>1168.21</v>
      </c>
      <c r="B29">
        <v>1282.57</v>
      </c>
      <c r="C29">
        <v>1386.75</v>
      </c>
      <c r="D29">
        <v>1445.58</v>
      </c>
      <c r="E29">
        <v>1492.95</v>
      </c>
    </row>
    <row r="30" spans="1:5" x14ac:dyDescent="0.3">
      <c r="A30">
        <v>1168.23</v>
      </c>
      <c r="B30">
        <v>1282.67</v>
      </c>
      <c r="C30">
        <v>1386.75</v>
      </c>
      <c r="D30">
        <v>1445.78</v>
      </c>
      <c r="E30">
        <v>1493.25</v>
      </c>
    </row>
    <row r="31" spans="1:5" x14ac:dyDescent="0.3">
      <c r="A31">
        <v>1168.47</v>
      </c>
      <c r="B31">
        <v>1282.75</v>
      </c>
      <c r="C31">
        <v>1386.97</v>
      </c>
      <c r="D31">
        <v>1445.91</v>
      </c>
      <c r="E31">
        <v>1493.12</v>
      </c>
    </row>
    <row r="32" spans="1:5" x14ac:dyDescent="0.3">
      <c r="A32">
        <v>1168.53</v>
      </c>
      <c r="B32">
        <v>1282.57</v>
      </c>
      <c r="C32">
        <v>1387.01</v>
      </c>
      <c r="D32">
        <v>1445.82</v>
      </c>
      <c r="E32">
        <v>1493.05</v>
      </c>
    </row>
    <row r="33" spans="1:11" x14ac:dyDescent="0.3">
      <c r="A33">
        <v>1168.3599999999999</v>
      </c>
      <c r="B33">
        <v>1282.58</v>
      </c>
      <c r="C33">
        <v>1387.01</v>
      </c>
      <c r="D33">
        <v>1445.69</v>
      </c>
      <c r="E33">
        <v>1493.11</v>
      </c>
    </row>
    <row r="34" spans="1:11" x14ac:dyDescent="0.3">
      <c r="A34">
        <v>1168.21</v>
      </c>
      <c r="B34">
        <v>1282.6300000000001</v>
      </c>
      <c r="C34">
        <v>1387.14</v>
      </c>
      <c r="D34">
        <v>1445.89</v>
      </c>
      <c r="E34">
        <v>1493</v>
      </c>
    </row>
    <row r="35" spans="1:11" x14ac:dyDescent="0.3">
      <c r="A35">
        <v>1168.21</v>
      </c>
      <c r="B35">
        <v>1282.7</v>
      </c>
      <c r="C35">
        <v>1387.13</v>
      </c>
      <c r="D35">
        <v>1445.95</v>
      </c>
      <c r="E35">
        <v>1493.34</v>
      </c>
    </row>
    <row r="36" spans="1:11" x14ac:dyDescent="0.3">
      <c r="A36">
        <v>1168.46</v>
      </c>
      <c r="B36">
        <v>1282.67</v>
      </c>
      <c r="C36">
        <v>1386.98</v>
      </c>
      <c r="D36">
        <v>1445.8</v>
      </c>
      <c r="E36">
        <v>1493.42</v>
      </c>
    </row>
    <row r="37" spans="1:11" x14ac:dyDescent="0.3">
      <c r="A37">
        <v>1168.6500000000001</v>
      </c>
      <c r="B37">
        <v>1282.6099999999999</v>
      </c>
      <c r="C37">
        <v>1387.21</v>
      </c>
      <c r="D37">
        <v>1445.99</v>
      </c>
      <c r="E37">
        <v>1493.65</v>
      </c>
    </row>
    <row r="38" spans="1:11" x14ac:dyDescent="0.3">
      <c r="A38">
        <v>1168.45</v>
      </c>
      <c r="B38">
        <v>1282.7</v>
      </c>
      <c r="C38">
        <v>1387.31</v>
      </c>
      <c r="D38">
        <v>1445.97</v>
      </c>
      <c r="E38">
        <v>1493.62</v>
      </c>
    </row>
    <row r="39" spans="1:11" x14ac:dyDescent="0.3">
      <c r="A39">
        <f>AVERAGE(A29:A38)</f>
        <v>1168.3780000000002</v>
      </c>
      <c r="B39">
        <f t="shared" ref="B39:E39" si="1">AVERAGE(B29:B38)</f>
        <v>1282.645</v>
      </c>
      <c r="C39">
        <f t="shared" si="1"/>
        <v>1387.0260000000001</v>
      </c>
      <c r="D39">
        <f t="shared" si="1"/>
        <v>1445.8379999999997</v>
      </c>
      <c r="E39">
        <f t="shared" si="1"/>
        <v>1493.2509999999997</v>
      </c>
    </row>
    <row r="40" spans="1:11" x14ac:dyDescent="0.3">
      <c r="A40">
        <f>A39*A39</f>
        <v>1365107.1508840004</v>
      </c>
      <c r="B40">
        <f t="shared" ref="B40:E40" si="2">B39*B39</f>
        <v>1645178.196025</v>
      </c>
      <c r="C40">
        <f t="shared" si="2"/>
        <v>1923841.1246760001</v>
      </c>
      <c r="D40">
        <f t="shared" si="2"/>
        <v>2090447.5222439992</v>
      </c>
      <c r="E40">
        <f t="shared" si="2"/>
        <v>2229798.5490009994</v>
      </c>
    </row>
    <row r="41" spans="1:11" x14ac:dyDescent="0.3">
      <c r="A41">
        <f>A40*10^-6</f>
        <v>1.3651071508840003</v>
      </c>
      <c r="B41">
        <f t="shared" ref="B41:E41" si="3">B40*10^-6</f>
        <v>1.6451781960249998</v>
      </c>
      <c r="C41">
        <f t="shared" si="3"/>
        <v>1.9238411246760001</v>
      </c>
      <c r="D41">
        <f t="shared" si="3"/>
        <v>2.0904475222439989</v>
      </c>
      <c r="E41">
        <f t="shared" si="3"/>
        <v>2.2297985490009995</v>
      </c>
    </row>
    <row r="45" spans="1:11" x14ac:dyDescent="0.3">
      <c r="G45">
        <v>1.3651071508840003</v>
      </c>
      <c r="H45">
        <v>1.6451781960249998</v>
      </c>
      <c r="I45">
        <v>1.9238411246760001</v>
      </c>
      <c r="J45">
        <v>2.0904475222439989</v>
      </c>
      <c r="K45">
        <v>2.2297985490009995</v>
      </c>
    </row>
    <row r="46" spans="1:11" x14ac:dyDescent="0.3">
      <c r="B46">
        <v>1.3651071508840003</v>
      </c>
      <c r="C46">
        <v>1.6451781960249998</v>
      </c>
      <c r="D46">
        <v>1.9238411246760001</v>
      </c>
      <c r="E46">
        <v>2.0904475222439989</v>
      </c>
      <c r="F46">
        <v>2.2297985490009995</v>
      </c>
    </row>
    <row r="47" spans="1:11" x14ac:dyDescent="0.3">
      <c r="A47">
        <v>0.11848</v>
      </c>
      <c r="B47">
        <v>1.3651071508840003</v>
      </c>
    </row>
    <row r="48" spans="1:11" x14ac:dyDescent="0.3">
      <c r="A48">
        <v>0.14349000000000001</v>
      </c>
      <c r="B48">
        <v>1.6451781960249998</v>
      </c>
    </row>
    <row r="49" spans="1:5" x14ac:dyDescent="0.3">
      <c r="A49">
        <v>0.16847999999999999</v>
      </c>
      <c r="B49">
        <v>1.9238411246760001</v>
      </c>
    </row>
    <row r="50" spans="1:5" x14ac:dyDescent="0.3">
      <c r="A50">
        <v>0.18343000000000001</v>
      </c>
      <c r="B50">
        <v>2.0904475222439989</v>
      </c>
    </row>
    <row r="51" spans="1:5" x14ac:dyDescent="0.3">
      <c r="A51">
        <v>0.19589000000000001</v>
      </c>
      <c r="B51">
        <v>2.2297985490009995</v>
      </c>
    </row>
    <row r="60" spans="1:5" x14ac:dyDescent="0.3">
      <c r="A60">
        <v>200</v>
      </c>
      <c r="B60">
        <v>192.31</v>
      </c>
      <c r="C60">
        <v>179.21</v>
      </c>
      <c r="D60">
        <v>161.81</v>
      </c>
      <c r="E60">
        <v>137.16999999999999</v>
      </c>
    </row>
    <row r="61" spans="1:5" x14ac:dyDescent="0.3">
      <c r="A61">
        <v>196.85</v>
      </c>
      <c r="B61">
        <v>189.39</v>
      </c>
      <c r="C61">
        <v>176.37</v>
      </c>
      <c r="D61">
        <v>158.47999999999999</v>
      </c>
      <c r="E61">
        <v>133.16</v>
      </c>
    </row>
    <row r="62" spans="1:5" x14ac:dyDescent="0.3">
      <c r="A62">
        <v>195.36</v>
      </c>
      <c r="B62">
        <v>187.62</v>
      </c>
      <c r="C62">
        <v>174.52</v>
      </c>
      <c r="D62">
        <v>156.25</v>
      </c>
      <c r="E62">
        <v>130.55000000000001</v>
      </c>
    </row>
    <row r="63" spans="1:5" x14ac:dyDescent="0.3">
      <c r="A63">
        <f>AVERAGE(A60:A62)</f>
        <v>197.40333333333334</v>
      </c>
      <c r="B63">
        <f t="shared" ref="B63:E63" si="4">AVERAGE(B60:B62)</f>
        <v>189.77333333333331</v>
      </c>
      <c r="C63">
        <f t="shared" si="4"/>
        <v>176.70000000000002</v>
      </c>
      <c r="D63">
        <f t="shared" si="4"/>
        <v>158.84666666666666</v>
      </c>
      <c r="E63">
        <f t="shared" si="4"/>
        <v>133.62666666666667</v>
      </c>
    </row>
    <row r="66" spans="1:11" x14ac:dyDescent="0.3">
      <c r="A66">
        <v>0.1</v>
      </c>
      <c r="B66">
        <v>0.15</v>
      </c>
      <c r="C66">
        <v>0.2</v>
      </c>
      <c r="D66">
        <v>0.25</v>
      </c>
      <c r="E66">
        <v>0.3</v>
      </c>
    </row>
    <row r="70" spans="1:11" x14ac:dyDescent="0.3">
      <c r="A70">
        <v>197.40333333333334</v>
      </c>
      <c r="B70">
        <v>189.77333333333331</v>
      </c>
      <c r="C70">
        <v>176.70000000000002</v>
      </c>
      <c r="D70">
        <v>158.84666666666666</v>
      </c>
      <c r="E70">
        <v>133.62666666666667</v>
      </c>
    </row>
    <row r="71" spans="1:11" x14ac:dyDescent="0.3">
      <c r="A71" s="3">
        <f>A70*0.01</f>
        <v>1.9740333333333333</v>
      </c>
      <c r="B71" s="3">
        <f t="shared" ref="B71:E71" si="5">B70*0.01</f>
        <v>1.8977333333333331</v>
      </c>
      <c r="C71" s="3">
        <f t="shared" si="5"/>
        <v>1.7670000000000001</v>
      </c>
      <c r="D71" s="3">
        <f t="shared" si="5"/>
        <v>1.5884666666666667</v>
      </c>
      <c r="E71" s="3">
        <f t="shared" si="5"/>
        <v>1.3362666666666667</v>
      </c>
    </row>
    <row r="72" spans="1:11" x14ac:dyDescent="0.3">
      <c r="A72">
        <f>A71*A71</f>
        <v>3.896807601111111</v>
      </c>
      <c r="B72">
        <f t="shared" ref="B72:E72" si="6">B71*B71</f>
        <v>3.6013918044444435</v>
      </c>
      <c r="C72">
        <f t="shared" si="6"/>
        <v>3.1222890000000003</v>
      </c>
      <c r="D72">
        <f t="shared" si="6"/>
        <v>2.523226351111111</v>
      </c>
      <c r="E72">
        <f t="shared" si="6"/>
        <v>1.7856086044444446</v>
      </c>
    </row>
    <row r="75" spans="1:11" x14ac:dyDescent="0.3">
      <c r="G75">
        <v>3.8968076011111101</v>
      </c>
      <c r="H75">
        <v>3.6013918044444435</v>
      </c>
      <c r="I75">
        <v>3.1222890000000003</v>
      </c>
      <c r="J75">
        <v>2.523226351111111</v>
      </c>
      <c r="K75">
        <v>1.7856086044444446</v>
      </c>
    </row>
    <row r="76" spans="1:11" x14ac:dyDescent="0.3">
      <c r="A76">
        <v>0.01</v>
      </c>
      <c r="B76">
        <v>2.2499999999999999E-2</v>
      </c>
      <c r="C76">
        <v>0.04</v>
      </c>
      <c r="D76">
        <v>6.25E-2</v>
      </c>
      <c r="E76">
        <v>0.09</v>
      </c>
    </row>
    <row r="77" spans="1:11" x14ac:dyDescent="0.3">
      <c r="A77">
        <v>0.01</v>
      </c>
      <c r="B77">
        <v>3.896807601111111</v>
      </c>
    </row>
    <row r="78" spans="1:11" x14ac:dyDescent="0.3">
      <c r="A78">
        <v>2.2499999999999999E-2</v>
      </c>
      <c r="B78">
        <v>3.6013918044444435</v>
      </c>
    </row>
    <row r="79" spans="1:11" x14ac:dyDescent="0.3">
      <c r="A79">
        <v>0.04</v>
      </c>
      <c r="B79">
        <v>3.1222890000000003</v>
      </c>
    </row>
    <row r="80" spans="1:11" x14ac:dyDescent="0.3">
      <c r="A80">
        <v>6.25E-2</v>
      </c>
      <c r="B80">
        <v>2.523226351111111</v>
      </c>
      <c r="E80">
        <v>3.896807601111111</v>
      </c>
      <c r="F80">
        <v>3.6013918044444435</v>
      </c>
      <c r="G80">
        <v>3.1222890000000003</v>
      </c>
      <c r="H80">
        <v>2.523226351111111</v>
      </c>
      <c r="I80">
        <v>1.7856086044444446</v>
      </c>
    </row>
    <row r="81" spans="1:5" x14ac:dyDescent="0.3">
      <c r="A81">
        <v>0.09</v>
      </c>
      <c r="B81">
        <v>1.7856086044444446</v>
      </c>
    </row>
    <row r="83" spans="1:5" x14ac:dyDescent="0.3">
      <c r="A83">
        <v>0.1</v>
      </c>
      <c r="B83">
        <v>0.15</v>
      </c>
      <c r="C83">
        <v>0.2</v>
      </c>
      <c r="D83">
        <v>0.25</v>
      </c>
      <c r="E83">
        <v>0.3</v>
      </c>
    </row>
    <row r="84" spans="1:5" x14ac:dyDescent="0.3">
      <c r="A84">
        <f>1/2*3.536*A76</f>
        <v>1.7680000000000001E-2</v>
      </c>
      <c r="B84">
        <f t="shared" ref="B84:E84" si="7">1/2*3.536*B76</f>
        <v>3.9779999999999996E-2</v>
      </c>
      <c r="C84">
        <f t="shared" si="7"/>
        <v>7.0720000000000005E-2</v>
      </c>
      <c r="D84">
        <f t="shared" si="7"/>
        <v>0.1105</v>
      </c>
      <c r="E84">
        <f t="shared" si="7"/>
        <v>0.15911999999999998</v>
      </c>
    </row>
    <row r="85" spans="1:5" x14ac:dyDescent="0.3">
      <c r="A85">
        <f>0.5*0.131427*A72</f>
        <v>0.25607286629561499</v>
      </c>
      <c r="B85">
        <f t="shared" ref="B85:E85" si="8">0.5*0.131427*B72</f>
        <v>0.23666006034135992</v>
      </c>
      <c r="C85">
        <f t="shared" si="8"/>
        <v>0.2051765382015</v>
      </c>
      <c r="D85">
        <f t="shared" si="8"/>
        <v>0.16581003482373999</v>
      </c>
      <c r="E85">
        <f t="shared" si="8"/>
        <v>0.11733859102815999</v>
      </c>
    </row>
    <row r="86" spans="1:5" x14ac:dyDescent="0.3">
      <c r="A86">
        <f>A85+A84</f>
        <v>0.27375286629561502</v>
      </c>
      <c r="B86">
        <f t="shared" ref="B86:E86" si="9">B85+B84</f>
        <v>0.27644006034135993</v>
      </c>
      <c r="C86">
        <f t="shared" si="9"/>
        <v>0.27589653820150001</v>
      </c>
      <c r="D86">
        <f t="shared" si="9"/>
        <v>0.27631003482374</v>
      </c>
      <c r="E86">
        <f t="shared" si="9"/>
        <v>0.27645859102815995</v>
      </c>
    </row>
    <row r="88" spans="1:5" x14ac:dyDescent="0.3">
      <c r="A88">
        <v>0.1</v>
      </c>
    </row>
    <row r="89" spans="1:5" x14ac:dyDescent="0.3">
      <c r="A89">
        <v>0.15</v>
      </c>
    </row>
    <row r="90" spans="1:5" x14ac:dyDescent="0.3">
      <c r="A90">
        <v>0.2</v>
      </c>
    </row>
    <row r="91" spans="1:5" x14ac:dyDescent="0.3">
      <c r="A91">
        <v>0.25</v>
      </c>
    </row>
    <row r="92" spans="1:5" x14ac:dyDescent="0.3">
      <c r="A92">
        <v>0.3</v>
      </c>
    </row>
    <row r="103" spans="1:6" x14ac:dyDescent="0.3">
      <c r="A103" s="4">
        <v>51.6</v>
      </c>
      <c r="B103" s="4">
        <v>77.760000000000005</v>
      </c>
      <c r="C103" s="4">
        <v>104.28</v>
      </c>
      <c r="D103" s="4">
        <v>130.04</v>
      </c>
      <c r="E103" s="4">
        <v>154.08000000000001</v>
      </c>
    </row>
    <row r="104" spans="1:6" x14ac:dyDescent="0.3">
      <c r="A104" s="4">
        <v>50.53</v>
      </c>
      <c r="B104" s="4">
        <v>76.510000000000005</v>
      </c>
      <c r="C104" s="4">
        <v>102.99</v>
      </c>
      <c r="D104" s="4">
        <v>128.19999999999999</v>
      </c>
      <c r="E104" s="4">
        <v>151.97999999999999</v>
      </c>
    </row>
    <row r="105" spans="1:6" x14ac:dyDescent="0.3">
      <c r="A105" s="4">
        <v>50.33</v>
      </c>
      <c r="B105" s="4">
        <v>76.040000000000006</v>
      </c>
      <c r="C105" s="4">
        <v>102.35</v>
      </c>
      <c r="D105" s="4">
        <v>127.55</v>
      </c>
      <c r="E105" s="4">
        <v>151.06</v>
      </c>
    </row>
    <row r="106" spans="1:6" x14ac:dyDescent="0.3">
      <c r="A106" s="4">
        <f>AVERAGE(A103:A105)</f>
        <v>50.819999999999993</v>
      </c>
      <c r="B106" s="4">
        <f t="shared" ref="B106:E106" si="10">AVERAGE(B103:B105)</f>
        <v>76.77</v>
      </c>
      <c r="C106" s="4">
        <f t="shared" si="10"/>
        <v>103.20666666666666</v>
      </c>
      <c r="D106" s="4">
        <f t="shared" si="10"/>
        <v>128.59666666666666</v>
      </c>
      <c r="E106" s="4">
        <f t="shared" si="10"/>
        <v>152.37333333333333</v>
      </c>
    </row>
    <row r="109" spans="1:6" x14ac:dyDescent="0.3">
      <c r="A109">
        <f>0.01*A106</f>
        <v>0.50819999999999999</v>
      </c>
      <c r="B109">
        <f t="shared" ref="B109:E109" si="11">0.01*B106</f>
        <v>0.76769999999999994</v>
      </c>
      <c r="C109">
        <f t="shared" si="11"/>
        <v>1.0320666666666667</v>
      </c>
      <c r="D109">
        <f t="shared" si="11"/>
        <v>1.2859666666666667</v>
      </c>
      <c r="E109">
        <f t="shared" si="11"/>
        <v>1.5237333333333334</v>
      </c>
    </row>
    <row r="110" spans="1:6" x14ac:dyDescent="0.3">
      <c r="A110">
        <f>A109*A109</f>
        <v>0.25826724000000001</v>
      </c>
      <c r="B110">
        <f t="shared" ref="B110:E110" si="12">B109*B109</f>
        <v>0.58936328999999987</v>
      </c>
      <c r="C110">
        <f t="shared" si="12"/>
        <v>1.0651616044444445</v>
      </c>
      <c r="D110">
        <f t="shared" si="12"/>
        <v>1.653710267777778</v>
      </c>
      <c r="E110">
        <f t="shared" si="12"/>
        <v>2.3217632711111111</v>
      </c>
    </row>
    <row r="111" spans="1:6" x14ac:dyDescent="0.3">
      <c r="B111">
        <v>0.25826724000000001</v>
      </c>
      <c r="C111">
        <v>9.2957912099999991</v>
      </c>
      <c r="D111">
        <v>1.0651616044444445</v>
      </c>
      <c r="E111">
        <v>1.653710267777778</v>
      </c>
      <c r="F111">
        <v>2.3217632711111111</v>
      </c>
    </row>
    <row r="112" spans="1:6" x14ac:dyDescent="0.3">
      <c r="A112">
        <v>0.01</v>
      </c>
      <c r="B112">
        <v>0.25826724000000001</v>
      </c>
    </row>
    <row r="113" spans="1:10" x14ac:dyDescent="0.3">
      <c r="A113">
        <v>2.2499999999999999E-2</v>
      </c>
      <c r="B113">
        <v>0.58936328999999987</v>
      </c>
    </row>
    <row r="114" spans="1:10" x14ac:dyDescent="0.3">
      <c r="A114">
        <v>0.04</v>
      </c>
      <c r="B114">
        <v>1.0651616044444445</v>
      </c>
    </row>
    <row r="115" spans="1:10" x14ac:dyDescent="0.3">
      <c r="A115">
        <v>6.25E-2</v>
      </c>
      <c r="B115">
        <v>1.653710267777778</v>
      </c>
      <c r="F115">
        <v>0.01</v>
      </c>
      <c r="G115">
        <v>2.2499999999999999E-2</v>
      </c>
      <c r="H115">
        <v>0.04</v>
      </c>
      <c r="I115">
        <v>6.25E-2</v>
      </c>
      <c r="J115">
        <v>0.09</v>
      </c>
    </row>
    <row r="116" spans="1:10" x14ac:dyDescent="0.3">
      <c r="A116">
        <v>0.09</v>
      </c>
      <c r="B116">
        <v>2.3217632711111111</v>
      </c>
    </row>
    <row r="117" spans="1:10" x14ac:dyDescent="0.3">
      <c r="A117">
        <v>0.01</v>
      </c>
    </row>
    <row r="118" spans="1:10" x14ac:dyDescent="0.3">
      <c r="A118">
        <v>2.2499999999999999E-2</v>
      </c>
    </row>
    <row r="119" spans="1:10" x14ac:dyDescent="0.3">
      <c r="A119">
        <v>0.04</v>
      </c>
    </row>
    <row r="120" spans="1:10" x14ac:dyDescent="0.3">
      <c r="A120">
        <v>6.25E-2</v>
      </c>
    </row>
    <row r="121" spans="1:10" x14ac:dyDescent="0.3">
      <c r="A121">
        <v>0.09</v>
      </c>
    </row>
    <row r="134" spans="1:6" x14ac:dyDescent="0.3">
      <c r="A134" s="4">
        <v>29.61</v>
      </c>
      <c r="B134" s="4">
        <v>29.72</v>
      </c>
      <c r="C134" s="4">
        <v>29.44</v>
      </c>
      <c r="D134" s="4">
        <v>29.59</v>
      </c>
      <c r="E134" s="4">
        <v>29.68</v>
      </c>
      <c r="F134" s="4">
        <f>AVERAGE(A134:E134)</f>
        <v>29.607999999999997</v>
      </c>
    </row>
    <row r="135" spans="1:6" x14ac:dyDescent="0.3">
      <c r="A135" s="4">
        <v>88.6</v>
      </c>
      <c r="B135" s="4">
        <v>88.85</v>
      </c>
      <c r="C135" s="4">
        <v>89.12</v>
      </c>
      <c r="D135" s="4">
        <v>88.89</v>
      </c>
      <c r="E135" s="4">
        <v>89</v>
      </c>
      <c r="F135" s="4">
        <f t="shared" ref="F135:F137" si="13">AVERAGE(A135:E135)</f>
        <v>88.891999999999996</v>
      </c>
    </row>
    <row r="136" spans="1:6" x14ac:dyDescent="0.3">
      <c r="A136" s="4">
        <v>146.88999999999999</v>
      </c>
      <c r="B136" s="4">
        <v>146.4</v>
      </c>
      <c r="C136" s="4">
        <v>146.65</v>
      </c>
      <c r="D136" s="4">
        <v>146.94999999999999</v>
      </c>
      <c r="E136" s="4">
        <v>146.83000000000001</v>
      </c>
      <c r="F136" s="4">
        <f t="shared" si="13"/>
        <v>146.74399999999997</v>
      </c>
    </row>
    <row r="137" spans="1:6" x14ac:dyDescent="0.3">
      <c r="A137" s="4">
        <v>286.48</v>
      </c>
      <c r="B137" s="4">
        <v>287.95999999999998</v>
      </c>
      <c r="C137" s="4">
        <v>287.42</v>
      </c>
      <c r="D137" s="4">
        <v>286.98</v>
      </c>
      <c r="E137" s="4">
        <v>288.35000000000002</v>
      </c>
      <c r="F137" s="4">
        <f t="shared" si="13"/>
        <v>287.43799999999999</v>
      </c>
    </row>
    <row r="141" spans="1:6" x14ac:dyDescent="0.3">
      <c r="B141" s="3">
        <f>B143*0.001</f>
        <v>2.9607999999999999E-2</v>
      </c>
      <c r="C141" s="3">
        <f t="shared" ref="C141:E141" si="14">C143*0.001</f>
        <v>8.8891999999999999E-2</v>
      </c>
      <c r="D141" s="3">
        <f t="shared" si="14"/>
        <v>0.14674399999999999</v>
      </c>
      <c r="E141" s="3">
        <f t="shared" si="14"/>
        <v>0.28743799999999997</v>
      </c>
    </row>
    <row r="142" spans="1:6" x14ac:dyDescent="0.3">
      <c r="A142">
        <v>29.607999999999997</v>
      </c>
    </row>
    <row r="143" spans="1:6" x14ac:dyDescent="0.3">
      <c r="A143">
        <v>88.891999999999996</v>
      </c>
      <c r="B143">
        <v>29.607999999999997</v>
      </c>
      <c r="C143">
        <v>88.891999999999996</v>
      </c>
      <c r="D143">
        <v>146.74399999999997</v>
      </c>
      <c r="E143">
        <v>287.43799999999999</v>
      </c>
    </row>
    <row r="144" spans="1:6" x14ac:dyDescent="0.3">
      <c r="A144">
        <v>146.74399999999997</v>
      </c>
    </row>
    <row r="145" spans="1:11" x14ac:dyDescent="0.3">
      <c r="A145">
        <v>287.43799999999999</v>
      </c>
      <c r="B145">
        <v>0.01</v>
      </c>
      <c r="C145">
        <v>0.03</v>
      </c>
      <c r="D145">
        <v>0.05</v>
      </c>
      <c r="E145">
        <v>0.1</v>
      </c>
    </row>
    <row r="146" spans="1:11" x14ac:dyDescent="0.3">
      <c r="B146" s="3">
        <f>B145/B143*1000</f>
        <v>0.33774655498513922</v>
      </c>
      <c r="C146" s="3">
        <f>C145/C143*1000</f>
        <v>0.33748818791342305</v>
      </c>
      <c r="D146" s="3">
        <f t="shared" ref="C146:E146" si="15">D145/D143*1000</f>
        <v>0.34072943357138974</v>
      </c>
      <c r="E146" s="3">
        <f t="shared" si="15"/>
        <v>0.34790111258775808</v>
      </c>
    </row>
    <row r="149" spans="1:11" x14ac:dyDescent="0.3">
      <c r="D149">
        <v>0.01</v>
      </c>
      <c r="E149">
        <v>0.03</v>
      </c>
      <c r="F149">
        <v>0.05</v>
      </c>
      <c r="G149">
        <v>0.1</v>
      </c>
    </row>
    <row r="150" spans="1:11" x14ac:dyDescent="0.3">
      <c r="A150">
        <v>2.9607999999999999E-2</v>
      </c>
      <c r="B150">
        <v>8.8891999999999999E-2</v>
      </c>
      <c r="C150">
        <v>0.14674399999999999</v>
      </c>
      <c r="D150">
        <v>0.28743799999999997</v>
      </c>
    </row>
    <row r="153" spans="1:11" x14ac:dyDescent="0.3">
      <c r="A153">
        <v>2.9607999999999999E-2</v>
      </c>
      <c r="B153">
        <v>0.33774655498513922</v>
      </c>
      <c r="E153">
        <v>0.33774655498513922</v>
      </c>
      <c r="F153">
        <v>0.33748818791342305</v>
      </c>
      <c r="G153">
        <v>0.34072943357138974</v>
      </c>
      <c r="H153">
        <v>0.34790111258775808</v>
      </c>
    </row>
    <row r="154" spans="1:11" x14ac:dyDescent="0.3">
      <c r="A154">
        <v>8.8891999999999999E-2</v>
      </c>
      <c r="B154">
        <v>0.33748818791342305</v>
      </c>
      <c r="K154">
        <f>0.0425*2</f>
        <v>8.5000000000000006E-2</v>
      </c>
    </row>
    <row r="155" spans="1:11" x14ac:dyDescent="0.3">
      <c r="A155">
        <v>0.14674399999999999</v>
      </c>
      <c r="B155">
        <v>0.34072943357138974</v>
      </c>
    </row>
    <row r="156" spans="1:11" x14ac:dyDescent="0.3">
      <c r="A156">
        <v>0.28743799999999997</v>
      </c>
      <c r="B156">
        <v>0.34790111258775808</v>
      </c>
    </row>
    <row r="166" spans="1:10" x14ac:dyDescent="0.3">
      <c r="A166" s="4">
        <v>21.2</v>
      </c>
      <c r="B166" s="4">
        <v>21.2</v>
      </c>
      <c r="C166" s="4">
        <v>21.24</v>
      </c>
      <c r="D166" s="4">
        <v>21.11</v>
      </c>
      <c r="E166" s="4">
        <v>21.2</v>
      </c>
      <c r="F166" s="4">
        <f>AVERAGE(A166:E166)</f>
        <v>21.19</v>
      </c>
    </row>
    <row r="167" spans="1:10" x14ac:dyDescent="0.3">
      <c r="A167" s="4">
        <v>63.25</v>
      </c>
      <c r="B167" s="4">
        <v>63.27</v>
      </c>
      <c r="C167" s="4">
        <v>63.21</v>
      </c>
      <c r="D167" s="4">
        <v>63.24</v>
      </c>
      <c r="E167" s="4">
        <v>63.26</v>
      </c>
      <c r="F167" s="4">
        <f t="shared" ref="F167:F176" si="16">AVERAGE(A167:E167)</f>
        <v>63.246000000000002</v>
      </c>
      <c r="I167">
        <v>21.19</v>
      </c>
      <c r="J167">
        <f>I167*0.001</f>
        <v>2.1190000000000001E-2</v>
      </c>
    </row>
    <row r="168" spans="1:10" x14ac:dyDescent="0.3">
      <c r="A168" s="4">
        <v>104.49</v>
      </c>
      <c r="B168" s="4">
        <v>104.36</v>
      </c>
      <c r="C168" s="4">
        <v>104.24</v>
      </c>
      <c r="D168" s="4">
        <v>104.36</v>
      </c>
      <c r="E168" s="4">
        <v>104.32</v>
      </c>
      <c r="F168" s="4">
        <f t="shared" si="16"/>
        <v>104.354</v>
      </c>
      <c r="I168">
        <v>63.246000000000002</v>
      </c>
      <c r="J168">
        <f t="shared" ref="J168:J170" si="17">I168*0.001</f>
        <v>6.3245999999999997E-2</v>
      </c>
    </row>
    <row r="169" spans="1:10" x14ac:dyDescent="0.3">
      <c r="A169" s="4">
        <v>205.31</v>
      </c>
      <c r="B169" s="4">
        <v>205.26</v>
      </c>
      <c r="C169" s="4">
        <v>205.48</v>
      </c>
      <c r="D169" s="4">
        <v>205.4</v>
      </c>
      <c r="E169" s="4">
        <v>205.51</v>
      </c>
      <c r="F169" s="4">
        <f t="shared" si="16"/>
        <v>205.392</v>
      </c>
      <c r="I169">
        <v>104.354</v>
      </c>
      <c r="J169">
        <f t="shared" si="17"/>
        <v>0.104354</v>
      </c>
    </row>
    <row r="170" spans="1:10" x14ac:dyDescent="0.3">
      <c r="I170">
        <v>205.392</v>
      </c>
      <c r="J170">
        <f t="shared" si="17"/>
        <v>0.20539199999999999</v>
      </c>
    </row>
    <row r="173" spans="1:10" x14ac:dyDescent="0.3">
      <c r="A173">
        <v>19.64</v>
      </c>
      <c r="B173">
        <v>19.100000000000001</v>
      </c>
      <c r="C173">
        <v>19.05</v>
      </c>
      <c r="D173">
        <v>19.09</v>
      </c>
      <c r="E173">
        <v>19.11</v>
      </c>
      <c r="F173">
        <f t="shared" si="16"/>
        <v>19.198</v>
      </c>
    </row>
    <row r="174" spans="1:10" x14ac:dyDescent="0.3">
      <c r="A174">
        <v>57.37</v>
      </c>
      <c r="B174">
        <v>57.45</v>
      </c>
      <c r="C174">
        <v>57.36</v>
      </c>
      <c r="D174">
        <v>57.25</v>
      </c>
      <c r="E174">
        <v>57.36</v>
      </c>
      <c r="F174">
        <f t="shared" si="16"/>
        <v>57.358000000000004</v>
      </c>
    </row>
    <row r="175" spans="1:10" x14ac:dyDescent="0.3">
      <c r="A175">
        <v>95.21</v>
      </c>
      <c r="B175">
        <v>95.38</v>
      </c>
      <c r="C175">
        <v>95.5</v>
      </c>
      <c r="D175">
        <v>95.33</v>
      </c>
      <c r="E175">
        <v>95.35</v>
      </c>
      <c r="F175">
        <f t="shared" si="16"/>
        <v>95.353999999999999</v>
      </c>
    </row>
    <row r="176" spans="1:10" x14ac:dyDescent="0.3">
      <c r="A176">
        <v>188.43</v>
      </c>
      <c r="B176">
        <v>188.76</v>
      </c>
      <c r="C176">
        <v>188.88</v>
      </c>
      <c r="D176">
        <v>188.5</v>
      </c>
      <c r="E176">
        <v>188.63</v>
      </c>
      <c r="F176">
        <f t="shared" si="16"/>
        <v>188.64</v>
      </c>
    </row>
    <row r="179" spans="1:13" x14ac:dyDescent="0.3">
      <c r="H179">
        <v>2.1190000000000001E-2</v>
      </c>
      <c r="I179">
        <v>0.47192071731949031</v>
      </c>
    </row>
    <row r="180" spans="1:13" x14ac:dyDescent="0.3">
      <c r="H180">
        <v>6.3245999999999997E-2</v>
      </c>
      <c r="I180">
        <v>0.47433829807418654</v>
      </c>
    </row>
    <row r="181" spans="1:13" x14ac:dyDescent="0.3">
      <c r="H181">
        <v>0.104354</v>
      </c>
      <c r="I181">
        <v>0.47913831764953907</v>
      </c>
      <c r="J181" s="5">
        <v>2.1190000000000001E-2</v>
      </c>
      <c r="K181" s="5">
        <v>6.3245999999999997E-2</v>
      </c>
      <c r="L181" s="5">
        <v>0.104354</v>
      </c>
      <c r="M181" s="5">
        <v>0.20539199999999999</v>
      </c>
    </row>
    <row r="182" spans="1:13" x14ac:dyDescent="0.3">
      <c r="H182">
        <v>0.20539199999999999</v>
      </c>
      <c r="I182">
        <v>0.4868738801900756</v>
      </c>
      <c r="J182">
        <v>0.01</v>
      </c>
      <c r="K182">
        <v>0.03</v>
      </c>
      <c r="L182">
        <v>0.05</v>
      </c>
      <c r="M182">
        <v>0.1</v>
      </c>
    </row>
    <row r="183" spans="1:13" x14ac:dyDescent="0.3">
      <c r="B183" s="2">
        <f>B184*0.001</f>
        <v>1.9198E-2</v>
      </c>
      <c r="C183" s="2">
        <f t="shared" ref="C183:E183" si="18">C184*0.001</f>
        <v>5.7358000000000006E-2</v>
      </c>
      <c r="D183" s="2">
        <f t="shared" si="18"/>
        <v>9.5353999999999994E-2</v>
      </c>
      <c r="E183" s="2">
        <f t="shared" si="18"/>
        <v>0.18864</v>
      </c>
      <c r="J183" s="3">
        <f>J182/J181</f>
        <v>0.47192071731949031</v>
      </c>
      <c r="K183" s="3">
        <f t="shared" ref="K183:M183" si="19">K182/K181</f>
        <v>0.47433829807418654</v>
      </c>
      <c r="L183" s="3">
        <f t="shared" si="19"/>
        <v>0.47913831764953907</v>
      </c>
      <c r="M183" s="3">
        <f t="shared" si="19"/>
        <v>0.4868738801900756</v>
      </c>
    </row>
    <row r="184" spans="1:13" x14ac:dyDescent="0.3">
      <c r="B184">
        <v>19.198</v>
      </c>
      <c r="C184">
        <v>57.358000000000004</v>
      </c>
      <c r="D184">
        <v>95.353999999999999</v>
      </c>
      <c r="E184">
        <v>188.64</v>
      </c>
    </row>
    <row r="185" spans="1:13" x14ac:dyDescent="0.3">
      <c r="A185">
        <v>19.198</v>
      </c>
      <c r="B185">
        <v>0.01</v>
      </c>
      <c r="C185">
        <v>0.03</v>
      </c>
      <c r="D185">
        <v>0.05</v>
      </c>
      <c r="E185">
        <v>0.1</v>
      </c>
      <c r="I185">
        <v>0.47192071731949031</v>
      </c>
      <c r="J185">
        <v>0.47433829807418654</v>
      </c>
      <c r="K185">
        <v>0.47913831764953907</v>
      </c>
      <c r="L185">
        <v>0.4868738801900756</v>
      </c>
    </row>
    <row r="186" spans="1:13" x14ac:dyDescent="0.3">
      <c r="A186">
        <v>57.358000000000004</v>
      </c>
      <c r="B186" s="3">
        <f>B185/B183</f>
        <v>0.52088759245754768</v>
      </c>
      <c r="C186" s="3">
        <f t="shared" ref="C186:E186" si="20">C185/C183</f>
        <v>0.52303078907911704</v>
      </c>
      <c r="D186" s="3">
        <f t="shared" si="20"/>
        <v>0.52436185162657056</v>
      </c>
      <c r="E186" s="3">
        <f t="shared" si="20"/>
        <v>0.53011026293469043</v>
      </c>
    </row>
    <row r="187" spans="1:13" x14ac:dyDescent="0.3">
      <c r="A187">
        <v>95.353999999999999</v>
      </c>
    </row>
    <row r="188" spans="1:13" x14ac:dyDescent="0.3">
      <c r="A188">
        <v>188.64</v>
      </c>
    </row>
    <row r="192" spans="1:13" x14ac:dyDescent="0.3">
      <c r="A192">
        <v>1.9198E-2</v>
      </c>
      <c r="B192">
        <v>5.7358000000000006E-2</v>
      </c>
      <c r="C192">
        <v>9.5353999999999994E-2</v>
      </c>
      <c r="D192">
        <v>0.18864</v>
      </c>
    </row>
    <row r="194" spans="1:6" x14ac:dyDescent="0.3">
      <c r="A194">
        <v>1.9198E-2</v>
      </c>
      <c r="B194">
        <v>0.52088759245754768</v>
      </c>
      <c r="C194">
        <v>0.52088759245754768</v>
      </c>
      <c r="D194">
        <v>0.52303078907911704</v>
      </c>
      <c r="E194">
        <v>0.52436185162657056</v>
      </c>
      <c r="F194">
        <v>0.53011026293469043</v>
      </c>
    </row>
    <row r="195" spans="1:6" x14ac:dyDescent="0.3">
      <c r="A195">
        <v>5.7358000000000006E-2</v>
      </c>
      <c r="B195">
        <v>0.52303078907911704</v>
      </c>
    </row>
    <row r="196" spans="1:6" x14ac:dyDescent="0.3">
      <c r="A196">
        <v>9.5353999999999994E-2</v>
      </c>
      <c r="B196">
        <v>0.52436185162657056</v>
      </c>
    </row>
    <row r="197" spans="1:6" x14ac:dyDescent="0.3">
      <c r="A197">
        <v>0.18864</v>
      </c>
      <c r="B197">
        <v>0.53011026293469043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王传皓</dc:creator>
  <cp:lastModifiedBy>传皓 王</cp:lastModifiedBy>
  <dcterms:created xsi:type="dcterms:W3CDTF">2015-06-05T18:19:34Z</dcterms:created>
  <dcterms:modified xsi:type="dcterms:W3CDTF">2024-12-26T12:08:41Z</dcterms:modified>
</cp:coreProperties>
</file>