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CHREVO\Desktop\大物实验\实验八 磁滞回线\"/>
    </mc:Choice>
  </mc:AlternateContent>
  <xr:revisionPtr revIDLastSave="0" documentId="13_ncr:1_{054C55D4-37B5-4600-91C3-4B26E14ECD4B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3" l="1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J41" i="3"/>
  <c r="I41" i="3"/>
  <c r="G78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54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L3" i="2"/>
  <c r="L4" i="2"/>
  <c r="L5" i="2"/>
  <c r="L6" i="2"/>
  <c r="L7" i="2"/>
  <c r="L8" i="2"/>
  <c r="L9" i="2"/>
  <c r="L10" i="2"/>
  <c r="L11" i="2"/>
  <c r="L2" i="2"/>
  <c r="I2" i="2"/>
  <c r="K3" i="2"/>
  <c r="K5" i="2"/>
  <c r="K6" i="2"/>
  <c r="K7" i="2"/>
  <c r="K8" i="2"/>
  <c r="K9" i="2"/>
  <c r="K10" i="2"/>
  <c r="K11" i="2"/>
  <c r="K2" i="2"/>
  <c r="J3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H3" i="2"/>
  <c r="H4" i="2"/>
  <c r="J4" i="2" s="1"/>
  <c r="K4" i="2" s="1"/>
  <c r="H5" i="2"/>
  <c r="H6" i="2"/>
  <c r="H7" i="2"/>
  <c r="H8" i="2"/>
  <c r="H9" i="2"/>
  <c r="H10" i="2"/>
  <c r="H11" i="2"/>
  <c r="G3" i="2"/>
  <c r="G4" i="2"/>
  <c r="G5" i="2"/>
  <c r="G6" i="2"/>
  <c r="G7" i="2"/>
  <c r="G8" i="2"/>
  <c r="G9" i="2"/>
  <c r="G10" i="2"/>
  <c r="G11" i="2"/>
  <c r="H2" i="2"/>
  <c r="G2" i="2"/>
  <c r="P8" i="1"/>
  <c r="Q8" i="1"/>
  <c r="O8" i="1"/>
  <c r="O7" i="1"/>
  <c r="P7" i="1"/>
  <c r="Q7" i="1"/>
  <c r="K3" i="1"/>
  <c r="L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L2" i="1"/>
  <c r="D11" i="1"/>
  <c r="D9" i="1"/>
  <c r="D12" i="1"/>
  <c r="D13" i="1"/>
  <c r="D10" i="1"/>
  <c r="F3" i="1"/>
  <c r="F4" i="1"/>
  <c r="F5" i="1"/>
  <c r="F6" i="1"/>
  <c r="F7" i="1"/>
  <c r="F8" i="1"/>
  <c r="F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<sst xmlns="http://schemas.openxmlformats.org/spreadsheetml/2006/main" count="41" uniqueCount="26">
  <si>
    <t>B/H(mv)</t>
    <phoneticPr fontId="1" type="noConversion"/>
  </si>
  <si>
    <t>数据点1</t>
    <phoneticPr fontId="1" type="noConversion"/>
  </si>
  <si>
    <t>数据点2</t>
    <phoneticPr fontId="1" type="noConversion"/>
  </si>
  <si>
    <t>数据</t>
    <phoneticPr fontId="1" type="noConversion"/>
  </si>
  <si>
    <t>H</t>
  </si>
  <si>
    <t>H</t>
    <phoneticPr fontId="1" type="noConversion"/>
  </si>
  <si>
    <t>B1</t>
    <phoneticPr fontId="1" type="noConversion"/>
  </si>
  <si>
    <t>Hm(mv)</t>
    <phoneticPr fontId="1" type="noConversion"/>
  </si>
  <si>
    <t>Bm(mv)</t>
    <phoneticPr fontId="1" type="noConversion"/>
  </si>
  <si>
    <t>Hm(A/m)</t>
    <phoneticPr fontId="1" type="noConversion"/>
  </si>
  <si>
    <t>Bm(T)</t>
    <phoneticPr fontId="1" type="noConversion"/>
  </si>
  <si>
    <t>μm</t>
    <phoneticPr fontId="1" type="noConversion"/>
  </si>
  <si>
    <t>电流</t>
    <phoneticPr fontId="1" type="noConversion"/>
  </si>
  <si>
    <t>ux1</t>
    <phoneticPr fontId="1" type="noConversion"/>
  </si>
  <si>
    <t>uy1</t>
    <phoneticPr fontId="1" type="noConversion"/>
  </si>
  <si>
    <t>ux2</t>
    <phoneticPr fontId="1" type="noConversion"/>
  </si>
  <si>
    <t>uy2</t>
    <phoneticPr fontId="1" type="noConversion"/>
  </si>
  <si>
    <t>μi</t>
    <phoneticPr fontId="1" type="noConversion"/>
  </si>
  <si>
    <t>ΔH</t>
    <phoneticPr fontId="1" type="noConversion"/>
  </si>
  <si>
    <t>ΔB</t>
    <phoneticPr fontId="1" type="noConversion"/>
  </si>
  <si>
    <t>Δux</t>
    <phoneticPr fontId="1" type="noConversion"/>
  </si>
  <si>
    <t>Δuy</t>
    <phoneticPr fontId="1" type="noConversion"/>
  </si>
  <si>
    <t>修正H(A/m)</t>
    <phoneticPr fontId="1" type="noConversion"/>
  </si>
  <si>
    <t>H(A/m)</t>
    <phoneticPr fontId="1" type="noConversion"/>
  </si>
  <si>
    <t>B(mT)</t>
    <phoneticPr fontId="1" type="noConversion"/>
  </si>
  <si>
    <t>I(mA)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</si>
</sst>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饱和磁滞回线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Sheet1!$C$18:$C$24</c:f>
              <c:numCache>
                <c:formatCode>General</c:formatCode>
                <c:ptCount val="7"/>
                <c:pt idx="0">
                  <c:v>88.84259999999999</c:v>
                </c:pt>
                <c:pt idx="1">
                  <c:v>6.4612799999999995</c:v>
                </c:pt>
                <c:pt idx="2">
                  <c:v>3.2306399999999997</c:v>
                </c:pt>
                <c:pt idx="3">
                  <c:v>0</c:v>
                </c:pt>
                <c:pt idx="4">
                  <c:v>-5.5382400000000001</c:v>
                </c:pt>
                <c:pt idx="5">
                  <c:v>-10.61496</c:v>
                </c:pt>
                <c:pt idx="6">
                  <c:v>-88.84259999999999</c:v>
                </c:pt>
              </c:numCache>
            </c:numRef>
          </c:xVal>
          <c:yVal>
            <c:numRef>
              <c:f>Sheet1!$D$18:$D$24</c:f>
              <c:numCache>
                <c:formatCode>General</c:formatCode>
                <c:ptCount val="7"/>
                <c:pt idx="0">
                  <c:v>0.52704400000000007</c:v>
                </c:pt>
                <c:pt idx="1">
                  <c:v>0.220498</c:v>
                </c:pt>
                <c:pt idx="2">
                  <c:v>0.16134000000000001</c:v>
                </c:pt>
                <c:pt idx="3">
                  <c:v>0.12369399999999998</c:v>
                </c:pt>
                <c:pt idx="4">
                  <c:v>0</c:v>
                </c:pt>
                <c:pt idx="5">
                  <c:v>-0.12907199999999999</c:v>
                </c:pt>
                <c:pt idx="6">
                  <c:v>-0.52704400000000007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8-4B83-8909-1A2F90ACF70B}"/>
            </c:ext>
          </c:extLst>
        </c:ser>
        <c:ser>
          <c:idx val="1"/>
          <c:order val="1"/>
          <c:tx>
            <c:v>系列2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Sheet1!$F$22:$F$28</c:f>
              <c:numCache>
                <c:formatCode>General</c:formatCode>
                <c:ptCount val="7"/>
                <c:pt idx="0">
                  <c:v>88.84259999999999</c:v>
                </c:pt>
                <c:pt idx="1">
                  <c:v>6.4612799999999995</c:v>
                </c:pt>
                <c:pt idx="2">
                  <c:v>3.2306399999999997</c:v>
                </c:pt>
                <c:pt idx="3">
                  <c:v>0</c:v>
                </c:pt>
                <c:pt idx="4">
                  <c:v>-5.5382400000000001</c:v>
                </c:pt>
                <c:pt idx="5">
                  <c:v>-10.61496</c:v>
                </c:pt>
                <c:pt idx="6">
                  <c:v>-88.84259999999999</c:v>
                </c:pt>
              </c:numCache>
            </c:numRef>
          </c:xVal>
          <c:yVal>
            <c:numRef>
              <c:f>Sheet1!$G$22:$G$28</c:f>
              <c:numCache>
                <c:formatCode>General</c:formatCode>
                <c:ptCount val="7"/>
                <c:pt idx="0">
                  <c:v>0.52704400000000007</c:v>
                </c:pt>
                <c:pt idx="1">
                  <c:v>0</c:v>
                </c:pt>
                <c:pt idx="2">
                  <c:v>-7.5291999999999998E-2</c:v>
                </c:pt>
                <c:pt idx="3">
                  <c:v>-0.12369399999999998</c:v>
                </c:pt>
                <c:pt idx="4">
                  <c:v>-0.2205</c:v>
                </c:pt>
                <c:pt idx="5">
                  <c:v>-0.26889999999999997</c:v>
                </c:pt>
                <c:pt idx="6">
                  <c:v>-0.52704400000000007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28-4B83-8909-1A2F90ACF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80496"/>
        <c:axId val="1233179664"/>
      </c:scatterChart>
      <c:valAx>
        <c:axId val="12331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r>
                  <a:rPr lang="zh-CN" altLang="en-US"/>
                  <a:t>（</a:t>
                </a:r>
                <a:r>
                  <a:rPr lang="en-US" altLang="zh-CN"/>
                  <a:t>A/m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179664"/>
        <c:crosses val="autoZero"/>
        <c:crossBetween val="midCat"/>
      </c:valAx>
      <c:valAx>
        <c:axId val="12331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B(T)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1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动态磁化曲线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Sheet1!$K$2:$K$21</c:f>
              <c:numCache>
                <c:formatCode>General</c:formatCode>
                <c:ptCount val="20"/>
                <c:pt idx="0">
                  <c:v>1.1537999999999999</c:v>
                </c:pt>
                <c:pt idx="1">
                  <c:v>1.8460799999999999</c:v>
                </c:pt>
                <c:pt idx="2">
                  <c:v>2.6306639999999999</c:v>
                </c:pt>
                <c:pt idx="3">
                  <c:v>3.0460320000000003</c:v>
                </c:pt>
                <c:pt idx="4">
                  <c:v>3.7844639999999994</c:v>
                </c:pt>
                <c:pt idx="5">
                  <c:v>4.1536800000000005</c:v>
                </c:pt>
                <c:pt idx="6">
                  <c:v>5.0767200000000008</c:v>
                </c:pt>
                <c:pt idx="7">
                  <c:v>5.5382400000000001</c:v>
                </c:pt>
                <c:pt idx="8">
                  <c:v>5.8843799999999993</c:v>
                </c:pt>
                <c:pt idx="9">
                  <c:v>6.3458999999999994</c:v>
                </c:pt>
                <c:pt idx="10">
                  <c:v>7.0381799999999997</c:v>
                </c:pt>
                <c:pt idx="11">
                  <c:v>7.615079999999999</c:v>
                </c:pt>
                <c:pt idx="12">
                  <c:v>8.307360000000001</c:v>
                </c:pt>
                <c:pt idx="13">
                  <c:v>9.2303999999999995</c:v>
                </c:pt>
                <c:pt idx="14">
                  <c:v>9.9226799999999979</c:v>
                </c:pt>
                <c:pt idx="15">
                  <c:v>12.922559999999999</c:v>
                </c:pt>
                <c:pt idx="16">
                  <c:v>21.22992</c:v>
                </c:pt>
                <c:pt idx="17">
                  <c:v>38.306160000000006</c:v>
                </c:pt>
                <c:pt idx="18">
                  <c:v>71.535599999999988</c:v>
                </c:pt>
                <c:pt idx="19">
                  <c:v>115.38</c:v>
                </c:pt>
              </c:numCache>
            </c:numRef>
          </c:xVal>
          <c:yVal>
            <c:numRef>
              <c:f>Sheet1!$L$2:$L$21</c:f>
              <c:numCache>
                <c:formatCode>General</c:formatCode>
                <c:ptCount val="20"/>
                <c:pt idx="0">
                  <c:v>1.5058400000000003E-2</c:v>
                </c:pt>
                <c:pt idx="1">
                  <c:v>2.1512E-2</c:v>
                </c:pt>
                <c:pt idx="2">
                  <c:v>3.4419200000000004E-2</c:v>
                </c:pt>
                <c:pt idx="3">
                  <c:v>4.0872800000000001E-2</c:v>
                </c:pt>
                <c:pt idx="4">
                  <c:v>4.9477600000000004E-2</c:v>
                </c:pt>
                <c:pt idx="5">
                  <c:v>5.5931200000000007E-2</c:v>
                </c:pt>
                <c:pt idx="6">
                  <c:v>6.6687200000000002E-2</c:v>
                </c:pt>
                <c:pt idx="7">
                  <c:v>7.314080000000002E-2</c:v>
                </c:pt>
                <c:pt idx="8">
                  <c:v>7.959440000000001E-2</c:v>
                </c:pt>
                <c:pt idx="9">
                  <c:v>8.3896800000000007E-2</c:v>
                </c:pt>
                <c:pt idx="10">
                  <c:v>9.2501600000000003E-2</c:v>
                </c:pt>
                <c:pt idx="11">
                  <c:v>0.10756</c:v>
                </c:pt>
                <c:pt idx="12">
                  <c:v>0.11616480000000001</c:v>
                </c:pt>
                <c:pt idx="13">
                  <c:v>0.12907199999999999</c:v>
                </c:pt>
                <c:pt idx="14">
                  <c:v>0.14520600000000003</c:v>
                </c:pt>
                <c:pt idx="15">
                  <c:v>0.18823000000000001</c:v>
                </c:pt>
                <c:pt idx="16">
                  <c:v>0.29579000000000005</c:v>
                </c:pt>
                <c:pt idx="17">
                  <c:v>0.43024000000000001</c:v>
                </c:pt>
                <c:pt idx="18">
                  <c:v>0.50553200000000009</c:v>
                </c:pt>
                <c:pt idx="19">
                  <c:v>0.53779999999999994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E-4F3A-BB75-08A04DB3A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27920"/>
        <c:axId val="1455434160"/>
      </c:scatterChart>
      <c:valAx>
        <c:axId val="14554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Hm(A/m)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434160"/>
        <c:crosses val="autoZero"/>
        <c:crossBetween val="midCat"/>
      </c:valAx>
      <c:valAx>
        <c:axId val="1455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Bm(T)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4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铁氧体在不同直流偏置磁场</a:t>
            </a:r>
            <a:r>
              <a:rPr lang="en-US" altLang="zh-CN" sz="1800" b="0" i="0" baseline="0">
                <a:effectLst/>
              </a:rPr>
              <a:t>H</a:t>
            </a:r>
            <a:r>
              <a:rPr lang="zh-CN" altLang="zh-CN" sz="1800" b="0" i="0" baseline="0">
                <a:effectLst/>
              </a:rPr>
              <a:t>下的可逆磁导率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Sheet2!$A$14:$A$23</c:f>
              <c:numCache>
                <c:formatCode>General</c:formatCode>
                <c:ptCount val="10"/>
                <c:pt idx="0">
                  <c:v>0</c:v>
                </c:pt>
                <c:pt idx="1">
                  <c:v>11.538461538461538</c:v>
                </c:pt>
                <c:pt idx="2">
                  <c:v>23.076923076923077</c:v>
                </c:pt>
                <c:pt idx="3">
                  <c:v>34.615384615384613</c:v>
                </c:pt>
                <c:pt idx="4">
                  <c:v>46.153846153846153</c:v>
                </c:pt>
                <c:pt idx="5">
                  <c:v>57.692307692307693</c:v>
                </c:pt>
                <c:pt idx="6">
                  <c:v>80.769230769230774</c:v>
                </c:pt>
                <c:pt idx="7">
                  <c:v>103.84615384615384</c:v>
                </c:pt>
                <c:pt idx="8">
                  <c:v>126.92307692307692</c:v>
                </c:pt>
                <c:pt idx="9">
                  <c:v>150</c:v>
                </c:pt>
              </c:numCache>
            </c:numRef>
          </c:xVal>
          <c:yVal>
            <c:numRef>
              <c:f>Sheet2!$B$14:$B$23</c:f>
              <c:numCache>
                <c:formatCode>General</c:formatCode>
                <c:ptCount val="10"/>
                <c:pt idx="0">
                  <c:v>7710.448732529816</c:v>
                </c:pt>
                <c:pt idx="1">
                  <c:v>7009.4988477543793</c:v>
                </c:pt>
                <c:pt idx="2">
                  <c:v>4710.0026194186667</c:v>
                </c:pt>
                <c:pt idx="3">
                  <c:v>2914.4269081843468</c:v>
                </c:pt>
                <c:pt idx="4">
                  <c:v>1690.367606746921</c:v>
                </c:pt>
                <c:pt idx="5">
                  <c:v>1138.9458830102571</c:v>
                </c:pt>
                <c:pt idx="6">
                  <c:v>559.53909524889821</c:v>
                </c:pt>
                <c:pt idx="7">
                  <c:v>340.48990129405172</c:v>
                </c:pt>
                <c:pt idx="8">
                  <c:v>260.96903402408611</c:v>
                </c:pt>
                <c:pt idx="9">
                  <c:v>187.91649614695669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8-421B-A251-D926A644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37904"/>
        <c:axId val="1455440400"/>
      </c:scatterChart>
      <c:valAx>
        <c:axId val="14554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直流偏置磁场</a:t>
                </a:r>
                <a:r>
                  <a:rPr lang="en-US" altLang="zh-CN"/>
                  <a:t>H (A/m)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440400"/>
        <c:crosses val="autoZero"/>
        <c:crossBetween val="midCat"/>
      </c:valAx>
      <c:valAx>
        <c:axId val="14554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可逆磁导率𝝁</a:t>
                </a: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4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样品的起始磁化曲线（修正后）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Sheet3!$G$2:$G$21</c:f>
              <c:numCache>
                <c:formatCode>General</c:formatCode>
                <c:ptCount val="20"/>
                <c:pt idx="0">
                  <c:v>19.227</c:v>
                </c:pt>
                <c:pt idx="1">
                  <c:v>229.15500000000003</c:v>
                </c:pt>
                <c:pt idx="2">
                  <c:v>415.065</c:v>
                </c:pt>
                <c:pt idx="3">
                  <c:v>588.678</c:v>
                </c:pt>
                <c:pt idx="4">
                  <c:v>752.34599999999989</c:v>
                </c:pt>
                <c:pt idx="5">
                  <c:v>911.90699999999993</c:v>
                </c:pt>
                <c:pt idx="6">
                  <c:v>1062.2940000000001</c:v>
                </c:pt>
                <c:pt idx="7">
                  <c:v>1210.3919999999998</c:v>
                </c:pt>
                <c:pt idx="8">
                  <c:v>1350.0630000000001</c:v>
                </c:pt>
                <c:pt idx="9">
                  <c:v>1460.3490000000002</c:v>
                </c:pt>
                <c:pt idx="10">
                  <c:v>1562.8709999999996</c:v>
                </c:pt>
                <c:pt idx="11">
                  <c:v>1667.403</c:v>
                </c:pt>
                <c:pt idx="12">
                  <c:v>1774.9079999999997</c:v>
                </c:pt>
                <c:pt idx="13">
                  <c:v>1881.3449999999998</c:v>
                </c:pt>
                <c:pt idx="14">
                  <c:v>1995.48</c:v>
                </c:pt>
                <c:pt idx="15">
                  <c:v>2109.915</c:v>
                </c:pt>
                <c:pt idx="16">
                  <c:v>2230.1669999999995</c:v>
                </c:pt>
                <c:pt idx="17">
                  <c:v>2388.8940000000002</c:v>
                </c:pt>
                <c:pt idx="18">
                  <c:v>2492.7210000000005</c:v>
                </c:pt>
                <c:pt idx="19">
                  <c:v>2963.4029999999998</c:v>
                </c:pt>
              </c:numCache>
            </c:numRef>
          </c:xVal>
          <c:yVal>
            <c:numRef>
              <c:f>Sheet3!$H$2:$H$21</c:f>
              <c:numCache>
                <c:formatCode>General</c:formatCode>
                <c:ptCount val="20"/>
                <c:pt idx="0">
                  <c:v>-2.9</c:v>
                </c:pt>
                <c:pt idx="1">
                  <c:v>3.3</c:v>
                </c:pt>
                <c:pt idx="2">
                  <c:v>13.5</c:v>
                </c:pt>
                <c:pt idx="3">
                  <c:v>24.8</c:v>
                </c:pt>
                <c:pt idx="4">
                  <c:v>37.6</c:v>
                </c:pt>
                <c:pt idx="5">
                  <c:v>51.9</c:v>
                </c:pt>
                <c:pt idx="6">
                  <c:v>66.2</c:v>
                </c:pt>
                <c:pt idx="7">
                  <c:v>81.599999999999994</c:v>
                </c:pt>
                <c:pt idx="8">
                  <c:v>98.9</c:v>
                </c:pt>
                <c:pt idx="9">
                  <c:v>119.5</c:v>
                </c:pt>
                <c:pt idx="10">
                  <c:v>141.9</c:v>
                </c:pt>
                <c:pt idx="11">
                  <c:v>164.5</c:v>
                </c:pt>
                <c:pt idx="12">
                  <c:v>186.4</c:v>
                </c:pt>
                <c:pt idx="13">
                  <c:v>206.7</c:v>
                </c:pt>
                <c:pt idx="14">
                  <c:v>227.6</c:v>
                </c:pt>
                <c:pt idx="15">
                  <c:v>247.7</c:v>
                </c:pt>
                <c:pt idx="16">
                  <c:v>267.3</c:v>
                </c:pt>
                <c:pt idx="17">
                  <c:v>281.60000000000002</c:v>
                </c:pt>
                <c:pt idx="18">
                  <c:v>303.3</c:v>
                </c:pt>
                <c:pt idx="19">
                  <c:v>350.3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8-4A24-B7C8-62ED0A63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39152"/>
        <c:axId val="1455439568"/>
      </c:scatterChart>
      <c:valAx>
        <c:axId val="145543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 (A/m)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439568"/>
        <c:crosses val="autoZero"/>
        <c:crossBetween val="midCat"/>
      </c:valAx>
      <c:valAx>
        <c:axId val="14554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4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模具钢的磁滞回线（修正前）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527777777777778E-2"/>
          <c:y val="0.18502333041703123"/>
          <c:w val="0.86758333333333337"/>
          <c:h val="0.692060002916302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Sheet3!$I$41:$I$65</c:f>
              <c:numCache>
                <c:formatCode>General</c:formatCode>
                <c:ptCount val="25"/>
                <c:pt idx="0">
                  <c:v>5285.8919999999998</c:v>
                </c:pt>
                <c:pt idx="1">
                  <c:v>4590.3359999999993</c:v>
                </c:pt>
                <c:pt idx="2">
                  <c:v>4175.8379999999997</c:v>
                </c:pt>
                <c:pt idx="3">
                  <c:v>3753.8340000000003</c:v>
                </c:pt>
                <c:pt idx="4">
                  <c:v>3330.9959999999996</c:v>
                </c:pt>
                <c:pt idx="5">
                  <c:v>2920.6679999999997</c:v>
                </c:pt>
                <c:pt idx="6">
                  <c:v>2511.174</c:v>
                </c:pt>
                <c:pt idx="7">
                  <c:v>2077.4940000000001</c:v>
                </c:pt>
                <c:pt idx="8">
                  <c:v>1671.336</c:v>
                </c:pt>
                <c:pt idx="9">
                  <c:v>1254.336</c:v>
                </c:pt>
                <c:pt idx="10">
                  <c:v>828.16199999999992</c:v>
                </c:pt>
                <c:pt idx="11">
                  <c:v>413.66399999999999</c:v>
                </c:pt>
                <c:pt idx="12">
                  <c:v>0</c:v>
                </c:pt>
                <c:pt idx="13">
                  <c:v>-411.99599999999998</c:v>
                </c:pt>
                <c:pt idx="14">
                  <c:v>-839.00399999999991</c:v>
                </c:pt>
                <c:pt idx="15">
                  <c:v>-1254.336</c:v>
                </c:pt>
                <c:pt idx="16">
                  <c:v>-1668.8339999999998</c:v>
                </c:pt>
                <c:pt idx="17">
                  <c:v>-2088.3359999999998</c:v>
                </c:pt>
                <c:pt idx="18">
                  <c:v>-2522.85</c:v>
                </c:pt>
                <c:pt idx="19">
                  <c:v>-2928.174</c:v>
                </c:pt>
                <c:pt idx="20">
                  <c:v>-3338.502</c:v>
                </c:pt>
                <c:pt idx="21">
                  <c:v>-3747.1619999999998</c:v>
                </c:pt>
                <c:pt idx="22">
                  <c:v>-4170</c:v>
                </c:pt>
                <c:pt idx="23">
                  <c:v>-4595.34</c:v>
                </c:pt>
                <c:pt idx="24">
                  <c:v>-5288.3940000000002</c:v>
                </c:pt>
              </c:numCache>
            </c:numRef>
          </c:xVal>
          <c:yVal>
            <c:numRef>
              <c:f>Sheet3!$K$41:$K$65</c:f>
              <c:numCache>
                <c:formatCode>General</c:formatCode>
                <c:ptCount val="25"/>
                <c:pt idx="0">
                  <c:v>360.9</c:v>
                </c:pt>
                <c:pt idx="1">
                  <c:v>349.5</c:v>
                </c:pt>
                <c:pt idx="2">
                  <c:v>341.3</c:v>
                </c:pt>
                <c:pt idx="3">
                  <c:v>331.3</c:v>
                </c:pt>
                <c:pt idx="4">
                  <c:v>318.89999999999998</c:v>
                </c:pt>
                <c:pt idx="5">
                  <c:v>303.7</c:v>
                </c:pt>
                <c:pt idx="6">
                  <c:v>284.3</c:v>
                </c:pt>
                <c:pt idx="7">
                  <c:v>258.39999999999998</c:v>
                </c:pt>
                <c:pt idx="8">
                  <c:v>229.5</c:v>
                </c:pt>
                <c:pt idx="9">
                  <c:v>196.1</c:v>
                </c:pt>
                <c:pt idx="10">
                  <c:v>159.4</c:v>
                </c:pt>
                <c:pt idx="11">
                  <c:v>122.1</c:v>
                </c:pt>
                <c:pt idx="12">
                  <c:v>82.7</c:v>
                </c:pt>
                <c:pt idx="13">
                  <c:v>44.4</c:v>
                </c:pt>
                <c:pt idx="14">
                  <c:v>2.8</c:v>
                </c:pt>
                <c:pt idx="15">
                  <c:v>-38.5</c:v>
                </c:pt>
                <c:pt idx="16">
                  <c:v>-79</c:v>
                </c:pt>
                <c:pt idx="17">
                  <c:v>-118.4</c:v>
                </c:pt>
                <c:pt idx="18">
                  <c:v>-158.1</c:v>
                </c:pt>
                <c:pt idx="19">
                  <c:v>-194.3</c:v>
                </c:pt>
                <c:pt idx="20">
                  <c:v>-229.8</c:v>
                </c:pt>
                <c:pt idx="21">
                  <c:v>-263.3</c:v>
                </c:pt>
                <c:pt idx="22">
                  <c:v>-295.7</c:v>
                </c:pt>
                <c:pt idx="23">
                  <c:v>-325.39999999999998</c:v>
                </c:pt>
                <c:pt idx="24">
                  <c:v>-366.7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C-4DB4-8E5A-BF6BA943925E}"/>
            </c:ext>
          </c:extLst>
        </c:ser>
        <c:ser>
          <c:idx val="1"/>
          <c:order val="1"/>
          <c:tx>
            <c:v>系列2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Sheet3!$I$66:$I$90</c:f>
              <c:numCache>
                <c:formatCode>General</c:formatCode>
                <c:ptCount val="25"/>
                <c:pt idx="0">
                  <c:v>-5006.5019999999995</c:v>
                </c:pt>
                <c:pt idx="1">
                  <c:v>-4585.3319999999994</c:v>
                </c:pt>
                <c:pt idx="2">
                  <c:v>-4170</c:v>
                </c:pt>
                <c:pt idx="3">
                  <c:v>-3756.3359999999998</c:v>
                </c:pt>
                <c:pt idx="4">
                  <c:v>-3338.502</c:v>
                </c:pt>
                <c:pt idx="5">
                  <c:v>-2919.8340000000003</c:v>
                </c:pt>
                <c:pt idx="6">
                  <c:v>-2496.9959999999996</c:v>
                </c:pt>
                <c:pt idx="7">
                  <c:v>-2073.3240000000001</c:v>
                </c:pt>
                <c:pt idx="8">
                  <c:v>-1674.672</c:v>
                </c:pt>
                <c:pt idx="9">
                  <c:v>-1257.672</c:v>
                </c:pt>
                <c:pt idx="10">
                  <c:v>-837.33600000000001</c:v>
                </c:pt>
                <c:pt idx="11">
                  <c:v>-420.33599999999996</c:v>
                </c:pt>
                <c:pt idx="12">
                  <c:v>0</c:v>
                </c:pt>
                <c:pt idx="13">
                  <c:v>458.7</c:v>
                </c:pt>
                <c:pt idx="14">
                  <c:v>828.16199999999992</c:v>
                </c:pt>
                <c:pt idx="15">
                  <c:v>1262.6759999999999</c:v>
                </c:pt>
                <c:pt idx="16">
                  <c:v>1672.17</c:v>
                </c:pt>
                <c:pt idx="17">
                  <c:v>2099.1779999999999</c:v>
                </c:pt>
                <c:pt idx="18">
                  <c:v>2499.498</c:v>
                </c:pt>
                <c:pt idx="19">
                  <c:v>2926.5059999999999</c:v>
                </c:pt>
                <c:pt idx="20">
                  <c:v>3346.8420000000001</c:v>
                </c:pt>
                <c:pt idx="21">
                  <c:v>3749.6640000000002</c:v>
                </c:pt>
                <c:pt idx="22">
                  <c:v>4174.17</c:v>
                </c:pt>
                <c:pt idx="23">
                  <c:v>4588.6680000000006</c:v>
                </c:pt>
                <c:pt idx="24">
                  <c:v>5289.2280000000001</c:v>
                </c:pt>
              </c:numCache>
            </c:numRef>
          </c:xVal>
          <c:yVal>
            <c:numRef>
              <c:f>Sheet3!$K$66:$K$90</c:f>
              <c:numCache>
                <c:formatCode>General</c:formatCode>
                <c:ptCount val="25"/>
                <c:pt idx="0">
                  <c:v>-362.3</c:v>
                </c:pt>
                <c:pt idx="1">
                  <c:v>-355.3</c:v>
                </c:pt>
                <c:pt idx="2">
                  <c:v>-347.4</c:v>
                </c:pt>
                <c:pt idx="3">
                  <c:v>-338.1</c:v>
                </c:pt>
                <c:pt idx="4">
                  <c:v>-326.60000000000002</c:v>
                </c:pt>
                <c:pt idx="5">
                  <c:v>-312.10000000000002</c:v>
                </c:pt>
                <c:pt idx="6">
                  <c:v>-293.39999999999998</c:v>
                </c:pt>
                <c:pt idx="7">
                  <c:v>-269.7</c:v>
                </c:pt>
                <c:pt idx="8">
                  <c:v>-242.8</c:v>
                </c:pt>
                <c:pt idx="9">
                  <c:v>-210.6</c:v>
                </c:pt>
                <c:pt idx="10">
                  <c:v>-175.3</c:v>
                </c:pt>
                <c:pt idx="11">
                  <c:v>-138.30000000000001</c:v>
                </c:pt>
                <c:pt idx="12">
                  <c:v>-98.9</c:v>
                </c:pt>
                <c:pt idx="13">
                  <c:v>-56.2</c:v>
                </c:pt>
                <c:pt idx="14">
                  <c:v>-20.3</c:v>
                </c:pt>
                <c:pt idx="15">
                  <c:v>22.7</c:v>
                </c:pt>
                <c:pt idx="16">
                  <c:v>62.7</c:v>
                </c:pt>
                <c:pt idx="17">
                  <c:v>102.8</c:v>
                </c:pt>
                <c:pt idx="18">
                  <c:v>139.6</c:v>
                </c:pt>
                <c:pt idx="19">
                  <c:v>178.1</c:v>
                </c:pt>
                <c:pt idx="20">
                  <c:v>214.7</c:v>
                </c:pt>
                <c:pt idx="21">
                  <c:v>248.1</c:v>
                </c:pt>
                <c:pt idx="22">
                  <c:v>280.89999999999998</c:v>
                </c:pt>
                <c:pt idx="23">
                  <c:v>309.8</c:v>
                </c:pt>
                <c:pt idx="24">
                  <c:v>351.2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5C-4DB4-8E5A-BF6BA943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17104"/>
        <c:axId val="1455432496"/>
      </c:scatterChart>
      <c:valAx>
        <c:axId val="14554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r>
                  <a:rPr lang="zh-CN" altLang="en-US"/>
                  <a:t>（</a:t>
                </a:r>
                <a:r>
                  <a:rPr lang="en-US" altLang="zh-CN"/>
                  <a:t>A/m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432496"/>
        <c:crosses val="autoZero"/>
        <c:crossBetween val="midCat"/>
      </c:valAx>
      <c:valAx>
        <c:axId val="1455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  <a:r>
                  <a:rPr lang="zh-CN" altLang="en-US"/>
                  <a:t>（</a:t>
                </a:r>
                <a:r>
                  <a:rPr lang="en-US" altLang="zh-CN"/>
                  <a:t>mT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4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模具钢的磁滞回线（修正后）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Sheet3!$J$41:$J$65</c:f>
              <c:numCache>
                <c:formatCode>General</c:formatCode>
                <c:ptCount val="25"/>
                <c:pt idx="0">
                  <c:v>2893.125</c:v>
                </c:pt>
                <c:pt idx="1">
                  <c:v>2273.1509999999994</c:v>
                </c:pt>
                <c:pt idx="2">
                  <c:v>1913.0189999999998</c:v>
                </c:pt>
                <c:pt idx="3">
                  <c:v>1557.3150000000001</c:v>
                </c:pt>
                <c:pt idx="4">
                  <c:v>1216.6889999999999</c:v>
                </c:pt>
                <c:pt idx="5">
                  <c:v>907.13699999999972</c:v>
                </c:pt>
                <c:pt idx="6">
                  <c:v>626.26499999999987</c:v>
                </c:pt>
                <c:pt idx="7">
                  <c:v>364.30200000000036</c:v>
                </c:pt>
                <c:pt idx="8">
                  <c:v>149.75099999999998</c:v>
                </c:pt>
                <c:pt idx="9">
                  <c:v>-45.807000000000016</c:v>
                </c:pt>
                <c:pt idx="10">
                  <c:v>-228.6600000000002</c:v>
                </c:pt>
                <c:pt idx="11">
                  <c:v>-395.85899999999992</c:v>
                </c:pt>
                <c:pt idx="12">
                  <c:v>-548.30100000000004</c:v>
                </c:pt>
                <c:pt idx="13">
                  <c:v>-706.36799999999994</c:v>
                </c:pt>
                <c:pt idx="14">
                  <c:v>-857.56799999999987</c:v>
                </c:pt>
                <c:pt idx="15">
                  <c:v>-999.08100000000002</c:v>
                </c:pt>
                <c:pt idx="16">
                  <c:v>-1145.0639999999999</c:v>
                </c:pt>
                <c:pt idx="17">
                  <c:v>-1303.3439999999996</c:v>
                </c:pt>
                <c:pt idx="18">
                  <c:v>-1474.6469999999999</c:v>
                </c:pt>
                <c:pt idx="19">
                  <c:v>-1639.9649999999999</c:v>
                </c:pt>
                <c:pt idx="20">
                  <c:v>-1814.9279999999999</c:v>
                </c:pt>
                <c:pt idx="21">
                  <c:v>-2001.4829999999997</c:v>
                </c:pt>
                <c:pt idx="22">
                  <c:v>-2209.509</c:v>
                </c:pt>
                <c:pt idx="23">
                  <c:v>-2437.9380000000006</c:v>
                </c:pt>
                <c:pt idx="24">
                  <c:v>-2857.1730000000002</c:v>
                </c:pt>
              </c:numCache>
            </c:numRef>
          </c:xVal>
          <c:yVal>
            <c:numRef>
              <c:f>Sheet3!$K$41:$K$65</c:f>
              <c:numCache>
                <c:formatCode>General</c:formatCode>
                <c:ptCount val="25"/>
                <c:pt idx="0">
                  <c:v>360.9</c:v>
                </c:pt>
                <c:pt idx="1">
                  <c:v>349.5</c:v>
                </c:pt>
                <c:pt idx="2">
                  <c:v>341.3</c:v>
                </c:pt>
                <c:pt idx="3">
                  <c:v>331.3</c:v>
                </c:pt>
                <c:pt idx="4">
                  <c:v>318.89999999999998</c:v>
                </c:pt>
                <c:pt idx="5">
                  <c:v>303.7</c:v>
                </c:pt>
                <c:pt idx="6">
                  <c:v>284.3</c:v>
                </c:pt>
                <c:pt idx="7">
                  <c:v>258.39999999999998</c:v>
                </c:pt>
                <c:pt idx="8">
                  <c:v>229.5</c:v>
                </c:pt>
                <c:pt idx="9">
                  <c:v>196.1</c:v>
                </c:pt>
                <c:pt idx="10">
                  <c:v>159.4</c:v>
                </c:pt>
                <c:pt idx="11">
                  <c:v>122.1</c:v>
                </c:pt>
                <c:pt idx="12">
                  <c:v>82.7</c:v>
                </c:pt>
                <c:pt idx="13">
                  <c:v>44.4</c:v>
                </c:pt>
                <c:pt idx="14">
                  <c:v>2.8</c:v>
                </c:pt>
                <c:pt idx="15">
                  <c:v>-38.5</c:v>
                </c:pt>
                <c:pt idx="16">
                  <c:v>-79</c:v>
                </c:pt>
                <c:pt idx="17">
                  <c:v>-118.4</c:v>
                </c:pt>
                <c:pt idx="18">
                  <c:v>-158.1</c:v>
                </c:pt>
                <c:pt idx="19">
                  <c:v>-194.3</c:v>
                </c:pt>
                <c:pt idx="20">
                  <c:v>-229.8</c:v>
                </c:pt>
                <c:pt idx="21">
                  <c:v>-263.3</c:v>
                </c:pt>
                <c:pt idx="22">
                  <c:v>-295.7</c:v>
                </c:pt>
                <c:pt idx="23">
                  <c:v>-325.39999999999998</c:v>
                </c:pt>
                <c:pt idx="24">
                  <c:v>-366.7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8-432D-A6D0-02B9C5EB5B4A}"/>
            </c:ext>
          </c:extLst>
        </c:ser>
        <c:ser>
          <c:idx val="1"/>
          <c:order val="1"/>
          <c:tx>
            <c:v>系列2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Sheet3!$J$65:$J$90</c:f>
              <c:numCache>
                <c:formatCode>General</c:formatCode>
                <c:ptCount val="26"/>
                <c:pt idx="0">
                  <c:v>-2857.1730000000002</c:v>
                </c:pt>
                <c:pt idx="1">
                  <c:v>-2604.4529999999995</c:v>
                </c:pt>
                <c:pt idx="2">
                  <c:v>-2229.6929999999993</c:v>
                </c:pt>
                <c:pt idx="3">
                  <c:v>-1866.7380000000003</c:v>
                </c:pt>
                <c:pt idx="4">
                  <c:v>-1514.7329999999997</c:v>
                </c:pt>
                <c:pt idx="5">
                  <c:v>-1173.1439999999998</c:v>
                </c:pt>
                <c:pt idx="6">
                  <c:v>-850.61100000000033</c:v>
                </c:pt>
                <c:pt idx="7">
                  <c:v>-551.75399999999991</c:v>
                </c:pt>
                <c:pt idx="8">
                  <c:v>-285.21300000000019</c:v>
                </c:pt>
                <c:pt idx="9">
                  <c:v>-64.907999999999902</c:v>
                </c:pt>
                <c:pt idx="10">
                  <c:v>138.60599999999999</c:v>
                </c:pt>
                <c:pt idx="11">
                  <c:v>324.90300000000002</c:v>
                </c:pt>
                <c:pt idx="12">
                  <c:v>496.59300000000013</c:v>
                </c:pt>
                <c:pt idx="13">
                  <c:v>655.70699999999999</c:v>
                </c:pt>
                <c:pt idx="14">
                  <c:v>831.30600000000004</c:v>
                </c:pt>
                <c:pt idx="15">
                  <c:v>962.75099999999998</c:v>
                </c:pt>
                <c:pt idx="16">
                  <c:v>1112.175</c:v>
                </c:pt>
                <c:pt idx="17">
                  <c:v>1256.4690000000001</c:v>
                </c:pt>
                <c:pt idx="18">
                  <c:v>1417.614</c:v>
                </c:pt>
                <c:pt idx="19">
                  <c:v>1573.95</c:v>
                </c:pt>
                <c:pt idx="20">
                  <c:v>1745.703</c:v>
                </c:pt>
                <c:pt idx="21">
                  <c:v>1923.3810000000001</c:v>
                </c:pt>
                <c:pt idx="22">
                  <c:v>2104.7610000000004</c:v>
                </c:pt>
                <c:pt idx="23">
                  <c:v>2311.8030000000003</c:v>
                </c:pt>
                <c:pt idx="24">
                  <c:v>2534.6940000000004</c:v>
                </c:pt>
                <c:pt idx="25">
                  <c:v>2960.7720000000004</c:v>
                </c:pt>
              </c:numCache>
            </c:numRef>
          </c:xVal>
          <c:yVal>
            <c:numRef>
              <c:f>Sheet3!$K$65:$K$90</c:f>
              <c:numCache>
                <c:formatCode>General</c:formatCode>
                <c:ptCount val="26"/>
                <c:pt idx="0">
                  <c:v>-366.7</c:v>
                </c:pt>
                <c:pt idx="1">
                  <c:v>-362.3</c:v>
                </c:pt>
                <c:pt idx="2">
                  <c:v>-355.3</c:v>
                </c:pt>
                <c:pt idx="3">
                  <c:v>-347.4</c:v>
                </c:pt>
                <c:pt idx="4">
                  <c:v>-338.1</c:v>
                </c:pt>
                <c:pt idx="5">
                  <c:v>-326.60000000000002</c:v>
                </c:pt>
                <c:pt idx="6">
                  <c:v>-312.10000000000002</c:v>
                </c:pt>
                <c:pt idx="7">
                  <c:v>-293.39999999999998</c:v>
                </c:pt>
                <c:pt idx="8">
                  <c:v>-269.7</c:v>
                </c:pt>
                <c:pt idx="9">
                  <c:v>-242.8</c:v>
                </c:pt>
                <c:pt idx="10">
                  <c:v>-210.6</c:v>
                </c:pt>
                <c:pt idx="11">
                  <c:v>-175.3</c:v>
                </c:pt>
                <c:pt idx="12">
                  <c:v>-138.30000000000001</c:v>
                </c:pt>
                <c:pt idx="13">
                  <c:v>-98.9</c:v>
                </c:pt>
                <c:pt idx="14">
                  <c:v>-56.2</c:v>
                </c:pt>
                <c:pt idx="15">
                  <c:v>-20.3</c:v>
                </c:pt>
                <c:pt idx="16">
                  <c:v>22.7</c:v>
                </c:pt>
                <c:pt idx="17">
                  <c:v>62.7</c:v>
                </c:pt>
                <c:pt idx="18">
                  <c:v>102.8</c:v>
                </c:pt>
                <c:pt idx="19">
                  <c:v>139.6</c:v>
                </c:pt>
                <c:pt idx="20">
                  <c:v>178.1</c:v>
                </c:pt>
                <c:pt idx="21">
                  <c:v>214.7</c:v>
                </c:pt>
                <c:pt idx="22">
                  <c:v>248.1</c:v>
                </c:pt>
                <c:pt idx="23">
                  <c:v>280.89999999999998</c:v>
                </c:pt>
                <c:pt idx="24">
                  <c:v>309.8</c:v>
                </c:pt>
                <c:pt idx="25">
                  <c:v>351.2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8-432D-A6D0-02B9C5EB5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78000"/>
        <c:axId val="1233186736"/>
      </c:scatterChart>
      <c:valAx>
        <c:axId val="12331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r>
                  <a:rPr lang="zh-CN" altLang="en-US"/>
                  <a:t>（</a:t>
                </a:r>
                <a:r>
                  <a:rPr lang="en-US" altLang="zh-CN"/>
                  <a:t>A/m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186736"/>
        <c:crosses val="autoZero"/>
        <c:crossBetween val="midCat"/>
      </c:valAx>
      <c:valAx>
        <c:axId val="12331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  <a:r>
                  <a:rPr lang="zh-CN" altLang="en-US"/>
                  <a:t>（</a:t>
                </a:r>
                <a:r>
                  <a:rPr lang="en-US" altLang="zh-CN"/>
                  <a:t>mT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9216426071741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17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26</xdr:row>
      <xdr:rowOff>3175</xdr:rowOff>
    </xdr:from>
    <xdr:to>
      <xdr:col>6</xdr:col>
      <xdr:colOff>628650</xdr:colOff>
      <xdr:row>41</xdr:row>
      <xdr:rowOff>79375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22E0F9-9753-49E8-895A-3FF57429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21</xdr:row>
      <xdr:rowOff>174625</xdr:rowOff>
    </xdr:from>
    <xdr:to>
      <xdr:col>9</xdr:col>
      <xdr:colOff>622300</xdr:colOff>
      <xdr:row>37</xdr:row>
      <xdr:rowOff>73025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81634EB-BBB4-4C95-AA50-A3A4437F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7</xdr:row>
      <xdr:rowOff>120650</xdr:rowOff>
    </xdr:from>
    <xdr:to>
      <xdr:col>12</xdr:col>
      <xdr:colOff>539749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8D961B-EF90-41C0-87BC-23B51346E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</xdr:colOff>
      <xdr:row>6</xdr:row>
      <xdr:rowOff>50800</xdr:rowOff>
    </xdr:from>
    <xdr:to>
      <xdr:col>13</xdr:col>
      <xdr:colOff>650875</xdr:colOff>
      <xdr:row>21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9D8037-805E-4498-ACCF-A0357FBD1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168275</xdr:colOff>
      <xdr:row>42</xdr:row>
      <xdr:rowOff>114300</xdr:rowOff>
    </xdr:from>
    <xdr:to>
      <xdr:col>18</xdr:col>
      <xdr:colOff>117475</xdr:colOff>
      <xdr:row>58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4C268E-1FBD-4BC8-AF75-4ACCF976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225425</xdr:colOff>
      <xdr:row>58</xdr:row>
      <xdr:rowOff>133350</xdr:rowOff>
    </xdr:from>
    <xdr:to>
      <xdr:col>18</xdr:col>
      <xdr:colOff>174625</xdr:colOff>
      <xdr:row>74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B86473-070B-46E4-9E73-3CCFAE640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S3" sqref="S3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6</v>
      </c>
      <c r="F1" t="s">
        <v>5</v>
      </c>
      <c r="H1" t="s">
        <v>3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7" x14ac:dyDescent="0.3">
      <c r="A2">
        <v>154</v>
      </c>
      <c r="B2">
        <v>19.600000000000001</v>
      </c>
      <c r="D2">
        <f>B2*26.89*0.001</f>
        <v>0.52704400000000007</v>
      </c>
      <c r="F2">
        <f t="shared" ref="F2:F8" si="0">A2*576.9*0.001</f>
        <v>88.84259999999999</v>
      </c>
      <c r="H2">
        <v>1</v>
      </c>
      <c r="I2">
        <v>2</v>
      </c>
      <c r="J2">
        <v>0.56000000000000005</v>
      </c>
      <c r="K2">
        <f>I2*576.9*0.001</f>
        <v>1.1537999999999999</v>
      </c>
      <c r="L2">
        <f>J2*26.89*0.001</f>
        <v>1.5058400000000003E-2</v>
      </c>
      <c r="M2">
        <f>L2/((1.2567*10^-6)*K2)</f>
        <v>10385.243398383454</v>
      </c>
    </row>
    <row r="3" spans="1:17" x14ac:dyDescent="0.3">
      <c r="A3">
        <v>-154</v>
      </c>
      <c r="B3">
        <v>-19.600000000000001</v>
      </c>
      <c r="D3">
        <f t="shared" ref="D3:D8" si="1">B3*26.89*0.001</f>
        <v>-0.52704400000000007</v>
      </c>
      <c r="F3">
        <f t="shared" si="0"/>
        <v>-88.84259999999999</v>
      </c>
      <c r="H3">
        <v>2</v>
      </c>
      <c r="I3">
        <v>3.2</v>
      </c>
      <c r="J3">
        <v>0.8</v>
      </c>
      <c r="K3">
        <f t="shared" ref="K3:K21" si="2">I3*576.9*0.001</f>
        <v>1.8460799999999999</v>
      </c>
      <c r="L3">
        <f t="shared" ref="L3:L21" si="3">J3*26.89*0.001</f>
        <v>2.1512E-2</v>
      </c>
      <c r="M3">
        <f t="shared" ref="M3:M21" si="4">L3/((1.2567*10^-6)*K3)</f>
        <v>9272.5387485566534</v>
      </c>
      <c r="O3">
        <v>36</v>
      </c>
      <c r="P3">
        <v>36</v>
      </c>
      <c r="Q3">
        <v>36</v>
      </c>
    </row>
    <row r="4" spans="1:17" x14ac:dyDescent="0.3">
      <c r="A4">
        <v>11.2</v>
      </c>
      <c r="B4">
        <v>8.1999999999999993</v>
      </c>
      <c r="C4">
        <v>0</v>
      </c>
      <c r="D4">
        <f t="shared" si="1"/>
        <v>0.220498</v>
      </c>
      <c r="F4">
        <f t="shared" si="0"/>
        <v>6.4612799999999995</v>
      </c>
      <c r="H4">
        <v>3</v>
      </c>
      <c r="I4">
        <v>4.5599999999999996</v>
      </c>
      <c r="J4">
        <v>1.28</v>
      </c>
      <c r="K4">
        <f t="shared" si="2"/>
        <v>2.6306639999999999</v>
      </c>
      <c r="L4">
        <f t="shared" si="3"/>
        <v>3.4419200000000004E-2</v>
      </c>
      <c r="M4">
        <f t="shared" si="4"/>
        <v>10411.27157732677</v>
      </c>
      <c r="O4">
        <v>23.2</v>
      </c>
      <c r="P4">
        <v>24</v>
      </c>
      <c r="Q4">
        <v>24.8</v>
      </c>
    </row>
    <row r="5" spans="1:17" x14ac:dyDescent="0.3">
      <c r="A5">
        <v>0</v>
      </c>
      <c r="B5">
        <v>4.5999999999999996</v>
      </c>
      <c r="C5">
        <v>-4.5999999999999996</v>
      </c>
      <c r="D5">
        <f t="shared" si="1"/>
        <v>0.12369399999999998</v>
      </c>
      <c r="F5">
        <f t="shared" si="0"/>
        <v>0</v>
      </c>
      <c r="H5">
        <v>4</v>
      </c>
      <c r="I5">
        <v>5.28</v>
      </c>
      <c r="J5">
        <v>1.52</v>
      </c>
      <c r="K5">
        <f t="shared" si="2"/>
        <v>3.0460320000000003</v>
      </c>
      <c r="L5">
        <f t="shared" si="3"/>
        <v>4.0872800000000001E-2</v>
      </c>
      <c r="M5">
        <f t="shared" si="4"/>
        <v>10677.468861974327</v>
      </c>
      <c r="O5">
        <v>112</v>
      </c>
      <c r="P5">
        <v>128</v>
      </c>
      <c r="Q5">
        <v>148</v>
      </c>
    </row>
    <row r="6" spans="1:17" x14ac:dyDescent="0.3">
      <c r="A6">
        <v>-9.6</v>
      </c>
      <c r="B6">
        <v>0</v>
      </c>
      <c r="C6">
        <v>-8.1999999999999993</v>
      </c>
      <c r="D6">
        <f t="shared" si="1"/>
        <v>0</v>
      </c>
      <c r="F6">
        <f t="shared" si="0"/>
        <v>-5.5382400000000001</v>
      </c>
      <c r="H6">
        <v>5</v>
      </c>
      <c r="I6">
        <v>6.56</v>
      </c>
      <c r="J6">
        <v>1.84</v>
      </c>
      <c r="K6">
        <f t="shared" si="2"/>
        <v>3.7844639999999994</v>
      </c>
      <c r="L6">
        <f t="shared" si="3"/>
        <v>4.9477600000000004E-2</v>
      </c>
      <c r="M6">
        <f t="shared" si="4"/>
        <v>10403.336156917223</v>
      </c>
    </row>
    <row r="7" spans="1:17" x14ac:dyDescent="0.3">
      <c r="A7">
        <v>5.6</v>
      </c>
      <c r="B7">
        <v>6</v>
      </c>
      <c r="C7">
        <v>-2.8</v>
      </c>
      <c r="D7">
        <f t="shared" si="1"/>
        <v>0.16134000000000001</v>
      </c>
      <c r="F7">
        <f t="shared" si="0"/>
        <v>3.2306399999999997</v>
      </c>
      <c r="H7">
        <v>6</v>
      </c>
      <c r="I7">
        <v>7.2</v>
      </c>
      <c r="J7">
        <v>2.08</v>
      </c>
      <c r="K7">
        <f t="shared" si="2"/>
        <v>4.1536800000000005</v>
      </c>
      <c r="L7">
        <f t="shared" si="3"/>
        <v>5.5931200000000007E-2</v>
      </c>
      <c r="M7">
        <f t="shared" si="4"/>
        <v>10714.9336649988</v>
      </c>
      <c r="O7">
        <f>27.8*O3*0.001</f>
        <v>1.0008000000000001</v>
      </c>
      <c r="P7">
        <f t="shared" ref="P7:Q7" si="5">27.8*P3*0.001</f>
        <v>1.0008000000000001</v>
      </c>
      <c r="Q7">
        <f t="shared" si="5"/>
        <v>1.0008000000000001</v>
      </c>
    </row>
    <row r="8" spans="1:17" x14ac:dyDescent="0.3">
      <c r="A8">
        <v>-18.399999999999999</v>
      </c>
      <c r="B8">
        <v>-4.8</v>
      </c>
      <c r="C8">
        <v>-10</v>
      </c>
      <c r="D8">
        <f t="shared" si="1"/>
        <v>-0.12907199999999999</v>
      </c>
      <c r="F8">
        <f t="shared" si="0"/>
        <v>-10.61496</v>
      </c>
      <c r="H8">
        <v>7</v>
      </c>
      <c r="I8">
        <v>8.8000000000000007</v>
      </c>
      <c r="J8">
        <v>2.48</v>
      </c>
      <c r="K8">
        <f t="shared" si="2"/>
        <v>5.0767200000000008</v>
      </c>
      <c r="L8">
        <f t="shared" si="3"/>
        <v>6.6687200000000002E-2</v>
      </c>
      <c r="M8">
        <f t="shared" si="4"/>
        <v>10452.680043827499</v>
      </c>
      <c r="O8">
        <f>27.8*O4*0.001</f>
        <v>0.64496000000000009</v>
      </c>
      <c r="P8">
        <f t="shared" ref="P8:Q8" si="6">27.8*P4*0.001</f>
        <v>0.66720000000000002</v>
      </c>
      <c r="Q8">
        <f t="shared" si="6"/>
        <v>0.68944000000000005</v>
      </c>
    </row>
    <row r="9" spans="1:17" x14ac:dyDescent="0.3">
      <c r="D9">
        <f>C4*26.89*0.001</f>
        <v>0</v>
      </c>
      <c r="F9">
        <v>6.4612799999999995</v>
      </c>
      <c r="H9">
        <v>8</v>
      </c>
      <c r="I9">
        <v>9.6</v>
      </c>
      <c r="J9">
        <v>2.72</v>
      </c>
      <c r="K9">
        <f t="shared" si="2"/>
        <v>5.5382400000000001</v>
      </c>
      <c r="L9">
        <f t="shared" si="3"/>
        <v>7.314080000000002E-2</v>
      </c>
      <c r="M9">
        <f t="shared" si="4"/>
        <v>10508.87724836421</v>
      </c>
      <c r="O9">
        <v>112</v>
      </c>
      <c r="P9">
        <v>128</v>
      </c>
      <c r="Q9">
        <v>148</v>
      </c>
    </row>
    <row r="10" spans="1:17" x14ac:dyDescent="0.3">
      <c r="D10">
        <f>C5*26.89*0.001</f>
        <v>-0.12369399999999998</v>
      </c>
      <c r="F10">
        <v>0</v>
      </c>
      <c r="H10">
        <v>9</v>
      </c>
      <c r="I10">
        <v>10.199999999999999</v>
      </c>
      <c r="J10">
        <v>2.96</v>
      </c>
      <c r="K10">
        <f t="shared" si="2"/>
        <v>5.8843799999999993</v>
      </c>
      <c r="L10">
        <f t="shared" si="3"/>
        <v>7.959440000000001E-2</v>
      </c>
      <c r="M10">
        <f t="shared" si="4"/>
        <v>10763.417527736354</v>
      </c>
    </row>
    <row r="11" spans="1:17" x14ac:dyDescent="0.3">
      <c r="D11">
        <f>C6*26.89*0.001</f>
        <v>-0.220498</v>
      </c>
      <c r="F11">
        <v>-5.5382400000000001</v>
      </c>
      <c r="H11">
        <v>10</v>
      </c>
      <c r="I11">
        <v>11</v>
      </c>
      <c r="J11">
        <v>3.12</v>
      </c>
      <c r="K11">
        <f t="shared" si="2"/>
        <v>6.3458999999999994</v>
      </c>
      <c r="L11">
        <f t="shared" si="3"/>
        <v>8.3896800000000007E-2</v>
      </c>
      <c r="M11">
        <f t="shared" si="4"/>
        <v>10520.11668927155</v>
      </c>
    </row>
    <row r="12" spans="1:17" x14ac:dyDescent="0.3">
      <c r="D12">
        <f>C7*26.89*0.001</f>
        <v>-7.5291999999999998E-2</v>
      </c>
      <c r="F12">
        <v>3.2306399999999997</v>
      </c>
      <c r="H12">
        <v>11</v>
      </c>
      <c r="I12">
        <v>12.2</v>
      </c>
      <c r="J12">
        <v>3.44</v>
      </c>
      <c r="K12">
        <f t="shared" si="2"/>
        <v>7.0381799999999997</v>
      </c>
      <c r="L12">
        <f t="shared" si="3"/>
        <v>9.2501600000000003E-2</v>
      </c>
      <c r="M12">
        <f t="shared" si="4"/>
        <v>10458.207637716358</v>
      </c>
    </row>
    <row r="13" spans="1:17" x14ac:dyDescent="0.3">
      <c r="D13">
        <f>C8*26.89*0.001</f>
        <v>-0.26889999999999997</v>
      </c>
      <c r="F13">
        <v>-10.61496</v>
      </c>
      <c r="H13">
        <v>12</v>
      </c>
      <c r="I13">
        <v>13.2</v>
      </c>
      <c r="J13">
        <v>4</v>
      </c>
      <c r="K13">
        <f t="shared" si="2"/>
        <v>7.615079999999999</v>
      </c>
      <c r="L13">
        <f t="shared" si="3"/>
        <v>0.10756</v>
      </c>
      <c r="M13">
        <f t="shared" si="4"/>
        <v>11239.440907341399</v>
      </c>
    </row>
    <row r="14" spans="1:17" x14ac:dyDescent="0.3">
      <c r="H14">
        <v>13</v>
      </c>
      <c r="I14">
        <v>14.4</v>
      </c>
      <c r="J14">
        <v>4.32</v>
      </c>
      <c r="K14">
        <f t="shared" si="2"/>
        <v>8.307360000000001</v>
      </c>
      <c r="L14">
        <f t="shared" si="3"/>
        <v>0.11616480000000001</v>
      </c>
      <c r="M14">
        <f t="shared" si="4"/>
        <v>11127.046498267984</v>
      </c>
    </row>
    <row r="15" spans="1:17" x14ac:dyDescent="0.3">
      <c r="H15">
        <v>14</v>
      </c>
      <c r="I15">
        <v>16</v>
      </c>
      <c r="J15">
        <v>4.8</v>
      </c>
      <c r="K15">
        <f t="shared" si="2"/>
        <v>9.2303999999999995</v>
      </c>
      <c r="L15">
        <f t="shared" si="3"/>
        <v>0.12907199999999999</v>
      </c>
      <c r="M15">
        <f t="shared" si="4"/>
        <v>11127.046498267984</v>
      </c>
    </row>
    <row r="16" spans="1:17" x14ac:dyDescent="0.3">
      <c r="H16">
        <v>15</v>
      </c>
      <c r="I16">
        <v>17.2</v>
      </c>
      <c r="J16">
        <v>5.4</v>
      </c>
      <c r="K16">
        <f t="shared" si="2"/>
        <v>9.9226799999999979</v>
      </c>
      <c r="L16">
        <f t="shared" si="3"/>
        <v>0.14520600000000003</v>
      </c>
      <c r="M16">
        <f t="shared" si="4"/>
        <v>11644.583544699057</v>
      </c>
    </row>
    <row r="17" spans="3:13" x14ac:dyDescent="0.3">
      <c r="H17">
        <v>16</v>
      </c>
      <c r="I17">
        <v>22.4</v>
      </c>
      <c r="J17">
        <v>7</v>
      </c>
      <c r="K17">
        <f t="shared" si="2"/>
        <v>12.922559999999999</v>
      </c>
      <c r="L17">
        <f t="shared" si="3"/>
        <v>0.18823000000000001</v>
      </c>
      <c r="M17">
        <f t="shared" si="4"/>
        <v>11590.673435695817</v>
      </c>
    </row>
    <row r="18" spans="3:13" x14ac:dyDescent="0.3">
      <c r="C18">
        <v>88.84259999999999</v>
      </c>
      <c r="D18">
        <v>0.52704400000000007</v>
      </c>
      <c r="H18">
        <v>17</v>
      </c>
      <c r="I18">
        <v>36.799999999999997</v>
      </c>
      <c r="J18">
        <v>11</v>
      </c>
      <c r="K18">
        <f t="shared" si="2"/>
        <v>21.22992</v>
      </c>
      <c r="L18">
        <f t="shared" si="3"/>
        <v>0.29579000000000005</v>
      </c>
      <c r="M18">
        <f t="shared" si="4"/>
        <v>11086.731112404696</v>
      </c>
    </row>
    <row r="19" spans="3:13" x14ac:dyDescent="0.3">
      <c r="C19">
        <v>6.4612799999999995</v>
      </c>
      <c r="D19">
        <v>0.220498</v>
      </c>
      <c r="H19">
        <v>18</v>
      </c>
      <c r="I19">
        <v>66.400000000000006</v>
      </c>
      <c r="J19">
        <v>16</v>
      </c>
      <c r="K19">
        <f t="shared" si="2"/>
        <v>38.306160000000006</v>
      </c>
      <c r="L19">
        <f t="shared" si="3"/>
        <v>0.43024000000000001</v>
      </c>
      <c r="M19">
        <f t="shared" si="4"/>
        <v>8937.386745596772</v>
      </c>
    </row>
    <row r="20" spans="3:13" x14ac:dyDescent="0.3">
      <c r="C20">
        <v>3.2306399999999997</v>
      </c>
      <c r="D20">
        <v>0.16134000000000001</v>
      </c>
      <c r="H20">
        <v>19</v>
      </c>
      <c r="I20">
        <v>124</v>
      </c>
      <c r="J20">
        <v>18.8</v>
      </c>
      <c r="K20">
        <f t="shared" si="2"/>
        <v>71.535599999999988</v>
      </c>
      <c r="L20">
        <f t="shared" si="3"/>
        <v>0.50553200000000009</v>
      </c>
      <c r="M20">
        <f t="shared" si="4"/>
        <v>5623.3460797698435</v>
      </c>
    </row>
    <row r="21" spans="3:13" x14ac:dyDescent="0.3">
      <c r="C21">
        <v>0</v>
      </c>
      <c r="D21">
        <v>0.12369399999999998</v>
      </c>
      <c r="H21">
        <v>20</v>
      </c>
      <c r="I21">
        <v>200</v>
      </c>
      <c r="J21">
        <v>20</v>
      </c>
      <c r="K21">
        <f t="shared" si="2"/>
        <v>115.38</v>
      </c>
      <c r="L21">
        <f t="shared" si="3"/>
        <v>0.53779999999999994</v>
      </c>
      <c r="M21">
        <f t="shared" si="4"/>
        <v>3709.0154994226609</v>
      </c>
    </row>
    <row r="22" spans="3:13" x14ac:dyDescent="0.3">
      <c r="C22">
        <v>-5.5382400000000001</v>
      </c>
      <c r="D22">
        <v>0</v>
      </c>
      <c r="F22">
        <v>88.84259999999999</v>
      </c>
      <c r="G22">
        <v>0.52704400000000007</v>
      </c>
    </row>
    <row r="23" spans="3:13" x14ac:dyDescent="0.3">
      <c r="C23">
        <v>-10.61496</v>
      </c>
      <c r="D23">
        <v>-0.12907199999999999</v>
      </c>
      <c r="F23">
        <v>6.4612799999999995</v>
      </c>
      <c r="G23">
        <v>0</v>
      </c>
    </row>
    <row r="24" spans="3:13" x14ac:dyDescent="0.3">
      <c r="C24">
        <v>-88.84259999999999</v>
      </c>
      <c r="D24">
        <v>-0.52704400000000007</v>
      </c>
      <c r="F24">
        <v>3.2306399999999997</v>
      </c>
      <c r="G24">
        <v>-7.5291999999999998E-2</v>
      </c>
    </row>
    <row r="25" spans="3:13" x14ac:dyDescent="0.3">
      <c r="C25">
        <v>6.4612799999999995</v>
      </c>
      <c r="D25">
        <v>0</v>
      </c>
      <c r="F25">
        <v>0</v>
      </c>
      <c r="G25">
        <v>-0.12369399999999998</v>
      </c>
    </row>
    <row r="26" spans="3:13" x14ac:dyDescent="0.3">
      <c r="C26">
        <v>3.2306399999999997</v>
      </c>
      <c r="D26">
        <v>-7.5291999999999998E-2</v>
      </c>
      <c r="F26">
        <v>-5.5382400000000001</v>
      </c>
      <c r="G26">
        <v>-0.2205</v>
      </c>
    </row>
    <row r="27" spans="3:13" x14ac:dyDescent="0.3">
      <c r="C27">
        <v>0</v>
      </c>
      <c r="D27">
        <v>-0.12369399999999998</v>
      </c>
      <c r="F27">
        <v>-10.61496</v>
      </c>
      <c r="G27">
        <v>-0.26889999999999997</v>
      </c>
    </row>
    <row r="28" spans="3:13" x14ac:dyDescent="0.3">
      <c r="C28">
        <v>-5.5382400000000001</v>
      </c>
      <c r="D28">
        <v>-0.2205</v>
      </c>
      <c r="F28">
        <v>-88.84259999999999</v>
      </c>
      <c r="G28">
        <v>-0.52704400000000007</v>
      </c>
    </row>
    <row r="29" spans="3:13" x14ac:dyDescent="0.3">
      <c r="C29">
        <v>-10.61496</v>
      </c>
      <c r="D29">
        <v>-0.26889999999999997</v>
      </c>
    </row>
    <row r="30" spans="3:13" x14ac:dyDescent="0.3">
      <c r="C30">
        <v>88.84259999999999</v>
      </c>
      <c r="D30">
        <v>0.52704400000000007</v>
      </c>
    </row>
  </sheetData>
  <sortState xmlns:xlrd2="http://schemas.microsoft.com/office/spreadsheetml/2017/richdata2" ref="F22:G28">
    <sortCondition descending="1" ref="F22:F2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8D5-1DE8-426F-A367-E49CC3FA1265}">
  <dimension ref="A1:M27"/>
  <sheetViews>
    <sheetView workbookViewId="0">
      <selection activeCell="E26" sqref="E26"/>
    </sheetView>
  </sheetViews>
  <sheetFormatPr defaultRowHeight="14" x14ac:dyDescent="0.3"/>
  <sheetData>
    <row r="1" spans="1:12" x14ac:dyDescent="0.3">
      <c r="A1" t="s">
        <v>3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  <c r="H1" t="s">
        <v>21</v>
      </c>
      <c r="I1" t="s">
        <v>18</v>
      </c>
      <c r="J1" t="s">
        <v>19</v>
      </c>
      <c r="K1" t="s">
        <v>17</v>
      </c>
      <c r="L1" t="s">
        <v>5</v>
      </c>
    </row>
    <row r="2" spans="1:12" x14ac:dyDescent="0.3">
      <c r="A2">
        <v>1</v>
      </c>
      <c r="B2">
        <v>0</v>
      </c>
      <c r="C2">
        <v>5.2</v>
      </c>
      <c r="D2">
        <v>5.6</v>
      </c>
      <c r="E2">
        <v>1.2</v>
      </c>
      <c r="F2">
        <v>-4.8</v>
      </c>
      <c r="G2">
        <f>C2-E2</f>
        <v>4</v>
      </c>
      <c r="H2">
        <f>D2-F2</f>
        <v>10.399999999999999</v>
      </c>
      <c r="I2">
        <f>576.9*G2*0.001</f>
        <v>2.3075999999999999</v>
      </c>
      <c r="J2">
        <f>2.15*H2*0.001</f>
        <v>2.2359999999999998E-2</v>
      </c>
      <c r="K2">
        <f>J2/(1.2567*I2)*10^6</f>
        <v>7710.448732529816</v>
      </c>
      <c r="L2">
        <f>B2*150/0.13</f>
        <v>0</v>
      </c>
    </row>
    <row r="3" spans="1:12" x14ac:dyDescent="0.3">
      <c r="A3">
        <v>2</v>
      </c>
      <c r="B3">
        <v>0.01</v>
      </c>
      <c r="C3">
        <v>5.6</v>
      </c>
      <c r="D3">
        <v>5.6</v>
      </c>
      <c r="E3">
        <v>1.2</v>
      </c>
      <c r="F3">
        <v>-4.8</v>
      </c>
      <c r="G3">
        <f t="shared" ref="G3:G11" si="0">C3-E3</f>
        <v>4.3999999999999995</v>
      </c>
      <c r="H3">
        <f t="shared" ref="H3:H11" si="1">D3-F3</f>
        <v>10.399999999999999</v>
      </c>
      <c r="I3">
        <f t="shared" ref="I3:I11" si="2">576.9*G3*0.001</f>
        <v>2.5383599999999995</v>
      </c>
      <c r="J3">
        <f t="shared" ref="J3:J11" si="3">2.15*H3*0.001</f>
        <v>2.2359999999999998E-2</v>
      </c>
      <c r="K3">
        <f t="shared" ref="K3:K11" si="4">J3/(1.2567*I3)*10^6</f>
        <v>7009.4988477543793</v>
      </c>
      <c r="L3">
        <f t="shared" ref="L3:L11" si="5">B3*150/0.13</f>
        <v>11.538461538461538</v>
      </c>
    </row>
    <row r="4" spans="1:12" x14ac:dyDescent="0.3">
      <c r="A4">
        <v>3</v>
      </c>
      <c r="B4">
        <v>0.02</v>
      </c>
      <c r="C4">
        <v>6.8</v>
      </c>
      <c r="D4">
        <v>5.8</v>
      </c>
      <c r="E4">
        <v>0</v>
      </c>
      <c r="F4">
        <v>-5</v>
      </c>
      <c r="G4">
        <f t="shared" si="0"/>
        <v>6.8</v>
      </c>
      <c r="H4">
        <f t="shared" si="1"/>
        <v>10.8</v>
      </c>
      <c r="I4">
        <f t="shared" si="2"/>
        <v>3.9229199999999995</v>
      </c>
      <c r="J4">
        <f t="shared" si="3"/>
        <v>2.3220000000000001E-2</v>
      </c>
      <c r="K4">
        <f t="shared" si="4"/>
        <v>4710.0026194186667</v>
      </c>
      <c r="L4">
        <f t="shared" si="5"/>
        <v>23.076923076923077</v>
      </c>
    </row>
    <row r="5" spans="1:12" x14ac:dyDescent="0.3">
      <c r="A5">
        <v>4</v>
      </c>
      <c r="B5">
        <v>0.03</v>
      </c>
      <c r="C5">
        <v>9.1999999999999993</v>
      </c>
      <c r="D5">
        <v>6</v>
      </c>
      <c r="E5">
        <v>-2.4</v>
      </c>
      <c r="F5">
        <v>-5.4</v>
      </c>
      <c r="G5">
        <f t="shared" si="0"/>
        <v>11.6</v>
      </c>
      <c r="H5">
        <f t="shared" si="1"/>
        <v>11.4</v>
      </c>
      <c r="I5">
        <f t="shared" si="2"/>
        <v>6.6920400000000004</v>
      </c>
      <c r="J5">
        <f t="shared" si="3"/>
        <v>2.4509999999999997E-2</v>
      </c>
      <c r="K5">
        <f t="shared" si="4"/>
        <v>2914.4269081843468</v>
      </c>
      <c r="L5">
        <f t="shared" si="5"/>
        <v>34.615384615384613</v>
      </c>
    </row>
    <row r="6" spans="1:12" x14ac:dyDescent="0.3">
      <c r="A6">
        <v>5</v>
      </c>
      <c r="B6">
        <v>0.04</v>
      </c>
      <c r="C6">
        <v>13.6</v>
      </c>
      <c r="D6">
        <v>6</v>
      </c>
      <c r="E6">
        <v>-6.4</v>
      </c>
      <c r="F6">
        <v>-5.4</v>
      </c>
      <c r="G6">
        <f t="shared" si="0"/>
        <v>20</v>
      </c>
      <c r="H6">
        <f t="shared" si="1"/>
        <v>11.4</v>
      </c>
      <c r="I6">
        <f t="shared" si="2"/>
        <v>11.538</v>
      </c>
      <c r="J6">
        <f t="shared" si="3"/>
        <v>2.4509999999999997E-2</v>
      </c>
      <c r="K6">
        <f t="shared" si="4"/>
        <v>1690.367606746921</v>
      </c>
      <c r="L6">
        <f t="shared" si="5"/>
        <v>46.153846153846153</v>
      </c>
    </row>
    <row r="7" spans="1:12" x14ac:dyDescent="0.3">
      <c r="A7">
        <v>6</v>
      </c>
      <c r="B7">
        <v>0.05</v>
      </c>
      <c r="C7">
        <v>17.600000000000001</v>
      </c>
      <c r="D7">
        <v>5.6</v>
      </c>
      <c r="E7">
        <v>-10</v>
      </c>
      <c r="F7">
        <v>-5</v>
      </c>
      <c r="G7">
        <f t="shared" si="0"/>
        <v>27.6</v>
      </c>
      <c r="H7">
        <f t="shared" si="1"/>
        <v>10.6</v>
      </c>
      <c r="I7">
        <f t="shared" si="2"/>
        <v>15.922440000000002</v>
      </c>
      <c r="J7">
        <f t="shared" si="3"/>
        <v>2.2790000000000001E-2</v>
      </c>
      <c r="K7">
        <f t="shared" si="4"/>
        <v>1138.9458830102571</v>
      </c>
      <c r="L7">
        <f t="shared" si="5"/>
        <v>57.692307692307693</v>
      </c>
    </row>
    <row r="8" spans="1:12" x14ac:dyDescent="0.3">
      <c r="A8">
        <v>7</v>
      </c>
      <c r="B8">
        <v>7.0000000000000007E-2</v>
      </c>
      <c r="C8">
        <v>12</v>
      </c>
      <c r="D8">
        <v>2.4</v>
      </c>
      <c r="E8">
        <v>-9.1999999999999993</v>
      </c>
      <c r="F8">
        <v>-1.6</v>
      </c>
      <c r="G8">
        <f t="shared" si="0"/>
        <v>21.2</v>
      </c>
      <c r="H8">
        <f t="shared" si="1"/>
        <v>4</v>
      </c>
      <c r="I8">
        <f t="shared" si="2"/>
        <v>12.230279999999999</v>
      </c>
      <c r="J8">
        <f t="shared" si="3"/>
        <v>8.6E-3</v>
      </c>
      <c r="K8">
        <f t="shared" si="4"/>
        <v>559.53909524889821</v>
      </c>
      <c r="L8">
        <f t="shared" si="5"/>
        <v>80.769230769230774</v>
      </c>
    </row>
    <row r="9" spans="1:12" x14ac:dyDescent="0.3">
      <c r="A9">
        <v>8</v>
      </c>
      <c r="B9">
        <v>0.09</v>
      </c>
      <c r="C9">
        <v>12</v>
      </c>
      <c r="D9">
        <v>1.6</v>
      </c>
      <c r="E9">
        <v>-9.6</v>
      </c>
      <c r="F9">
        <v>-0.88</v>
      </c>
      <c r="G9">
        <f t="shared" si="0"/>
        <v>21.6</v>
      </c>
      <c r="H9">
        <f t="shared" si="1"/>
        <v>2.48</v>
      </c>
      <c r="I9">
        <f t="shared" si="2"/>
        <v>12.461040000000001</v>
      </c>
      <c r="J9">
        <f t="shared" si="3"/>
        <v>5.3319999999999999E-3</v>
      </c>
      <c r="K9">
        <f t="shared" si="4"/>
        <v>340.48990129405172</v>
      </c>
      <c r="L9">
        <f t="shared" si="5"/>
        <v>103.84615384615384</v>
      </c>
    </row>
    <row r="10" spans="1:12" x14ac:dyDescent="0.3">
      <c r="A10">
        <v>9</v>
      </c>
      <c r="B10">
        <v>0.11</v>
      </c>
      <c r="C10">
        <v>11.2</v>
      </c>
      <c r="D10">
        <v>1.2</v>
      </c>
      <c r="E10">
        <v>-8.8000000000000007</v>
      </c>
      <c r="F10">
        <v>-0.56000000000000005</v>
      </c>
      <c r="G10">
        <f t="shared" si="0"/>
        <v>20</v>
      </c>
      <c r="H10">
        <f t="shared" si="1"/>
        <v>1.76</v>
      </c>
      <c r="I10">
        <f t="shared" si="2"/>
        <v>11.538</v>
      </c>
      <c r="J10">
        <f t="shared" si="3"/>
        <v>3.784E-3</v>
      </c>
      <c r="K10">
        <f t="shared" si="4"/>
        <v>260.96903402408611</v>
      </c>
      <c r="L10">
        <f t="shared" si="5"/>
        <v>126.92307692307692</v>
      </c>
    </row>
    <row r="11" spans="1:12" x14ac:dyDescent="0.3">
      <c r="A11">
        <v>10</v>
      </c>
      <c r="B11">
        <v>0.13</v>
      </c>
      <c r="C11">
        <v>11.2</v>
      </c>
      <c r="D11">
        <v>0.96</v>
      </c>
      <c r="E11">
        <v>-9</v>
      </c>
      <c r="F11">
        <v>-0.32</v>
      </c>
      <c r="G11">
        <f t="shared" si="0"/>
        <v>20.2</v>
      </c>
      <c r="H11">
        <f t="shared" si="1"/>
        <v>1.28</v>
      </c>
      <c r="I11">
        <f t="shared" si="2"/>
        <v>11.65338</v>
      </c>
      <c r="J11">
        <f t="shared" si="3"/>
        <v>2.7519999999999997E-3</v>
      </c>
      <c r="K11">
        <f t="shared" si="4"/>
        <v>187.91649614695669</v>
      </c>
      <c r="L11">
        <f t="shared" si="5"/>
        <v>150</v>
      </c>
    </row>
    <row r="14" spans="1:12" x14ac:dyDescent="0.3">
      <c r="A14">
        <v>0</v>
      </c>
      <c r="B14">
        <v>7710.448732529816</v>
      </c>
    </row>
    <row r="15" spans="1:12" x14ac:dyDescent="0.3">
      <c r="A15">
        <v>11.538461538461538</v>
      </c>
      <c r="B15">
        <v>7009.4988477543793</v>
      </c>
    </row>
    <row r="16" spans="1:12" x14ac:dyDescent="0.3">
      <c r="A16">
        <v>23.076923076923077</v>
      </c>
      <c r="B16">
        <v>4710.0026194186667</v>
      </c>
    </row>
    <row r="17" spans="1:13" x14ac:dyDescent="0.3">
      <c r="A17">
        <v>34.615384615384613</v>
      </c>
      <c r="B17">
        <v>2914.4269081843468</v>
      </c>
      <c r="F17" t="s">
        <v>3</v>
      </c>
      <c r="G17" t="s">
        <v>12</v>
      </c>
      <c r="H17" t="s">
        <v>20</v>
      </c>
      <c r="I17" t="s">
        <v>21</v>
      </c>
      <c r="J17" t="s">
        <v>18</v>
      </c>
      <c r="K17" t="s">
        <v>19</v>
      </c>
      <c r="L17" t="s">
        <v>17</v>
      </c>
      <c r="M17" t="s">
        <v>4</v>
      </c>
    </row>
    <row r="18" spans="1:13" x14ac:dyDescent="0.3">
      <c r="A18">
        <v>46.153846153846153</v>
      </c>
      <c r="B18">
        <v>1690.367606746921</v>
      </c>
      <c r="F18">
        <v>1</v>
      </c>
      <c r="G18">
        <v>0</v>
      </c>
      <c r="H18">
        <v>4</v>
      </c>
      <c r="I18">
        <v>10.399999999999999</v>
      </c>
      <c r="J18">
        <v>2.3075999999999999</v>
      </c>
      <c r="K18">
        <v>2.2359999999999998E-2</v>
      </c>
      <c r="L18">
        <v>7710.448732529816</v>
      </c>
      <c r="M18">
        <v>0</v>
      </c>
    </row>
    <row r="19" spans="1:13" x14ac:dyDescent="0.3">
      <c r="A19">
        <v>57.692307692307693</v>
      </c>
      <c r="B19">
        <v>1138.9458830102571</v>
      </c>
      <c r="F19">
        <v>2</v>
      </c>
      <c r="G19">
        <v>0.01</v>
      </c>
      <c r="H19">
        <v>4.3999999999999995</v>
      </c>
      <c r="I19">
        <v>10.399999999999999</v>
      </c>
      <c r="J19">
        <v>2.5383599999999995</v>
      </c>
      <c r="K19">
        <v>2.2359999999999998E-2</v>
      </c>
      <c r="L19">
        <v>7009.4988477543793</v>
      </c>
      <c r="M19">
        <v>11.538461538461538</v>
      </c>
    </row>
    <row r="20" spans="1:13" x14ac:dyDescent="0.3">
      <c r="A20">
        <v>80.769230769230774</v>
      </c>
      <c r="B20">
        <v>559.53909524889821</v>
      </c>
      <c r="F20">
        <v>3</v>
      </c>
      <c r="G20">
        <v>0.02</v>
      </c>
      <c r="H20">
        <v>6.8</v>
      </c>
      <c r="I20">
        <v>0.79999999999999982</v>
      </c>
      <c r="J20">
        <v>3.9229199999999995</v>
      </c>
      <c r="K20">
        <v>1.7199999999999995E-3</v>
      </c>
      <c r="L20">
        <v>348.88908291990117</v>
      </c>
      <c r="M20">
        <v>23.076923076923077</v>
      </c>
    </row>
    <row r="21" spans="1:13" x14ac:dyDescent="0.3">
      <c r="A21">
        <v>103.84615384615384</v>
      </c>
      <c r="B21">
        <v>340.48990129405172</v>
      </c>
      <c r="F21">
        <v>4</v>
      </c>
      <c r="G21">
        <v>0.03</v>
      </c>
      <c r="H21">
        <v>11.6</v>
      </c>
      <c r="I21">
        <v>11.4</v>
      </c>
      <c r="J21">
        <v>6.6920400000000004</v>
      </c>
      <c r="K21">
        <v>2.4509999999999997E-2</v>
      </c>
      <c r="L21">
        <v>2914.4269081843468</v>
      </c>
      <c r="M21">
        <v>34.615384615384613</v>
      </c>
    </row>
    <row r="22" spans="1:13" x14ac:dyDescent="0.3">
      <c r="A22">
        <v>126.92307692307692</v>
      </c>
      <c r="B22">
        <v>260.96903402408611</v>
      </c>
      <c r="F22">
        <v>5</v>
      </c>
      <c r="G22">
        <v>0.04</v>
      </c>
      <c r="H22">
        <v>20</v>
      </c>
      <c r="I22">
        <v>11.4</v>
      </c>
      <c r="J22">
        <v>11.538</v>
      </c>
      <c r="K22">
        <v>2.4509999999999997E-2</v>
      </c>
      <c r="L22">
        <v>1690.367606746921</v>
      </c>
      <c r="M22">
        <v>46.153846153846153</v>
      </c>
    </row>
    <row r="23" spans="1:13" x14ac:dyDescent="0.3">
      <c r="A23">
        <v>150</v>
      </c>
      <c r="B23">
        <v>187.91649614695669</v>
      </c>
      <c r="F23">
        <v>6</v>
      </c>
      <c r="G23">
        <v>0.05</v>
      </c>
      <c r="H23">
        <v>27.6</v>
      </c>
      <c r="I23">
        <v>10.6</v>
      </c>
      <c r="J23">
        <v>15.922440000000002</v>
      </c>
      <c r="K23">
        <v>2.2790000000000001E-2</v>
      </c>
      <c r="L23">
        <v>1138.9458830102571</v>
      </c>
      <c r="M23">
        <v>57.692307692307693</v>
      </c>
    </row>
    <row r="24" spans="1:13" x14ac:dyDescent="0.3">
      <c r="F24">
        <v>7</v>
      </c>
      <c r="G24">
        <v>7.0000000000000007E-2</v>
      </c>
      <c r="H24">
        <v>21.2</v>
      </c>
      <c r="I24">
        <v>4</v>
      </c>
      <c r="J24">
        <v>12.230279999999999</v>
      </c>
      <c r="K24">
        <v>8.6E-3</v>
      </c>
      <c r="L24">
        <v>559.53909524889821</v>
      </c>
      <c r="M24">
        <v>80.769230769230774</v>
      </c>
    </row>
    <row r="25" spans="1:13" x14ac:dyDescent="0.3">
      <c r="F25">
        <v>8</v>
      </c>
      <c r="G25">
        <v>0.09</v>
      </c>
      <c r="H25">
        <v>21.6</v>
      </c>
      <c r="I25">
        <v>2.48</v>
      </c>
      <c r="J25">
        <v>12.461040000000001</v>
      </c>
      <c r="K25">
        <v>5.3319999999999999E-3</v>
      </c>
      <c r="L25">
        <v>340.48990129405172</v>
      </c>
      <c r="M25">
        <v>103.84615384615384</v>
      </c>
    </row>
    <row r="26" spans="1:13" x14ac:dyDescent="0.3">
      <c r="F26">
        <v>9</v>
      </c>
      <c r="G26">
        <v>0.11</v>
      </c>
      <c r="H26">
        <v>20</v>
      </c>
      <c r="I26">
        <v>1.76</v>
      </c>
      <c r="J26">
        <v>11.538</v>
      </c>
      <c r="K26">
        <v>3.784E-3</v>
      </c>
      <c r="L26">
        <v>260.96903402408611</v>
      </c>
      <c r="M26">
        <v>126.92307692307692</v>
      </c>
    </row>
    <row r="27" spans="1:13" x14ac:dyDescent="0.3">
      <c r="F27">
        <v>10</v>
      </c>
      <c r="G27">
        <v>0.13</v>
      </c>
      <c r="H27">
        <v>20.2</v>
      </c>
      <c r="I27">
        <v>1.28</v>
      </c>
      <c r="J27">
        <v>11.65338</v>
      </c>
      <c r="K27">
        <v>2.7519999999999997E-3</v>
      </c>
      <c r="L27">
        <v>187.91649614695669</v>
      </c>
      <c r="M27">
        <v>150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542E-0D23-4667-81E4-074409B8903F}">
  <dimension ref="A1:K90"/>
  <sheetViews>
    <sheetView tabSelected="1" topLeftCell="A37" workbookViewId="0">
      <selection activeCell="U60" sqref="U60"/>
    </sheetView>
  </sheetViews>
  <sheetFormatPr defaultRowHeight="14" x14ac:dyDescent="0.3"/>
  <sheetData>
    <row r="1" spans="1:8" x14ac:dyDescent="0.3">
      <c r="A1" t="s">
        <v>3</v>
      </c>
      <c r="B1" t="s">
        <v>25</v>
      </c>
      <c r="C1" t="s">
        <v>24</v>
      </c>
      <c r="D1" t="s">
        <v>23</v>
      </c>
      <c r="E1" t="s">
        <v>22</v>
      </c>
    </row>
    <row r="2" spans="1:8" x14ac:dyDescent="0.3">
      <c r="B2">
        <v>0</v>
      </c>
      <c r="C2">
        <v>-2.9</v>
      </c>
      <c r="D2">
        <f>8.34*B2</f>
        <v>0</v>
      </c>
      <c r="E2">
        <f>D2-6.63*C2</f>
        <v>19.227</v>
      </c>
      <c r="G2">
        <v>19.227</v>
      </c>
      <c r="H2">
        <v>-2.9</v>
      </c>
    </row>
    <row r="3" spans="1:8" x14ac:dyDescent="0.3">
      <c r="B3">
        <v>30.1</v>
      </c>
      <c r="C3">
        <v>3.3</v>
      </c>
      <c r="D3">
        <f t="shared" ref="D3:D66" si="0">8.34*B3</f>
        <v>251.03400000000002</v>
      </c>
      <c r="E3">
        <f t="shared" ref="E3:E22" si="1">D3-6.63*C3</f>
        <v>229.15500000000003</v>
      </c>
      <c r="G3">
        <v>229.15500000000003</v>
      </c>
      <c r="H3">
        <v>3.3</v>
      </c>
    </row>
    <row r="4" spans="1:8" x14ac:dyDescent="0.3">
      <c r="B4">
        <v>60.5</v>
      </c>
      <c r="C4">
        <v>13.5</v>
      </c>
      <c r="D4">
        <f t="shared" si="0"/>
        <v>504.57</v>
      </c>
      <c r="E4">
        <f t="shared" si="1"/>
        <v>415.065</v>
      </c>
      <c r="G4">
        <v>415.065</v>
      </c>
      <c r="H4">
        <v>13.5</v>
      </c>
    </row>
    <row r="5" spans="1:8" x14ac:dyDescent="0.3">
      <c r="B5">
        <v>90.3</v>
      </c>
      <c r="C5">
        <v>24.8</v>
      </c>
      <c r="D5">
        <f t="shared" si="0"/>
        <v>753.10199999999998</v>
      </c>
      <c r="E5">
        <f t="shared" si="1"/>
        <v>588.678</v>
      </c>
      <c r="G5">
        <v>588.678</v>
      </c>
      <c r="H5">
        <v>24.8</v>
      </c>
    </row>
    <row r="6" spans="1:8" x14ac:dyDescent="0.3">
      <c r="B6">
        <v>120.1</v>
      </c>
      <c r="C6">
        <v>37.6</v>
      </c>
      <c r="D6">
        <f t="shared" si="0"/>
        <v>1001.6339999999999</v>
      </c>
      <c r="E6">
        <f t="shared" si="1"/>
        <v>752.34599999999989</v>
      </c>
      <c r="G6">
        <v>752.34599999999989</v>
      </c>
      <c r="H6">
        <v>37.6</v>
      </c>
    </row>
    <row r="7" spans="1:8" x14ac:dyDescent="0.3">
      <c r="B7">
        <v>150.6</v>
      </c>
      <c r="C7">
        <v>51.9</v>
      </c>
      <c r="D7">
        <f t="shared" si="0"/>
        <v>1256.0039999999999</v>
      </c>
      <c r="E7">
        <f t="shared" si="1"/>
        <v>911.90699999999993</v>
      </c>
      <c r="G7">
        <v>911.90699999999993</v>
      </c>
      <c r="H7">
        <v>51.9</v>
      </c>
    </row>
    <row r="8" spans="1:8" x14ac:dyDescent="0.3">
      <c r="B8">
        <v>180</v>
      </c>
      <c r="C8">
        <v>66.2</v>
      </c>
      <c r="D8">
        <f t="shared" si="0"/>
        <v>1501.2</v>
      </c>
      <c r="E8">
        <f t="shared" si="1"/>
        <v>1062.2940000000001</v>
      </c>
      <c r="G8">
        <v>1062.2940000000001</v>
      </c>
      <c r="H8">
        <v>66.2</v>
      </c>
    </row>
    <row r="9" spans="1:8" x14ac:dyDescent="0.3">
      <c r="B9">
        <v>210</v>
      </c>
      <c r="C9">
        <v>81.599999999999994</v>
      </c>
      <c r="D9">
        <f t="shared" si="0"/>
        <v>1751.3999999999999</v>
      </c>
      <c r="E9">
        <f t="shared" si="1"/>
        <v>1210.3919999999998</v>
      </c>
      <c r="G9">
        <v>1210.3919999999998</v>
      </c>
      <c r="H9">
        <v>81.599999999999994</v>
      </c>
    </row>
    <row r="10" spans="1:8" x14ac:dyDescent="0.3">
      <c r="B10">
        <v>240.5</v>
      </c>
      <c r="C10">
        <v>98.9</v>
      </c>
      <c r="D10">
        <f t="shared" si="0"/>
        <v>2005.77</v>
      </c>
      <c r="E10">
        <f t="shared" si="1"/>
        <v>1350.0630000000001</v>
      </c>
      <c r="G10">
        <v>1350.0630000000001</v>
      </c>
      <c r="H10">
        <v>98.9</v>
      </c>
    </row>
    <row r="11" spans="1:8" x14ac:dyDescent="0.3">
      <c r="B11">
        <v>270.10000000000002</v>
      </c>
      <c r="C11">
        <v>119.5</v>
      </c>
      <c r="D11">
        <f t="shared" si="0"/>
        <v>2252.634</v>
      </c>
      <c r="E11">
        <f t="shared" si="1"/>
        <v>1460.3490000000002</v>
      </c>
      <c r="G11">
        <v>1460.3490000000002</v>
      </c>
      <c r="H11">
        <v>119.5</v>
      </c>
    </row>
    <row r="12" spans="1:8" x14ac:dyDescent="0.3">
      <c r="B12">
        <v>300.2</v>
      </c>
      <c r="C12">
        <v>141.9</v>
      </c>
      <c r="D12">
        <f t="shared" si="0"/>
        <v>2503.6679999999997</v>
      </c>
      <c r="E12">
        <f t="shared" si="1"/>
        <v>1562.8709999999996</v>
      </c>
      <c r="G12">
        <v>1562.8709999999996</v>
      </c>
      <c r="H12">
        <v>141.9</v>
      </c>
    </row>
    <row r="13" spans="1:8" x14ac:dyDescent="0.3">
      <c r="B13">
        <v>330.7</v>
      </c>
      <c r="C13">
        <v>164.5</v>
      </c>
      <c r="D13">
        <f t="shared" si="0"/>
        <v>2758.038</v>
      </c>
      <c r="E13">
        <f t="shared" si="1"/>
        <v>1667.403</v>
      </c>
      <c r="G13">
        <v>1667.403</v>
      </c>
      <c r="H13">
        <v>164.5</v>
      </c>
    </row>
    <row r="14" spans="1:8" x14ac:dyDescent="0.3">
      <c r="B14">
        <v>361</v>
      </c>
      <c r="C14">
        <v>186.4</v>
      </c>
      <c r="D14">
        <f t="shared" si="0"/>
        <v>3010.74</v>
      </c>
      <c r="E14">
        <f t="shared" si="1"/>
        <v>1774.9079999999997</v>
      </c>
      <c r="G14">
        <v>1774.9079999999997</v>
      </c>
      <c r="H14">
        <v>186.4</v>
      </c>
    </row>
    <row r="15" spans="1:8" x14ac:dyDescent="0.3">
      <c r="B15">
        <v>389.9</v>
      </c>
      <c r="C15">
        <v>206.7</v>
      </c>
      <c r="D15">
        <f t="shared" si="0"/>
        <v>3251.7659999999996</v>
      </c>
      <c r="E15">
        <f t="shared" si="1"/>
        <v>1881.3449999999998</v>
      </c>
      <c r="G15">
        <v>1881.3449999999998</v>
      </c>
      <c r="H15">
        <v>206.7</v>
      </c>
    </row>
    <row r="16" spans="1:8" x14ac:dyDescent="0.3">
      <c r="B16">
        <v>420.2</v>
      </c>
      <c r="C16">
        <v>227.6</v>
      </c>
      <c r="D16">
        <f t="shared" si="0"/>
        <v>3504.4679999999998</v>
      </c>
      <c r="E16">
        <f t="shared" si="1"/>
        <v>1995.48</v>
      </c>
      <c r="G16">
        <v>1995.48</v>
      </c>
      <c r="H16">
        <v>227.6</v>
      </c>
    </row>
    <row r="17" spans="2:8" x14ac:dyDescent="0.3">
      <c r="B17">
        <v>449.9</v>
      </c>
      <c r="C17">
        <v>247.7</v>
      </c>
      <c r="D17">
        <f t="shared" si="0"/>
        <v>3752.1659999999997</v>
      </c>
      <c r="E17">
        <f t="shared" si="1"/>
        <v>2109.915</v>
      </c>
      <c r="G17">
        <v>2109.915</v>
      </c>
      <c r="H17">
        <v>247.7</v>
      </c>
    </row>
    <row r="18" spans="2:8" x14ac:dyDescent="0.3">
      <c r="B18">
        <v>479.9</v>
      </c>
      <c r="C18">
        <v>267.3</v>
      </c>
      <c r="D18">
        <f t="shared" si="0"/>
        <v>4002.3659999999995</v>
      </c>
      <c r="E18">
        <f t="shared" si="1"/>
        <v>2230.1669999999995</v>
      </c>
      <c r="G18">
        <v>2230.1669999999995</v>
      </c>
      <c r="H18">
        <v>267.3</v>
      </c>
    </row>
    <row r="19" spans="2:8" x14ac:dyDescent="0.3">
      <c r="B19">
        <v>510.3</v>
      </c>
      <c r="C19">
        <v>281.60000000000002</v>
      </c>
      <c r="D19">
        <f t="shared" si="0"/>
        <v>4255.902</v>
      </c>
      <c r="E19">
        <f t="shared" si="1"/>
        <v>2388.8940000000002</v>
      </c>
      <c r="G19">
        <v>2388.8940000000002</v>
      </c>
      <c r="H19">
        <v>281.60000000000002</v>
      </c>
    </row>
    <row r="20" spans="2:8" x14ac:dyDescent="0.3">
      <c r="B20">
        <v>540</v>
      </c>
      <c r="C20">
        <v>303.3</v>
      </c>
      <c r="D20">
        <f t="shared" si="0"/>
        <v>4503.6000000000004</v>
      </c>
      <c r="E20">
        <f t="shared" si="1"/>
        <v>2492.7210000000005</v>
      </c>
      <c r="G20">
        <v>2492.7210000000005</v>
      </c>
      <c r="H20">
        <v>303.3</v>
      </c>
    </row>
    <row r="21" spans="2:8" x14ac:dyDescent="0.3">
      <c r="B21">
        <v>633.79999999999995</v>
      </c>
      <c r="C21">
        <v>350.3</v>
      </c>
      <c r="D21">
        <f t="shared" si="0"/>
        <v>5285.8919999999998</v>
      </c>
      <c r="E21">
        <f t="shared" si="1"/>
        <v>2963.4029999999998</v>
      </c>
      <c r="G21">
        <v>2963.4029999999998</v>
      </c>
      <c r="H21">
        <v>350.3</v>
      </c>
    </row>
    <row r="22" spans="2:8" x14ac:dyDescent="0.3">
      <c r="D22">
        <f t="shared" si="0"/>
        <v>0</v>
      </c>
      <c r="E22">
        <f t="shared" si="1"/>
        <v>0</v>
      </c>
    </row>
    <row r="23" spans="2:8" x14ac:dyDescent="0.3">
      <c r="D23">
        <f t="shared" si="0"/>
        <v>0</v>
      </c>
      <c r="E23">
        <f t="shared" ref="E23:E86" si="2">D23-6.63*C23</f>
        <v>0</v>
      </c>
    </row>
    <row r="24" spans="2:8" x14ac:dyDescent="0.3">
      <c r="D24">
        <f t="shared" si="0"/>
        <v>0</v>
      </c>
      <c r="E24">
        <f t="shared" si="2"/>
        <v>0</v>
      </c>
    </row>
    <row r="25" spans="2:8" x14ac:dyDescent="0.3">
      <c r="D25">
        <f t="shared" si="0"/>
        <v>0</v>
      </c>
      <c r="E25">
        <f t="shared" si="2"/>
        <v>0</v>
      </c>
    </row>
    <row r="26" spans="2:8" x14ac:dyDescent="0.3">
      <c r="D26">
        <f t="shared" si="0"/>
        <v>0</v>
      </c>
      <c r="E26">
        <f t="shared" si="2"/>
        <v>0</v>
      </c>
    </row>
    <row r="27" spans="2:8" x14ac:dyDescent="0.3">
      <c r="D27">
        <f t="shared" si="0"/>
        <v>0</v>
      </c>
      <c r="E27">
        <f t="shared" si="2"/>
        <v>0</v>
      </c>
    </row>
    <row r="28" spans="2:8" x14ac:dyDescent="0.3">
      <c r="D28">
        <f t="shared" si="0"/>
        <v>0</v>
      </c>
      <c r="E28">
        <f t="shared" si="2"/>
        <v>0</v>
      </c>
    </row>
    <row r="29" spans="2:8" x14ac:dyDescent="0.3">
      <c r="D29">
        <f t="shared" si="0"/>
        <v>0</v>
      </c>
      <c r="E29">
        <f t="shared" si="2"/>
        <v>0</v>
      </c>
    </row>
    <row r="30" spans="2:8" x14ac:dyDescent="0.3">
      <c r="D30">
        <f t="shared" si="0"/>
        <v>0</v>
      </c>
      <c r="E30">
        <f t="shared" si="2"/>
        <v>0</v>
      </c>
    </row>
    <row r="31" spans="2:8" x14ac:dyDescent="0.3">
      <c r="D31">
        <f t="shared" si="0"/>
        <v>0</v>
      </c>
      <c r="E31">
        <f t="shared" si="2"/>
        <v>0</v>
      </c>
    </row>
    <row r="32" spans="2:8" x14ac:dyDescent="0.3">
      <c r="D32">
        <f t="shared" si="0"/>
        <v>0</v>
      </c>
      <c r="E32">
        <f t="shared" si="2"/>
        <v>0</v>
      </c>
    </row>
    <row r="33" spans="1:11" x14ac:dyDescent="0.3">
      <c r="D33">
        <f t="shared" si="0"/>
        <v>0</v>
      </c>
      <c r="E33">
        <f t="shared" si="2"/>
        <v>0</v>
      </c>
    </row>
    <row r="34" spans="1:11" x14ac:dyDescent="0.3">
      <c r="D34">
        <f t="shared" si="0"/>
        <v>0</v>
      </c>
      <c r="E34">
        <f t="shared" si="2"/>
        <v>0</v>
      </c>
    </row>
    <row r="35" spans="1:11" x14ac:dyDescent="0.3">
      <c r="D35">
        <f t="shared" si="0"/>
        <v>0</v>
      </c>
      <c r="E35">
        <f t="shared" si="2"/>
        <v>0</v>
      </c>
    </row>
    <row r="36" spans="1:11" x14ac:dyDescent="0.3">
      <c r="D36">
        <f t="shared" si="0"/>
        <v>0</v>
      </c>
      <c r="E36">
        <f t="shared" si="2"/>
        <v>0</v>
      </c>
    </row>
    <row r="37" spans="1:11" x14ac:dyDescent="0.3">
      <c r="D37">
        <f t="shared" si="0"/>
        <v>0</v>
      </c>
      <c r="E37">
        <f t="shared" si="2"/>
        <v>0</v>
      </c>
    </row>
    <row r="38" spans="1:11" x14ac:dyDescent="0.3">
      <c r="D38">
        <f t="shared" si="0"/>
        <v>0</v>
      </c>
      <c r="E38">
        <f t="shared" si="2"/>
        <v>0</v>
      </c>
    </row>
    <row r="39" spans="1:11" x14ac:dyDescent="0.3">
      <c r="D39">
        <f t="shared" si="0"/>
        <v>0</v>
      </c>
      <c r="E39">
        <f t="shared" si="2"/>
        <v>0</v>
      </c>
    </row>
    <row r="40" spans="1:11" x14ac:dyDescent="0.3">
      <c r="A40" t="s">
        <v>3</v>
      </c>
      <c r="B40" t="s">
        <v>25</v>
      </c>
      <c r="C40" t="s">
        <v>24</v>
      </c>
      <c r="D40" t="s">
        <v>23</v>
      </c>
      <c r="E40" t="s">
        <v>22</v>
      </c>
    </row>
    <row r="41" spans="1:11" x14ac:dyDescent="0.3">
      <c r="B41" s="1">
        <v>633.79999999999995</v>
      </c>
      <c r="C41" s="1">
        <v>360.9</v>
      </c>
      <c r="D41">
        <f t="shared" si="0"/>
        <v>5285.8919999999998</v>
      </c>
      <c r="E41">
        <f t="shared" si="2"/>
        <v>2893.125</v>
      </c>
      <c r="F41" s="1"/>
      <c r="G41" s="1">
        <v>633.79999999999995</v>
      </c>
      <c r="H41" s="1">
        <v>360.9</v>
      </c>
      <c r="I41" s="1">
        <f>8.34*G41</f>
        <v>5285.8919999999998</v>
      </c>
      <c r="J41">
        <f>I41-6.63*H41</f>
        <v>2893.125</v>
      </c>
      <c r="K41" s="1">
        <v>360.9</v>
      </c>
    </row>
    <row r="42" spans="1:11" x14ac:dyDescent="0.3">
      <c r="B42" s="1">
        <v>550.4</v>
      </c>
      <c r="C42" s="1">
        <v>349.5</v>
      </c>
      <c r="D42">
        <f t="shared" si="0"/>
        <v>4590.3359999999993</v>
      </c>
      <c r="E42">
        <f t="shared" si="2"/>
        <v>2273.1509999999994</v>
      </c>
      <c r="F42" s="1"/>
      <c r="G42" s="1">
        <v>550.4</v>
      </c>
      <c r="H42" s="1">
        <v>349.5</v>
      </c>
      <c r="I42" s="1">
        <f t="shared" ref="I42:I90" si="3">8.34*G42</f>
        <v>4590.3359999999993</v>
      </c>
      <c r="J42">
        <f t="shared" ref="J42:J90" si="4">I42-6.63*H42</f>
        <v>2273.1509999999994</v>
      </c>
      <c r="K42" s="1">
        <v>349.5</v>
      </c>
    </row>
    <row r="43" spans="1:11" x14ac:dyDescent="0.3">
      <c r="B43" s="1">
        <v>500.7</v>
      </c>
      <c r="C43" s="1">
        <v>341.3</v>
      </c>
      <c r="D43">
        <f t="shared" si="0"/>
        <v>4175.8379999999997</v>
      </c>
      <c r="E43">
        <f t="shared" si="2"/>
        <v>1913.0189999999998</v>
      </c>
      <c r="F43" s="1"/>
      <c r="G43" s="1">
        <v>500.7</v>
      </c>
      <c r="H43" s="1">
        <v>341.3</v>
      </c>
      <c r="I43" s="1">
        <f t="shared" si="3"/>
        <v>4175.8379999999997</v>
      </c>
      <c r="J43">
        <f t="shared" si="4"/>
        <v>1913.0189999999998</v>
      </c>
      <c r="K43" s="1">
        <v>341.3</v>
      </c>
    </row>
    <row r="44" spans="1:11" x14ac:dyDescent="0.3">
      <c r="B44" s="1">
        <v>450.1</v>
      </c>
      <c r="C44" s="1">
        <v>331.3</v>
      </c>
      <c r="D44">
        <f t="shared" si="0"/>
        <v>3753.8340000000003</v>
      </c>
      <c r="E44">
        <f t="shared" si="2"/>
        <v>1557.3150000000001</v>
      </c>
      <c r="F44" s="1"/>
      <c r="G44" s="1">
        <v>450.1</v>
      </c>
      <c r="H44" s="1">
        <v>331.3</v>
      </c>
      <c r="I44" s="1">
        <f t="shared" si="3"/>
        <v>3753.8340000000003</v>
      </c>
      <c r="J44">
        <f t="shared" si="4"/>
        <v>1557.3150000000001</v>
      </c>
      <c r="K44" s="1">
        <v>331.3</v>
      </c>
    </row>
    <row r="45" spans="1:11" x14ac:dyDescent="0.3">
      <c r="B45" s="1">
        <v>399.4</v>
      </c>
      <c r="C45" s="1">
        <v>318.89999999999998</v>
      </c>
      <c r="D45">
        <f t="shared" si="0"/>
        <v>3330.9959999999996</v>
      </c>
      <c r="E45">
        <f t="shared" si="2"/>
        <v>1216.6889999999999</v>
      </c>
      <c r="F45" s="1"/>
      <c r="G45" s="1">
        <v>399.4</v>
      </c>
      <c r="H45" s="1">
        <v>318.89999999999998</v>
      </c>
      <c r="I45" s="1">
        <f t="shared" si="3"/>
        <v>3330.9959999999996</v>
      </c>
      <c r="J45">
        <f t="shared" si="4"/>
        <v>1216.6889999999999</v>
      </c>
      <c r="K45" s="1">
        <v>318.89999999999998</v>
      </c>
    </row>
    <row r="46" spans="1:11" x14ac:dyDescent="0.3">
      <c r="B46" s="1">
        <v>350.2</v>
      </c>
      <c r="C46" s="1">
        <v>303.7</v>
      </c>
      <c r="D46">
        <f t="shared" si="0"/>
        <v>2920.6679999999997</v>
      </c>
      <c r="E46">
        <f t="shared" si="2"/>
        <v>907.13699999999972</v>
      </c>
      <c r="F46" s="1"/>
      <c r="G46" s="1">
        <v>350.2</v>
      </c>
      <c r="H46" s="1">
        <v>303.7</v>
      </c>
      <c r="I46" s="1">
        <f t="shared" si="3"/>
        <v>2920.6679999999997</v>
      </c>
      <c r="J46">
        <f t="shared" si="4"/>
        <v>907.13699999999972</v>
      </c>
      <c r="K46" s="1">
        <v>303.7</v>
      </c>
    </row>
    <row r="47" spans="1:11" x14ac:dyDescent="0.3">
      <c r="B47" s="1">
        <v>301.10000000000002</v>
      </c>
      <c r="C47" s="1">
        <v>284.3</v>
      </c>
      <c r="D47">
        <f t="shared" si="0"/>
        <v>2511.174</v>
      </c>
      <c r="E47">
        <f t="shared" si="2"/>
        <v>626.26499999999987</v>
      </c>
      <c r="F47" s="1"/>
      <c r="G47" s="1">
        <v>301.10000000000002</v>
      </c>
      <c r="H47" s="1">
        <v>284.3</v>
      </c>
      <c r="I47" s="1">
        <f t="shared" si="3"/>
        <v>2511.174</v>
      </c>
      <c r="J47">
        <f t="shared" si="4"/>
        <v>626.26499999999987</v>
      </c>
      <c r="K47" s="1">
        <v>284.3</v>
      </c>
    </row>
    <row r="48" spans="1:11" x14ac:dyDescent="0.3">
      <c r="B48" s="1">
        <v>249.1</v>
      </c>
      <c r="C48" s="1">
        <v>258.39999999999998</v>
      </c>
      <c r="D48">
        <f t="shared" si="0"/>
        <v>2077.4940000000001</v>
      </c>
      <c r="E48">
        <f t="shared" si="2"/>
        <v>364.30200000000036</v>
      </c>
      <c r="F48" s="1"/>
      <c r="G48" s="1">
        <v>249.1</v>
      </c>
      <c r="H48" s="1">
        <v>258.39999999999998</v>
      </c>
      <c r="I48" s="1">
        <f t="shared" si="3"/>
        <v>2077.4940000000001</v>
      </c>
      <c r="J48">
        <f t="shared" si="4"/>
        <v>364.30200000000036</v>
      </c>
      <c r="K48" s="1">
        <v>258.39999999999998</v>
      </c>
    </row>
    <row r="49" spans="2:11" x14ac:dyDescent="0.3">
      <c r="B49" s="1">
        <v>200.4</v>
      </c>
      <c r="C49" s="1">
        <v>229.5</v>
      </c>
      <c r="D49">
        <f t="shared" si="0"/>
        <v>1671.336</v>
      </c>
      <c r="E49">
        <f t="shared" si="2"/>
        <v>149.75099999999998</v>
      </c>
      <c r="F49" s="1"/>
      <c r="G49" s="1">
        <v>200.4</v>
      </c>
      <c r="H49" s="1">
        <v>229.5</v>
      </c>
      <c r="I49" s="1">
        <f t="shared" si="3"/>
        <v>1671.336</v>
      </c>
      <c r="J49">
        <f t="shared" si="4"/>
        <v>149.75099999999998</v>
      </c>
      <c r="K49" s="1">
        <v>229.5</v>
      </c>
    </row>
    <row r="50" spans="2:11" x14ac:dyDescent="0.3">
      <c r="B50" s="1">
        <v>150.4</v>
      </c>
      <c r="C50" s="1">
        <v>196.1</v>
      </c>
      <c r="D50">
        <f t="shared" si="0"/>
        <v>1254.336</v>
      </c>
      <c r="E50">
        <f t="shared" si="2"/>
        <v>-45.807000000000016</v>
      </c>
      <c r="F50" s="1"/>
      <c r="G50" s="1">
        <v>150.4</v>
      </c>
      <c r="H50" s="1">
        <v>196.1</v>
      </c>
      <c r="I50" s="1">
        <f t="shared" si="3"/>
        <v>1254.336</v>
      </c>
      <c r="J50">
        <f t="shared" si="4"/>
        <v>-45.807000000000016</v>
      </c>
      <c r="K50" s="1">
        <v>196.1</v>
      </c>
    </row>
    <row r="51" spans="2:11" x14ac:dyDescent="0.3">
      <c r="B51" s="1">
        <v>99.3</v>
      </c>
      <c r="C51" s="1">
        <v>159.4</v>
      </c>
      <c r="D51">
        <f t="shared" si="0"/>
        <v>828.16199999999992</v>
      </c>
      <c r="E51">
        <f t="shared" si="2"/>
        <v>-228.6600000000002</v>
      </c>
      <c r="F51" s="1"/>
      <c r="G51" s="1">
        <v>99.3</v>
      </c>
      <c r="H51" s="1">
        <v>159.4</v>
      </c>
      <c r="I51" s="1">
        <f t="shared" si="3"/>
        <v>828.16199999999992</v>
      </c>
      <c r="J51">
        <f t="shared" si="4"/>
        <v>-228.6600000000002</v>
      </c>
      <c r="K51" s="1">
        <v>159.4</v>
      </c>
    </row>
    <row r="52" spans="2:11" x14ac:dyDescent="0.3">
      <c r="B52" s="1">
        <v>49.6</v>
      </c>
      <c r="C52" s="1">
        <v>122.1</v>
      </c>
      <c r="D52">
        <f t="shared" si="0"/>
        <v>413.66399999999999</v>
      </c>
      <c r="E52">
        <f t="shared" si="2"/>
        <v>-395.85899999999992</v>
      </c>
      <c r="F52" s="1"/>
      <c r="G52" s="1">
        <v>49.6</v>
      </c>
      <c r="H52" s="1">
        <v>122.1</v>
      </c>
      <c r="I52" s="1">
        <f t="shared" si="3"/>
        <v>413.66399999999999</v>
      </c>
      <c r="J52">
        <f t="shared" si="4"/>
        <v>-395.85899999999992</v>
      </c>
      <c r="K52" s="1">
        <v>122.1</v>
      </c>
    </row>
    <row r="53" spans="2:11" x14ac:dyDescent="0.3">
      <c r="B53" s="1">
        <v>0</v>
      </c>
      <c r="C53" s="1">
        <v>82.7</v>
      </c>
      <c r="D53">
        <f t="shared" si="0"/>
        <v>0</v>
      </c>
      <c r="E53">
        <f t="shared" si="2"/>
        <v>-548.30100000000004</v>
      </c>
      <c r="F53" s="1"/>
      <c r="G53" s="1">
        <v>0</v>
      </c>
      <c r="H53" s="1">
        <v>82.7</v>
      </c>
      <c r="I53" s="1">
        <f t="shared" si="3"/>
        <v>0</v>
      </c>
      <c r="J53">
        <f t="shared" si="4"/>
        <v>-548.30100000000004</v>
      </c>
      <c r="K53" s="1">
        <v>82.7</v>
      </c>
    </row>
    <row r="54" spans="2:11" x14ac:dyDescent="0.3">
      <c r="B54" s="1">
        <v>49.4</v>
      </c>
      <c r="C54" s="1">
        <v>44.4</v>
      </c>
      <c r="D54">
        <f t="shared" si="0"/>
        <v>411.99599999999998</v>
      </c>
      <c r="E54">
        <f t="shared" si="2"/>
        <v>117.62399999999997</v>
      </c>
      <c r="F54" s="1"/>
      <c r="G54">
        <f>-B54</f>
        <v>-49.4</v>
      </c>
      <c r="H54" s="1">
        <v>44.4</v>
      </c>
      <c r="I54" s="1">
        <f t="shared" si="3"/>
        <v>-411.99599999999998</v>
      </c>
      <c r="J54">
        <f t="shared" si="4"/>
        <v>-706.36799999999994</v>
      </c>
      <c r="K54" s="1">
        <v>44.4</v>
      </c>
    </row>
    <row r="55" spans="2:11" x14ac:dyDescent="0.3">
      <c r="B55" s="1">
        <v>100.6</v>
      </c>
      <c r="C55" s="1">
        <v>2.8</v>
      </c>
      <c r="D55">
        <f t="shared" si="0"/>
        <v>839.00399999999991</v>
      </c>
      <c r="E55">
        <f t="shared" si="2"/>
        <v>820.43999999999994</v>
      </c>
      <c r="F55" s="1"/>
      <c r="G55">
        <f t="shared" ref="G55:G77" si="5">-B55</f>
        <v>-100.6</v>
      </c>
      <c r="H55" s="1">
        <v>2.8</v>
      </c>
      <c r="I55" s="1">
        <f t="shared" si="3"/>
        <v>-839.00399999999991</v>
      </c>
      <c r="J55">
        <f t="shared" si="4"/>
        <v>-857.56799999999987</v>
      </c>
      <c r="K55" s="1">
        <v>2.8</v>
      </c>
    </row>
    <row r="56" spans="2:11" x14ac:dyDescent="0.3">
      <c r="B56" s="1">
        <v>150.4</v>
      </c>
      <c r="C56" s="1">
        <v>-38.5</v>
      </c>
      <c r="D56">
        <f t="shared" si="0"/>
        <v>1254.336</v>
      </c>
      <c r="E56">
        <f t="shared" si="2"/>
        <v>1509.5909999999999</v>
      </c>
      <c r="F56" s="1"/>
      <c r="G56">
        <f t="shared" si="5"/>
        <v>-150.4</v>
      </c>
      <c r="H56" s="1">
        <v>-38.5</v>
      </c>
      <c r="I56" s="1">
        <f t="shared" si="3"/>
        <v>-1254.336</v>
      </c>
      <c r="J56">
        <f t="shared" si="4"/>
        <v>-999.08100000000002</v>
      </c>
      <c r="K56" s="1">
        <v>-38.5</v>
      </c>
    </row>
    <row r="57" spans="2:11" x14ac:dyDescent="0.3">
      <c r="B57" s="1">
        <v>200.1</v>
      </c>
      <c r="C57" s="1">
        <v>-79</v>
      </c>
      <c r="D57">
        <f t="shared" si="0"/>
        <v>1668.8339999999998</v>
      </c>
      <c r="E57">
        <f t="shared" si="2"/>
        <v>2192.6039999999998</v>
      </c>
      <c r="F57" s="1"/>
      <c r="G57">
        <f t="shared" si="5"/>
        <v>-200.1</v>
      </c>
      <c r="H57" s="1">
        <v>-79</v>
      </c>
      <c r="I57" s="1">
        <f t="shared" si="3"/>
        <v>-1668.8339999999998</v>
      </c>
      <c r="J57">
        <f t="shared" si="4"/>
        <v>-1145.0639999999999</v>
      </c>
      <c r="K57" s="1">
        <v>-79</v>
      </c>
    </row>
    <row r="58" spans="2:11" x14ac:dyDescent="0.3">
      <c r="B58" s="1">
        <v>250.4</v>
      </c>
      <c r="C58" s="1">
        <v>-118.4</v>
      </c>
      <c r="D58">
        <f t="shared" si="0"/>
        <v>2088.3359999999998</v>
      </c>
      <c r="E58">
        <f t="shared" si="2"/>
        <v>2873.328</v>
      </c>
      <c r="F58" s="1"/>
      <c r="G58">
        <f t="shared" si="5"/>
        <v>-250.4</v>
      </c>
      <c r="H58" s="1">
        <v>-118.4</v>
      </c>
      <c r="I58" s="1">
        <f t="shared" si="3"/>
        <v>-2088.3359999999998</v>
      </c>
      <c r="J58">
        <f t="shared" si="4"/>
        <v>-1303.3439999999996</v>
      </c>
      <c r="K58" s="1">
        <v>-118.4</v>
      </c>
    </row>
    <row r="59" spans="2:11" x14ac:dyDescent="0.3">
      <c r="B59" s="1">
        <v>302.5</v>
      </c>
      <c r="C59" s="1">
        <v>-158.1</v>
      </c>
      <c r="D59">
        <f t="shared" si="0"/>
        <v>2522.85</v>
      </c>
      <c r="E59">
        <f t="shared" si="2"/>
        <v>3571.0529999999999</v>
      </c>
      <c r="F59" s="1"/>
      <c r="G59">
        <f t="shared" si="5"/>
        <v>-302.5</v>
      </c>
      <c r="H59" s="1">
        <v>-158.1</v>
      </c>
      <c r="I59" s="1">
        <f t="shared" si="3"/>
        <v>-2522.85</v>
      </c>
      <c r="J59">
        <f t="shared" si="4"/>
        <v>-1474.6469999999999</v>
      </c>
      <c r="K59" s="1">
        <v>-158.1</v>
      </c>
    </row>
    <row r="60" spans="2:11" x14ac:dyDescent="0.3">
      <c r="B60" s="1">
        <v>351.1</v>
      </c>
      <c r="C60" s="1">
        <v>-194.3</v>
      </c>
      <c r="D60">
        <f t="shared" si="0"/>
        <v>2928.174</v>
      </c>
      <c r="E60">
        <f t="shared" si="2"/>
        <v>4216.3829999999998</v>
      </c>
      <c r="F60" s="1"/>
      <c r="G60">
        <f t="shared" si="5"/>
        <v>-351.1</v>
      </c>
      <c r="H60" s="1">
        <v>-194.3</v>
      </c>
      <c r="I60" s="1">
        <f t="shared" si="3"/>
        <v>-2928.174</v>
      </c>
      <c r="J60">
        <f t="shared" si="4"/>
        <v>-1639.9649999999999</v>
      </c>
      <c r="K60" s="1">
        <v>-194.3</v>
      </c>
    </row>
    <row r="61" spans="2:11" x14ac:dyDescent="0.3">
      <c r="B61" s="1">
        <v>400.3</v>
      </c>
      <c r="C61" s="1">
        <v>-229.8</v>
      </c>
      <c r="D61">
        <f t="shared" si="0"/>
        <v>3338.502</v>
      </c>
      <c r="E61">
        <f t="shared" si="2"/>
        <v>4862.076</v>
      </c>
      <c r="F61" s="1"/>
      <c r="G61">
        <f t="shared" si="5"/>
        <v>-400.3</v>
      </c>
      <c r="H61" s="1">
        <v>-229.8</v>
      </c>
      <c r="I61" s="1">
        <f t="shared" si="3"/>
        <v>-3338.502</v>
      </c>
      <c r="J61">
        <f t="shared" si="4"/>
        <v>-1814.9279999999999</v>
      </c>
      <c r="K61" s="1">
        <v>-229.8</v>
      </c>
    </row>
    <row r="62" spans="2:11" x14ac:dyDescent="0.3">
      <c r="B62" s="1">
        <v>449.3</v>
      </c>
      <c r="C62" s="1">
        <v>-263.3</v>
      </c>
      <c r="D62">
        <f t="shared" si="0"/>
        <v>3747.1619999999998</v>
      </c>
      <c r="E62">
        <f t="shared" si="2"/>
        <v>5492.8410000000003</v>
      </c>
      <c r="F62" s="1"/>
      <c r="G62">
        <f t="shared" si="5"/>
        <v>-449.3</v>
      </c>
      <c r="H62" s="1">
        <v>-263.3</v>
      </c>
      <c r="I62" s="1">
        <f t="shared" si="3"/>
        <v>-3747.1619999999998</v>
      </c>
      <c r="J62">
        <f t="shared" si="4"/>
        <v>-2001.4829999999997</v>
      </c>
      <c r="K62" s="1">
        <v>-263.3</v>
      </c>
    </row>
    <row r="63" spans="2:11" x14ac:dyDescent="0.3">
      <c r="B63" s="1">
        <v>500</v>
      </c>
      <c r="C63" s="1">
        <v>-295.7</v>
      </c>
      <c r="D63">
        <f t="shared" si="0"/>
        <v>4170</v>
      </c>
      <c r="E63">
        <f t="shared" si="2"/>
        <v>6130.491</v>
      </c>
      <c r="F63" s="1"/>
      <c r="G63">
        <f t="shared" si="5"/>
        <v>-500</v>
      </c>
      <c r="H63" s="1">
        <v>-295.7</v>
      </c>
      <c r="I63" s="1">
        <f t="shared" si="3"/>
        <v>-4170</v>
      </c>
      <c r="J63">
        <f t="shared" si="4"/>
        <v>-2209.509</v>
      </c>
      <c r="K63" s="1">
        <v>-295.7</v>
      </c>
    </row>
    <row r="64" spans="2:11" x14ac:dyDescent="0.3">
      <c r="B64" s="1">
        <v>551</v>
      </c>
      <c r="C64" s="1">
        <v>-325.39999999999998</v>
      </c>
      <c r="D64">
        <f t="shared" si="0"/>
        <v>4595.34</v>
      </c>
      <c r="E64">
        <f t="shared" si="2"/>
        <v>6752.7420000000002</v>
      </c>
      <c r="F64" s="1"/>
      <c r="G64">
        <f t="shared" si="5"/>
        <v>-551</v>
      </c>
      <c r="H64" s="1">
        <v>-325.39999999999998</v>
      </c>
      <c r="I64" s="1">
        <f t="shared" si="3"/>
        <v>-4595.34</v>
      </c>
      <c r="J64">
        <f t="shared" si="4"/>
        <v>-2437.9380000000006</v>
      </c>
      <c r="K64" s="1">
        <v>-325.39999999999998</v>
      </c>
    </row>
    <row r="65" spans="2:11" x14ac:dyDescent="0.3">
      <c r="B65" s="1">
        <v>634.1</v>
      </c>
      <c r="C65" s="1">
        <v>-366.7</v>
      </c>
      <c r="D65">
        <f t="shared" si="0"/>
        <v>5288.3940000000002</v>
      </c>
      <c r="E65">
        <f t="shared" si="2"/>
        <v>7719.6149999999998</v>
      </c>
      <c r="F65" s="1"/>
      <c r="G65">
        <f t="shared" si="5"/>
        <v>-634.1</v>
      </c>
      <c r="H65" s="1">
        <v>-366.7</v>
      </c>
      <c r="I65" s="1">
        <f t="shared" si="3"/>
        <v>-5288.3940000000002</v>
      </c>
      <c r="J65">
        <f t="shared" si="4"/>
        <v>-2857.1730000000002</v>
      </c>
      <c r="K65" s="1">
        <v>-366.7</v>
      </c>
    </row>
    <row r="66" spans="2:11" x14ac:dyDescent="0.3">
      <c r="B66" s="1">
        <v>600.29999999999995</v>
      </c>
      <c r="C66" s="1">
        <v>-362.3</v>
      </c>
      <c r="D66">
        <f t="shared" si="0"/>
        <v>5006.5019999999995</v>
      </c>
      <c r="E66">
        <f t="shared" si="2"/>
        <v>7408.5509999999995</v>
      </c>
      <c r="G66">
        <f t="shared" si="5"/>
        <v>-600.29999999999995</v>
      </c>
      <c r="H66" s="1">
        <v>-362.3</v>
      </c>
      <c r="I66" s="1">
        <f t="shared" si="3"/>
        <v>-5006.5019999999995</v>
      </c>
      <c r="J66">
        <f t="shared" si="4"/>
        <v>-2604.4529999999995</v>
      </c>
      <c r="K66" s="1">
        <v>-362.3</v>
      </c>
    </row>
    <row r="67" spans="2:11" x14ac:dyDescent="0.3">
      <c r="B67" s="1">
        <v>549.79999999999995</v>
      </c>
      <c r="C67" s="1">
        <v>-355.3</v>
      </c>
      <c r="D67">
        <f t="shared" ref="D67:D90" si="6">8.34*B67</f>
        <v>4585.3319999999994</v>
      </c>
      <c r="E67">
        <f t="shared" si="2"/>
        <v>6940.9709999999995</v>
      </c>
      <c r="G67">
        <f t="shared" si="5"/>
        <v>-549.79999999999995</v>
      </c>
      <c r="H67" s="1">
        <v>-355.3</v>
      </c>
      <c r="I67" s="1">
        <f t="shared" si="3"/>
        <v>-4585.3319999999994</v>
      </c>
      <c r="J67">
        <f t="shared" si="4"/>
        <v>-2229.6929999999993</v>
      </c>
      <c r="K67" s="1">
        <v>-355.3</v>
      </c>
    </row>
    <row r="68" spans="2:11" x14ac:dyDescent="0.3">
      <c r="B68" s="1">
        <v>500</v>
      </c>
      <c r="C68" s="1">
        <v>-347.4</v>
      </c>
      <c r="D68">
        <f t="shared" si="6"/>
        <v>4170</v>
      </c>
      <c r="E68">
        <f t="shared" si="2"/>
        <v>6473.2619999999997</v>
      </c>
      <c r="G68">
        <f t="shared" si="5"/>
        <v>-500</v>
      </c>
      <c r="H68" s="1">
        <v>-347.4</v>
      </c>
      <c r="I68" s="1">
        <f t="shared" si="3"/>
        <v>-4170</v>
      </c>
      <c r="J68">
        <f t="shared" si="4"/>
        <v>-1866.7380000000003</v>
      </c>
      <c r="K68" s="1">
        <v>-347.4</v>
      </c>
    </row>
    <row r="69" spans="2:11" x14ac:dyDescent="0.3">
      <c r="B69" s="1">
        <v>450.4</v>
      </c>
      <c r="C69" s="1">
        <v>-338.1</v>
      </c>
      <c r="D69">
        <f t="shared" si="6"/>
        <v>3756.3359999999998</v>
      </c>
      <c r="E69">
        <f t="shared" si="2"/>
        <v>5997.9390000000003</v>
      </c>
      <c r="G69">
        <f t="shared" si="5"/>
        <v>-450.4</v>
      </c>
      <c r="H69" s="1">
        <v>-338.1</v>
      </c>
      <c r="I69" s="1">
        <f t="shared" si="3"/>
        <v>-3756.3359999999998</v>
      </c>
      <c r="J69">
        <f t="shared" si="4"/>
        <v>-1514.7329999999997</v>
      </c>
      <c r="K69" s="1">
        <v>-338.1</v>
      </c>
    </row>
    <row r="70" spans="2:11" x14ac:dyDescent="0.3">
      <c r="B70" s="1">
        <v>400.3</v>
      </c>
      <c r="C70" s="1">
        <v>-326.60000000000002</v>
      </c>
      <c r="D70">
        <f t="shared" si="6"/>
        <v>3338.502</v>
      </c>
      <c r="E70">
        <f t="shared" si="2"/>
        <v>5503.8600000000006</v>
      </c>
      <c r="G70">
        <f t="shared" si="5"/>
        <v>-400.3</v>
      </c>
      <c r="H70" s="1">
        <v>-326.60000000000002</v>
      </c>
      <c r="I70" s="1">
        <f t="shared" si="3"/>
        <v>-3338.502</v>
      </c>
      <c r="J70">
        <f t="shared" si="4"/>
        <v>-1173.1439999999998</v>
      </c>
      <c r="K70" s="1">
        <v>-326.60000000000002</v>
      </c>
    </row>
    <row r="71" spans="2:11" x14ac:dyDescent="0.3">
      <c r="B71" s="1">
        <v>350.1</v>
      </c>
      <c r="C71" s="1">
        <v>-312.10000000000002</v>
      </c>
      <c r="D71">
        <f t="shared" si="6"/>
        <v>2919.8340000000003</v>
      </c>
      <c r="E71">
        <f t="shared" si="2"/>
        <v>4989.0570000000007</v>
      </c>
      <c r="G71">
        <f t="shared" si="5"/>
        <v>-350.1</v>
      </c>
      <c r="H71" s="1">
        <v>-312.10000000000002</v>
      </c>
      <c r="I71" s="1">
        <f t="shared" si="3"/>
        <v>-2919.8340000000003</v>
      </c>
      <c r="J71">
        <f t="shared" si="4"/>
        <v>-850.61100000000033</v>
      </c>
      <c r="K71" s="1">
        <v>-312.10000000000002</v>
      </c>
    </row>
    <row r="72" spans="2:11" x14ac:dyDescent="0.3">
      <c r="B72" s="1">
        <v>299.39999999999998</v>
      </c>
      <c r="C72" s="1">
        <v>-293.39999999999998</v>
      </c>
      <c r="D72">
        <f t="shared" si="6"/>
        <v>2496.9959999999996</v>
      </c>
      <c r="E72">
        <f t="shared" si="2"/>
        <v>4442.2379999999994</v>
      </c>
      <c r="G72">
        <f t="shared" si="5"/>
        <v>-299.39999999999998</v>
      </c>
      <c r="H72" s="1">
        <v>-293.39999999999998</v>
      </c>
      <c r="I72" s="1">
        <f t="shared" si="3"/>
        <v>-2496.9959999999996</v>
      </c>
      <c r="J72">
        <f t="shared" si="4"/>
        <v>-551.75399999999991</v>
      </c>
      <c r="K72" s="1">
        <v>-293.39999999999998</v>
      </c>
    </row>
    <row r="73" spans="2:11" x14ac:dyDescent="0.3">
      <c r="B73" s="1">
        <v>248.6</v>
      </c>
      <c r="C73" s="1">
        <v>-269.7</v>
      </c>
      <c r="D73">
        <f t="shared" si="6"/>
        <v>2073.3240000000001</v>
      </c>
      <c r="E73">
        <f t="shared" si="2"/>
        <v>3861.4349999999999</v>
      </c>
      <c r="G73">
        <f t="shared" si="5"/>
        <v>-248.6</v>
      </c>
      <c r="H73" s="1">
        <v>-269.7</v>
      </c>
      <c r="I73" s="1">
        <f t="shared" si="3"/>
        <v>-2073.3240000000001</v>
      </c>
      <c r="J73">
        <f t="shared" si="4"/>
        <v>-285.21300000000019</v>
      </c>
      <c r="K73" s="1">
        <v>-269.7</v>
      </c>
    </row>
    <row r="74" spans="2:11" x14ac:dyDescent="0.3">
      <c r="B74" s="1">
        <v>200.8</v>
      </c>
      <c r="C74" s="1">
        <v>-242.8</v>
      </c>
      <c r="D74">
        <f t="shared" si="6"/>
        <v>1674.672</v>
      </c>
      <c r="E74">
        <f t="shared" si="2"/>
        <v>3284.4360000000001</v>
      </c>
      <c r="G74">
        <f t="shared" si="5"/>
        <v>-200.8</v>
      </c>
      <c r="H74" s="1">
        <v>-242.8</v>
      </c>
      <c r="I74" s="1">
        <f t="shared" si="3"/>
        <v>-1674.672</v>
      </c>
      <c r="J74">
        <f t="shared" si="4"/>
        <v>-64.907999999999902</v>
      </c>
      <c r="K74" s="1">
        <v>-242.8</v>
      </c>
    </row>
    <row r="75" spans="2:11" x14ac:dyDescent="0.3">
      <c r="B75" s="1">
        <v>150.80000000000001</v>
      </c>
      <c r="C75" s="1">
        <v>-210.6</v>
      </c>
      <c r="D75">
        <f t="shared" si="6"/>
        <v>1257.672</v>
      </c>
      <c r="E75">
        <f t="shared" si="2"/>
        <v>2653.95</v>
      </c>
      <c r="G75">
        <f t="shared" si="5"/>
        <v>-150.80000000000001</v>
      </c>
      <c r="H75" s="1">
        <v>-210.6</v>
      </c>
      <c r="I75" s="1">
        <f t="shared" si="3"/>
        <v>-1257.672</v>
      </c>
      <c r="J75">
        <f t="shared" si="4"/>
        <v>138.60599999999999</v>
      </c>
      <c r="K75" s="1">
        <v>-210.6</v>
      </c>
    </row>
    <row r="76" spans="2:11" x14ac:dyDescent="0.3">
      <c r="B76" s="1">
        <v>100.4</v>
      </c>
      <c r="C76" s="1">
        <v>-175.3</v>
      </c>
      <c r="D76">
        <f t="shared" si="6"/>
        <v>837.33600000000001</v>
      </c>
      <c r="E76">
        <f t="shared" si="2"/>
        <v>1999.575</v>
      </c>
      <c r="G76">
        <f t="shared" si="5"/>
        <v>-100.4</v>
      </c>
      <c r="H76" s="1">
        <v>-175.3</v>
      </c>
      <c r="I76" s="1">
        <f t="shared" si="3"/>
        <v>-837.33600000000001</v>
      </c>
      <c r="J76">
        <f t="shared" si="4"/>
        <v>324.90300000000002</v>
      </c>
      <c r="K76" s="1">
        <v>-175.3</v>
      </c>
    </row>
    <row r="77" spans="2:11" x14ac:dyDescent="0.3">
      <c r="B77" s="1">
        <v>50.4</v>
      </c>
      <c r="C77" s="1">
        <v>-138.30000000000001</v>
      </c>
      <c r="D77">
        <f t="shared" si="6"/>
        <v>420.33599999999996</v>
      </c>
      <c r="E77">
        <f t="shared" si="2"/>
        <v>1337.2650000000001</v>
      </c>
      <c r="G77">
        <f t="shared" si="5"/>
        <v>-50.4</v>
      </c>
      <c r="H77" s="1">
        <v>-138.30000000000001</v>
      </c>
      <c r="I77" s="1">
        <f t="shared" si="3"/>
        <v>-420.33599999999996</v>
      </c>
      <c r="J77">
        <f t="shared" si="4"/>
        <v>496.59300000000013</v>
      </c>
      <c r="K77" s="1">
        <v>-138.30000000000001</v>
      </c>
    </row>
    <row r="78" spans="2:11" x14ac:dyDescent="0.3">
      <c r="B78" s="1">
        <v>0</v>
      </c>
      <c r="C78" s="1">
        <v>-98.9</v>
      </c>
      <c r="D78">
        <f t="shared" si="6"/>
        <v>0</v>
      </c>
      <c r="E78">
        <f t="shared" si="2"/>
        <v>655.70699999999999</v>
      </c>
      <c r="G78">
        <f>-B78</f>
        <v>0</v>
      </c>
      <c r="H78" s="1">
        <v>-98.9</v>
      </c>
      <c r="I78" s="1">
        <f t="shared" si="3"/>
        <v>0</v>
      </c>
      <c r="J78">
        <f t="shared" si="4"/>
        <v>655.70699999999999</v>
      </c>
      <c r="K78" s="1">
        <v>-98.9</v>
      </c>
    </row>
    <row r="79" spans="2:11" x14ac:dyDescent="0.3">
      <c r="B79" s="1">
        <v>55</v>
      </c>
      <c r="C79" s="1">
        <v>-56.2</v>
      </c>
      <c r="D79">
        <f t="shared" si="6"/>
        <v>458.7</v>
      </c>
      <c r="E79">
        <f t="shared" si="2"/>
        <v>831.30600000000004</v>
      </c>
      <c r="G79" s="1">
        <v>55</v>
      </c>
      <c r="H79" s="1">
        <v>-56.2</v>
      </c>
      <c r="I79" s="1">
        <f t="shared" si="3"/>
        <v>458.7</v>
      </c>
      <c r="J79">
        <f t="shared" si="4"/>
        <v>831.30600000000004</v>
      </c>
      <c r="K79" s="1">
        <v>-56.2</v>
      </c>
    </row>
    <row r="80" spans="2:11" x14ac:dyDescent="0.3">
      <c r="B80" s="1">
        <v>99.3</v>
      </c>
      <c r="C80" s="1">
        <v>-20.3</v>
      </c>
      <c r="D80">
        <f t="shared" si="6"/>
        <v>828.16199999999992</v>
      </c>
      <c r="E80">
        <f t="shared" si="2"/>
        <v>962.75099999999998</v>
      </c>
      <c r="G80" s="1">
        <v>99.3</v>
      </c>
      <c r="H80" s="1">
        <v>-20.3</v>
      </c>
      <c r="I80" s="1">
        <f t="shared" si="3"/>
        <v>828.16199999999992</v>
      </c>
      <c r="J80">
        <f t="shared" si="4"/>
        <v>962.75099999999998</v>
      </c>
      <c r="K80" s="1">
        <v>-20.3</v>
      </c>
    </row>
    <row r="81" spans="2:11" x14ac:dyDescent="0.3">
      <c r="B81" s="1">
        <v>151.4</v>
      </c>
      <c r="C81" s="1">
        <v>22.7</v>
      </c>
      <c r="D81">
        <f t="shared" si="6"/>
        <v>1262.6759999999999</v>
      </c>
      <c r="E81">
        <f t="shared" si="2"/>
        <v>1112.175</v>
      </c>
      <c r="G81" s="1">
        <v>151.4</v>
      </c>
      <c r="H81" s="1">
        <v>22.7</v>
      </c>
      <c r="I81" s="1">
        <f t="shared" si="3"/>
        <v>1262.6759999999999</v>
      </c>
      <c r="J81">
        <f t="shared" si="4"/>
        <v>1112.175</v>
      </c>
      <c r="K81" s="1">
        <v>22.7</v>
      </c>
    </row>
    <row r="82" spans="2:11" x14ac:dyDescent="0.3">
      <c r="B82" s="1">
        <v>200.5</v>
      </c>
      <c r="C82" s="1">
        <v>62.7</v>
      </c>
      <c r="D82">
        <f t="shared" si="6"/>
        <v>1672.17</v>
      </c>
      <c r="E82">
        <f t="shared" si="2"/>
        <v>1256.4690000000001</v>
      </c>
      <c r="G82" s="1">
        <v>200.5</v>
      </c>
      <c r="H82" s="1">
        <v>62.7</v>
      </c>
      <c r="I82" s="1">
        <f t="shared" si="3"/>
        <v>1672.17</v>
      </c>
      <c r="J82">
        <f t="shared" si="4"/>
        <v>1256.4690000000001</v>
      </c>
      <c r="K82" s="1">
        <v>62.7</v>
      </c>
    </row>
    <row r="83" spans="2:11" x14ac:dyDescent="0.3">
      <c r="B83" s="1">
        <v>251.7</v>
      </c>
      <c r="C83" s="1">
        <v>102.8</v>
      </c>
      <c r="D83">
        <f t="shared" si="6"/>
        <v>2099.1779999999999</v>
      </c>
      <c r="E83">
        <f t="shared" si="2"/>
        <v>1417.614</v>
      </c>
      <c r="G83" s="1">
        <v>251.7</v>
      </c>
      <c r="H83" s="1">
        <v>102.8</v>
      </c>
      <c r="I83" s="1">
        <f t="shared" si="3"/>
        <v>2099.1779999999999</v>
      </c>
      <c r="J83">
        <f t="shared" si="4"/>
        <v>1417.614</v>
      </c>
      <c r="K83" s="1">
        <v>102.8</v>
      </c>
    </row>
    <row r="84" spans="2:11" x14ac:dyDescent="0.3">
      <c r="B84" s="1">
        <v>299.7</v>
      </c>
      <c r="C84" s="1">
        <v>139.6</v>
      </c>
      <c r="D84">
        <f t="shared" si="6"/>
        <v>2499.498</v>
      </c>
      <c r="E84">
        <f t="shared" si="2"/>
        <v>1573.95</v>
      </c>
      <c r="G84" s="1">
        <v>299.7</v>
      </c>
      <c r="H84" s="1">
        <v>139.6</v>
      </c>
      <c r="I84" s="1">
        <f t="shared" si="3"/>
        <v>2499.498</v>
      </c>
      <c r="J84">
        <f t="shared" si="4"/>
        <v>1573.95</v>
      </c>
      <c r="K84" s="1">
        <v>139.6</v>
      </c>
    </row>
    <row r="85" spans="2:11" x14ac:dyDescent="0.3">
      <c r="B85" s="1">
        <v>350.9</v>
      </c>
      <c r="C85" s="1">
        <v>178.1</v>
      </c>
      <c r="D85">
        <f t="shared" si="6"/>
        <v>2926.5059999999999</v>
      </c>
      <c r="E85">
        <f t="shared" si="2"/>
        <v>1745.703</v>
      </c>
      <c r="G85" s="1">
        <v>350.9</v>
      </c>
      <c r="H85" s="1">
        <v>178.1</v>
      </c>
      <c r="I85" s="1">
        <f t="shared" si="3"/>
        <v>2926.5059999999999</v>
      </c>
      <c r="J85">
        <f t="shared" si="4"/>
        <v>1745.703</v>
      </c>
      <c r="K85" s="1">
        <v>178.1</v>
      </c>
    </row>
    <row r="86" spans="2:11" x14ac:dyDescent="0.3">
      <c r="B86" s="1">
        <v>401.3</v>
      </c>
      <c r="C86" s="1">
        <v>214.7</v>
      </c>
      <c r="D86">
        <f t="shared" si="6"/>
        <v>3346.8420000000001</v>
      </c>
      <c r="E86">
        <f t="shared" si="2"/>
        <v>1923.3810000000001</v>
      </c>
      <c r="G86" s="1">
        <v>401.3</v>
      </c>
      <c r="H86" s="1">
        <v>214.7</v>
      </c>
      <c r="I86" s="1">
        <f t="shared" si="3"/>
        <v>3346.8420000000001</v>
      </c>
      <c r="J86">
        <f t="shared" si="4"/>
        <v>1923.3810000000001</v>
      </c>
      <c r="K86" s="1">
        <v>214.7</v>
      </c>
    </row>
    <row r="87" spans="2:11" x14ac:dyDescent="0.3">
      <c r="B87" s="1">
        <v>449.6</v>
      </c>
      <c r="C87" s="1">
        <v>248.1</v>
      </c>
      <c r="D87">
        <f t="shared" si="6"/>
        <v>3749.6640000000002</v>
      </c>
      <c r="E87">
        <f t="shared" ref="E87:E90" si="7">D87-6.63*C87</f>
        <v>2104.7610000000004</v>
      </c>
      <c r="G87" s="1">
        <v>449.6</v>
      </c>
      <c r="H87" s="1">
        <v>248.1</v>
      </c>
      <c r="I87" s="1">
        <f t="shared" si="3"/>
        <v>3749.6640000000002</v>
      </c>
      <c r="J87">
        <f t="shared" si="4"/>
        <v>2104.7610000000004</v>
      </c>
      <c r="K87" s="1">
        <v>248.1</v>
      </c>
    </row>
    <row r="88" spans="2:11" x14ac:dyDescent="0.3">
      <c r="B88" s="1">
        <v>500.5</v>
      </c>
      <c r="C88" s="1">
        <v>280.89999999999998</v>
      </c>
      <c r="D88">
        <f t="shared" si="6"/>
        <v>4174.17</v>
      </c>
      <c r="E88">
        <f t="shared" si="7"/>
        <v>2311.8030000000003</v>
      </c>
      <c r="G88" s="1">
        <v>500.5</v>
      </c>
      <c r="H88" s="1">
        <v>280.89999999999998</v>
      </c>
      <c r="I88" s="1">
        <f t="shared" si="3"/>
        <v>4174.17</v>
      </c>
      <c r="J88">
        <f t="shared" si="4"/>
        <v>2311.8030000000003</v>
      </c>
      <c r="K88" s="1">
        <v>280.89999999999998</v>
      </c>
    </row>
    <row r="89" spans="2:11" x14ac:dyDescent="0.3">
      <c r="B89" s="1">
        <v>550.20000000000005</v>
      </c>
      <c r="C89" s="1">
        <v>309.8</v>
      </c>
      <c r="D89">
        <f t="shared" si="6"/>
        <v>4588.6680000000006</v>
      </c>
      <c r="E89">
        <f t="shared" si="7"/>
        <v>2534.6940000000004</v>
      </c>
      <c r="G89" s="1">
        <v>550.20000000000005</v>
      </c>
      <c r="H89" s="1">
        <v>309.8</v>
      </c>
      <c r="I89" s="1">
        <f t="shared" si="3"/>
        <v>4588.6680000000006</v>
      </c>
      <c r="J89">
        <f t="shared" si="4"/>
        <v>2534.6940000000004</v>
      </c>
      <c r="K89" s="1">
        <v>309.8</v>
      </c>
    </row>
    <row r="90" spans="2:11" x14ac:dyDescent="0.3">
      <c r="B90" s="1">
        <v>634.20000000000005</v>
      </c>
      <c r="C90" s="1">
        <v>351.2</v>
      </c>
      <c r="D90">
        <f t="shared" si="6"/>
        <v>5289.2280000000001</v>
      </c>
      <c r="E90">
        <f t="shared" si="7"/>
        <v>2960.7720000000004</v>
      </c>
      <c r="G90" s="1">
        <v>634.20000000000005</v>
      </c>
      <c r="H90" s="1">
        <v>351.2</v>
      </c>
      <c r="I90" s="1">
        <f t="shared" si="3"/>
        <v>5289.2280000000001</v>
      </c>
      <c r="J90">
        <f t="shared" si="4"/>
        <v>2960.7720000000004</v>
      </c>
      <c r="K90" s="1">
        <v>351.2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王传皓</dc:creator>
  <cp:lastModifiedBy>传皓 王</cp:lastModifiedBy>
  <dcterms:created xsi:type="dcterms:W3CDTF">2015-06-05T18:19:34Z</dcterms:created>
  <dcterms:modified xsi:type="dcterms:W3CDTF">2024-10-31T13:32:47Z</dcterms:modified>
</cp:coreProperties>
</file>