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Kuliah\Tugas Akhir\bahan ta\Data science materials science\Dokumen Tugas Akhir\Research paper\"/>
    </mc:Choice>
  </mc:AlternateContent>
  <xr:revisionPtr revIDLastSave="0" documentId="13_ncr:1_{43F73908-99FE-4562-A0A9-7E82DEE8438A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List of dopants and characteris" sheetId="2" r:id="rId1"/>
    <sheet name="Dataset (pre-process)" sheetId="3" r:id="rId2"/>
    <sheet name="dataset_final" sheetId="8" r:id="rId3"/>
    <sheet name="dataset_cut" sheetId="9" r:id="rId4"/>
  </sheets>
  <calcPr calcId="181029"/>
</workbook>
</file>

<file path=xl/calcChain.xml><?xml version="1.0" encoding="utf-8"?>
<calcChain xmlns="http://schemas.openxmlformats.org/spreadsheetml/2006/main">
  <c r="I178" i="8" l="1"/>
  <c r="J2" i="8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S100" i="9" l="1"/>
  <c r="R100" i="9"/>
  <c r="Q100" i="9"/>
  <c r="P100" i="9"/>
  <c r="O100" i="9"/>
  <c r="N100" i="9"/>
  <c r="J100" i="9"/>
  <c r="D100" i="9"/>
  <c r="B100" i="9"/>
  <c r="S85" i="9"/>
  <c r="R85" i="9"/>
  <c r="Q85" i="9"/>
  <c r="P85" i="9"/>
  <c r="O85" i="9"/>
  <c r="N85" i="9"/>
  <c r="J85" i="9"/>
  <c r="S90" i="9"/>
  <c r="R90" i="9"/>
  <c r="Q90" i="9"/>
  <c r="P90" i="9"/>
  <c r="O90" i="9"/>
  <c r="N90" i="9"/>
  <c r="J90" i="9"/>
  <c r="S12" i="9"/>
  <c r="R12" i="9"/>
  <c r="Q12" i="9"/>
  <c r="P12" i="9"/>
  <c r="O12" i="9"/>
  <c r="N12" i="9"/>
  <c r="J12" i="9"/>
  <c r="S42" i="9"/>
  <c r="R42" i="9"/>
  <c r="Q42" i="9"/>
  <c r="P42" i="9"/>
  <c r="O42" i="9"/>
  <c r="N42" i="9"/>
  <c r="J42" i="9"/>
  <c r="S6" i="9"/>
  <c r="R6" i="9"/>
  <c r="Q6" i="9"/>
  <c r="P6" i="9"/>
  <c r="O6" i="9"/>
  <c r="N6" i="9"/>
  <c r="J6" i="9"/>
  <c r="S95" i="9"/>
  <c r="R95" i="9"/>
  <c r="Q95" i="9"/>
  <c r="P95" i="9"/>
  <c r="O95" i="9"/>
  <c r="N95" i="9"/>
  <c r="J95" i="9"/>
  <c r="S52" i="9"/>
  <c r="R52" i="9"/>
  <c r="Q52" i="9"/>
  <c r="P52" i="9"/>
  <c r="O52" i="9"/>
  <c r="N52" i="9"/>
  <c r="J52" i="9"/>
  <c r="S51" i="9"/>
  <c r="R51" i="9"/>
  <c r="Q51" i="9"/>
  <c r="P51" i="9"/>
  <c r="O51" i="9"/>
  <c r="N51" i="9"/>
  <c r="J51" i="9"/>
  <c r="S41" i="9"/>
  <c r="R41" i="9"/>
  <c r="Q41" i="9"/>
  <c r="P41" i="9"/>
  <c r="O41" i="9"/>
  <c r="N41" i="9"/>
  <c r="J41" i="9"/>
  <c r="S78" i="9"/>
  <c r="R78" i="9"/>
  <c r="Q78" i="9"/>
  <c r="P78" i="9"/>
  <c r="O78" i="9"/>
  <c r="N78" i="9"/>
  <c r="J78" i="9"/>
  <c r="S77" i="9"/>
  <c r="R77" i="9"/>
  <c r="Q77" i="9"/>
  <c r="P77" i="9"/>
  <c r="O77" i="9"/>
  <c r="N77" i="9"/>
  <c r="J77" i="9"/>
  <c r="S80" i="9"/>
  <c r="R80" i="9"/>
  <c r="Q80" i="9"/>
  <c r="P80" i="9"/>
  <c r="O80" i="9"/>
  <c r="N80" i="9"/>
  <c r="J80" i="9"/>
  <c r="S7" i="9"/>
  <c r="R7" i="9"/>
  <c r="Q7" i="9"/>
  <c r="P7" i="9"/>
  <c r="O7" i="9"/>
  <c r="N7" i="9"/>
  <c r="J7" i="9"/>
  <c r="S73" i="9"/>
  <c r="R73" i="9"/>
  <c r="Q73" i="9"/>
  <c r="P73" i="9"/>
  <c r="O73" i="9"/>
  <c r="N73" i="9"/>
  <c r="J73" i="9"/>
  <c r="S76" i="9"/>
  <c r="R76" i="9"/>
  <c r="Q76" i="9"/>
  <c r="P76" i="9"/>
  <c r="O76" i="9"/>
  <c r="N76" i="9"/>
  <c r="J76" i="9"/>
  <c r="S8" i="9"/>
  <c r="R8" i="9"/>
  <c r="Q8" i="9"/>
  <c r="P8" i="9"/>
  <c r="O8" i="9"/>
  <c r="N8" i="9"/>
  <c r="J8" i="9"/>
  <c r="S44" i="9"/>
  <c r="R44" i="9"/>
  <c r="Q44" i="9"/>
  <c r="P44" i="9"/>
  <c r="O44" i="9"/>
  <c r="N44" i="9"/>
  <c r="J44" i="9"/>
  <c r="S40" i="9"/>
  <c r="R40" i="9"/>
  <c r="Q40" i="9"/>
  <c r="P40" i="9"/>
  <c r="O40" i="9"/>
  <c r="N40" i="9"/>
  <c r="J40" i="9"/>
  <c r="S37" i="9"/>
  <c r="R37" i="9"/>
  <c r="Q37" i="9"/>
  <c r="P37" i="9"/>
  <c r="O37" i="9"/>
  <c r="N37" i="9"/>
  <c r="J37" i="9"/>
  <c r="S33" i="9"/>
  <c r="R33" i="9"/>
  <c r="Q33" i="9"/>
  <c r="P33" i="9"/>
  <c r="O33" i="9"/>
  <c r="N33" i="9"/>
  <c r="J33" i="9"/>
  <c r="S31" i="9"/>
  <c r="R31" i="9"/>
  <c r="Q31" i="9"/>
  <c r="P31" i="9"/>
  <c r="O31" i="9"/>
  <c r="N31" i="9"/>
  <c r="J31" i="9"/>
  <c r="S24" i="9"/>
  <c r="R24" i="9"/>
  <c r="Q24" i="9"/>
  <c r="P24" i="9"/>
  <c r="O24" i="9"/>
  <c r="N24" i="9"/>
  <c r="J24" i="9"/>
  <c r="S23" i="9"/>
  <c r="R23" i="9"/>
  <c r="Q23" i="9"/>
  <c r="P23" i="9"/>
  <c r="O23" i="9"/>
  <c r="N23" i="9"/>
  <c r="J23" i="9"/>
  <c r="S21" i="9"/>
  <c r="R21" i="9"/>
  <c r="Q21" i="9"/>
  <c r="P21" i="9"/>
  <c r="O21" i="9"/>
  <c r="N21" i="9"/>
  <c r="J21" i="9"/>
  <c r="S81" i="9"/>
  <c r="R81" i="9"/>
  <c r="Q81" i="9"/>
  <c r="P81" i="9"/>
  <c r="O81" i="9"/>
  <c r="N81" i="9"/>
  <c r="J81" i="9"/>
  <c r="S71" i="9"/>
  <c r="R71" i="9"/>
  <c r="Q71" i="9"/>
  <c r="P71" i="9"/>
  <c r="O71" i="9"/>
  <c r="N71" i="9"/>
  <c r="J71" i="9"/>
  <c r="S38" i="9"/>
  <c r="R38" i="9"/>
  <c r="Q38" i="9"/>
  <c r="P38" i="9"/>
  <c r="O38" i="9"/>
  <c r="N38" i="9"/>
  <c r="J38" i="9"/>
  <c r="S82" i="9"/>
  <c r="R82" i="9"/>
  <c r="Q82" i="9"/>
  <c r="P82" i="9"/>
  <c r="O82" i="9"/>
  <c r="N82" i="9"/>
  <c r="J82" i="9"/>
  <c r="S104" i="9"/>
  <c r="R104" i="9"/>
  <c r="Q104" i="9"/>
  <c r="P104" i="9"/>
  <c r="O104" i="9"/>
  <c r="N104" i="9"/>
  <c r="J104" i="9"/>
  <c r="S74" i="9"/>
  <c r="R74" i="9"/>
  <c r="Q74" i="9"/>
  <c r="P74" i="9"/>
  <c r="O74" i="9"/>
  <c r="N74" i="9"/>
  <c r="J74" i="9"/>
  <c r="S98" i="9"/>
  <c r="R98" i="9"/>
  <c r="Q98" i="9"/>
  <c r="P98" i="9"/>
  <c r="O98" i="9"/>
  <c r="N98" i="9"/>
  <c r="J98" i="9"/>
  <c r="S50" i="9"/>
  <c r="R50" i="9"/>
  <c r="Q50" i="9"/>
  <c r="P50" i="9"/>
  <c r="O50" i="9"/>
  <c r="N50" i="9"/>
  <c r="J50" i="9"/>
  <c r="S20" i="9"/>
  <c r="R20" i="9"/>
  <c r="Q20" i="9"/>
  <c r="P20" i="9"/>
  <c r="O20" i="9"/>
  <c r="N20" i="9"/>
  <c r="J20" i="9"/>
  <c r="S93" i="9"/>
  <c r="R93" i="9"/>
  <c r="Q93" i="9"/>
  <c r="P93" i="9"/>
  <c r="O93" i="9"/>
  <c r="N93" i="9"/>
  <c r="J93" i="9"/>
  <c r="S30" i="9"/>
  <c r="R30" i="9"/>
  <c r="Q30" i="9"/>
  <c r="P30" i="9"/>
  <c r="O30" i="9"/>
  <c r="N30" i="9"/>
  <c r="J30" i="9"/>
  <c r="S67" i="9"/>
  <c r="R67" i="9"/>
  <c r="Q67" i="9"/>
  <c r="P67" i="9"/>
  <c r="O67" i="9"/>
  <c r="N67" i="9"/>
  <c r="J67" i="9"/>
  <c r="S14" i="9"/>
  <c r="R14" i="9"/>
  <c r="Q14" i="9"/>
  <c r="P14" i="9"/>
  <c r="O14" i="9"/>
  <c r="N14" i="9"/>
  <c r="J14" i="9"/>
  <c r="C14" i="9"/>
  <c r="B14" i="9"/>
  <c r="S13" i="9"/>
  <c r="R13" i="9"/>
  <c r="Q13" i="9"/>
  <c r="P13" i="9"/>
  <c r="O13" i="9"/>
  <c r="N13" i="9"/>
  <c r="J13" i="9"/>
  <c r="S66" i="9"/>
  <c r="R66" i="9"/>
  <c r="Q66" i="9"/>
  <c r="P66" i="9"/>
  <c r="O66" i="9"/>
  <c r="N66" i="9"/>
  <c r="J66" i="9"/>
  <c r="S39" i="9"/>
  <c r="R39" i="9"/>
  <c r="Q39" i="9"/>
  <c r="P39" i="9"/>
  <c r="O39" i="9"/>
  <c r="N39" i="9"/>
  <c r="J39" i="9"/>
  <c r="S91" i="9"/>
  <c r="R91" i="9"/>
  <c r="Q91" i="9"/>
  <c r="P91" i="9"/>
  <c r="O91" i="9"/>
  <c r="N91" i="9"/>
  <c r="J91" i="9"/>
  <c r="S61" i="9"/>
  <c r="R61" i="9"/>
  <c r="Q61" i="9"/>
  <c r="P61" i="9"/>
  <c r="O61" i="9"/>
  <c r="N61" i="9"/>
  <c r="J61" i="9"/>
  <c r="S89" i="9"/>
  <c r="R89" i="9"/>
  <c r="Q89" i="9"/>
  <c r="P89" i="9"/>
  <c r="O89" i="9"/>
  <c r="N89" i="9"/>
  <c r="J89" i="9"/>
  <c r="S75" i="9"/>
  <c r="R75" i="9"/>
  <c r="Q75" i="9"/>
  <c r="P75" i="9"/>
  <c r="O75" i="9"/>
  <c r="N75" i="9"/>
  <c r="J75" i="9"/>
  <c r="S28" i="9"/>
  <c r="R28" i="9"/>
  <c r="Q28" i="9"/>
  <c r="P28" i="9"/>
  <c r="O28" i="9"/>
  <c r="N28" i="9"/>
  <c r="J28" i="9"/>
  <c r="S55" i="9"/>
  <c r="R55" i="9"/>
  <c r="Q55" i="9"/>
  <c r="P55" i="9"/>
  <c r="O55" i="9"/>
  <c r="N55" i="9"/>
  <c r="J55" i="9"/>
  <c r="S32" i="9"/>
  <c r="R32" i="9"/>
  <c r="Q32" i="9"/>
  <c r="P32" i="9"/>
  <c r="O32" i="9"/>
  <c r="N32" i="9"/>
  <c r="J32" i="9"/>
  <c r="C32" i="9"/>
  <c r="B32" i="9"/>
  <c r="S65" i="9"/>
  <c r="R65" i="9"/>
  <c r="Q65" i="9"/>
  <c r="P65" i="9"/>
  <c r="O65" i="9"/>
  <c r="N65" i="9"/>
  <c r="J65" i="9"/>
  <c r="C65" i="9"/>
  <c r="B65" i="9"/>
  <c r="S27" i="9"/>
  <c r="R27" i="9"/>
  <c r="Q27" i="9"/>
  <c r="P27" i="9"/>
  <c r="O27" i="9"/>
  <c r="N27" i="9"/>
  <c r="J27" i="9"/>
  <c r="C27" i="9"/>
  <c r="B27" i="9"/>
  <c r="S22" i="9"/>
  <c r="R22" i="9"/>
  <c r="Q22" i="9"/>
  <c r="P22" i="9"/>
  <c r="O22" i="9"/>
  <c r="N22" i="9"/>
  <c r="J22" i="9"/>
  <c r="C22" i="9"/>
  <c r="B22" i="9"/>
  <c r="S36" i="9"/>
  <c r="R36" i="9"/>
  <c r="Q36" i="9"/>
  <c r="P36" i="9"/>
  <c r="O36" i="9"/>
  <c r="N36" i="9"/>
  <c r="J36" i="9"/>
  <c r="C36" i="9"/>
  <c r="B36" i="9"/>
  <c r="S19" i="9"/>
  <c r="R19" i="9"/>
  <c r="Q19" i="9"/>
  <c r="P19" i="9"/>
  <c r="O19" i="9"/>
  <c r="N19" i="9"/>
  <c r="J19" i="9"/>
  <c r="S18" i="9"/>
  <c r="R18" i="9"/>
  <c r="Q18" i="9"/>
  <c r="P18" i="9"/>
  <c r="O18" i="9"/>
  <c r="N18" i="9"/>
  <c r="J18" i="9"/>
  <c r="S53" i="9"/>
  <c r="R53" i="9"/>
  <c r="Q53" i="9"/>
  <c r="P53" i="9"/>
  <c r="O53" i="9"/>
  <c r="N53" i="9"/>
  <c r="J53" i="9"/>
  <c r="D53" i="9"/>
  <c r="B53" i="9"/>
  <c r="S72" i="9"/>
  <c r="R72" i="9"/>
  <c r="Q72" i="9"/>
  <c r="P72" i="9"/>
  <c r="O72" i="9"/>
  <c r="N72" i="9"/>
  <c r="J72" i="9"/>
  <c r="D72" i="9"/>
  <c r="B72" i="9"/>
  <c r="S87" i="9"/>
  <c r="R87" i="9"/>
  <c r="Q87" i="9"/>
  <c r="P87" i="9"/>
  <c r="O87" i="9"/>
  <c r="N87" i="9"/>
  <c r="J87" i="9"/>
  <c r="S70" i="9"/>
  <c r="R70" i="9"/>
  <c r="Q70" i="9"/>
  <c r="P70" i="9"/>
  <c r="O70" i="9"/>
  <c r="N70" i="9"/>
  <c r="J70" i="9"/>
  <c r="D70" i="9"/>
  <c r="B70" i="9"/>
  <c r="S86" i="9"/>
  <c r="R86" i="9"/>
  <c r="Q86" i="9"/>
  <c r="P86" i="9"/>
  <c r="O86" i="9"/>
  <c r="N86" i="9"/>
  <c r="J86" i="9"/>
  <c r="B86" i="9"/>
  <c r="S113" i="9"/>
  <c r="R113" i="9"/>
  <c r="Q113" i="9"/>
  <c r="P113" i="9"/>
  <c r="O113" i="9"/>
  <c r="N113" i="9"/>
  <c r="J113" i="9"/>
  <c r="S88" i="9"/>
  <c r="R88" i="9"/>
  <c r="Q88" i="9"/>
  <c r="P88" i="9"/>
  <c r="O88" i="9"/>
  <c r="N88" i="9"/>
  <c r="J88" i="9"/>
  <c r="D88" i="9"/>
  <c r="B88" i="9"/>
  <c r="S111" i="9"/>
  <c r="R111" i="9"/>
  <c r="Q111" i="9"/>
  <c r="P111" i="9"/>
  <c r="O111" i="9"/>
  <c r="N111" i="9"/>
  <c r="J111" i="9"/>
  <c r="D111" i="9"/>
  <c r="B111" i="9"/>
  <c r="S54" i="9"/>
  <c r="R54" i="9"/>
  <c r="Q54" i="9"/>
  <c r="P54" i="9"/>
  <c r="O54" i="9"/>
  <c r="N54" i="9"/>
  <c r="J54" i="9"/>
  <c r="D54" i="9"/>
  <c r="B54" i="9"/>
  <c r="S84" i="9"/>
  <c r="R84" i="9"/>
  <c r="Q84" i="9"/>
  <c r="P84" i="9"/>
  <c r="O84" i="9"/>
  <c r="N84" i="9"/>
  <c r="J84" i="9"/>
  <c r="S45" i="9"/>
  <c r="R45" i="9"/>
  <c r="Q45" i="9"/>
  <c r="P45" i="9"/>
  <c r="O45" i="9"/>
  <c r="N45" i="9"/>
  <c r="J45" i="9"/>
  <c r="B45" i="9"/>
  <c r="S34" i="9"/>
  <c r="R34" i="9"/>
  <c r="Q34" i="9"/>
  <c r="P34" i="9"/>
  <c r="O34" i="9"/>
  <c r="N34" i="9"/>
  <c r="J34" i="9"/>
  <c r="B34" i="9"/>
  <c r="S46" i="9"/>
  <c r="R46" i="9"/>
  <c r="Q46" i="9"/>
  <c r="P46" i="9"/>
  <c r="O46" i="9"/>
  <c r="N46" i="9"/>
  <c r="J46" i="9"/>
  <c r="B46" i="9"/>
  <c r="S62" i="9"/>
  <c r="R62" i="9"/>
  <c r="Q62" i="9"/>
  <c r="P62" i="9"/>
  <c r="O62" i="9"/>
  <c r="N62" i="9"/>
  <c r="J62" i="9"/>
  <c r="B62" i="9"/>
  <c r="S58" i="9"/>
  <c r="R58" i="9"/>
  <c r="Q58" i="9"/>
  <c r="P58" i="9"/>
  <c r="O58" i="9"/>
  <c r="N58" i="9"/>
  <c r="J58" i="9"/>
  <c r="B58" i="9"/>
  <c r="S11" i="9"/>
  <c r="R11" i="9"/>
  <c r="Q11" i="9"/>
  <c r="P11" i="9"/>
  <c r="O11" i="9"/>
  <c r="N11" i="9"/>
  <c r="J11" i="9"/>
  <c r="S60" i="9"/>
  <c r="R60" i="9"/>
  <c r="Q60" i="9"/>
  <c r="P60" i="9"/>
  <c r="O60" i="9"/>
  <c r="N60" i="9"/>
  <c r="J60" i="9"/>
  <c r="S49" i="9"/>
  <c r="R49" i="9"/>
  <c r="Q49" i="9"/>
  <c r="P49" i="9"/>
  <c r="O49" i="9"/>
  <c r="N49" i="9"/>
  <c r="J49" i="9"/>
  <c r="D49" i="9"/>
  <c r="B49" i="9"/>
  <c r="S25" i="9"/>
  <c r="R25" i="9"/>
  <c r="Q25" i="9"/>
  <c r="P25" i="9"/>
  <c r="O25" i="9"/>
  <c r="N25" i="9"/>
  <c r="J25" i="9"/>
  <c r="S92" i="9"/>
  <c r="R92" i="9"/>
  <c r="Q92" i="9"/>
  <c r="P92" i="9"/>
  <c r="O92" i="9"/>
  <c r="N92" i="9"/>
  <c r="J92" i="9"/>
  <c r="S108" i="9"/>
  <c r="R108" i="9"/>
  <c r="Q108" i="9"/>
  <c r="P108" i="9"/>
  <c r="O108" i="9"/>
  <c r="N108" i="9"/>
  <c r="J108" i="9"/>
  <c r="S110" i="9"/>
  <c r="R110" i="9"/>
  <c r="Q110" i="9"/>
  <c r="P110" i="9"/>
  <c r="O110" i="9"/>
  <c r="N110" i="9"/>
  <c r="J110" i="9"/>
  <c r="S4" i="9"/>
  <c r="R4" i="9"/>
  <c r="Q4" i="9"/>
  <c r="P4" i="9"/>
  <c r="O4" i="9"/>
  <c r="N4" i="9"/>
  <c r="J4" i="9"/>
  <c r="S3" i="9"/>
  <c r="R3" i="9"/>
  <c r="Q3" i="9"/>
  <c r="P3" i="9"/>
  <c r="O3" i="9"/>
  <c r="N3" i="9"/>
  <c r="J3" i="9"/>
  <c r="S2" i="9"/>
  <c r="R2" i="9"/>
  <c r="Q2" i="9"/>
  <c r="P2" i="9"/>
  <c r="O2" i="9"/>
  <c r="N2" i="9"/>
  <c r="J2" i="9"/>
  <c r="S59" i="9"/>
  <c r="R59" i="9"/>
  <c r="Q59" i="9"/>
  <c r="P59" i="9"/>
  <c r="O59" i="9"/>
  <c r="N59" i="9"/>
  <c r="J59" i="9"/>
  <c r="D59" i="9"/>
  <c r="B59" i="9"/>
  <c r="S64" i="9"/>
  <c r="R64" i="9"/>
  <c r="Q64" i="9"/>
  <c r="P64" i="9"/>
  <c r="O64" i="9"/>
  <c r="N64" i="9"/>
  <c r="J64" i="9"/>
  <c r="D64" i="9"/>
  <c r="B64" i="9"/>
  <c r="S63" i="9"/>
  <c r="R63" i="9"/>
  <c r="Q63" i="9"/>
  <c r="P63" i="9"/>
  <c r="O63" i="9"/>
  <c r="N63" i="9"/>
  <c r="J63" i="9"/>
  <c r="D63" i="9"/>
  <c r="S17" i="9"/>
  <c r="R17" i="9"/>
  <c r="Q17" i="9"/>
  <c r="P17" i="9"/>
  <c r="O17" i="9"/>
  <c r="N17" i="9"/>
  <c r="J17" i="9"/>
  <c r="D17" i="9"/>
  <c r="B17" i="9"/>
  <c r="S79" i="9"/>
  <c r="R79" i="9"/>
  <c r="Q79" i="9"/>
  <c r="P79" i="9"/>
  <c r="O79" i="9"/>
  <c r="N79" i="9"/>
  <c r="J79" i="9"/>
  <c r="C79" i="9"/>
  <c r="B79" i="9"/>
  <c r="S107" i="9"/>
  <c r="R107" i="9"/>
  <c r="Q107" i="9"/>
  <c r="P107" i="9"/>
  <c r="O107" i="9"/>
  <c r="N107" i="9"/>
  <c r="J107" i="9"/>
  <c r="S16" i="9"/>
  <c r="R16" i="9"/>
  <c r="Q16" i="9"/>
  <c r="P16" i="9"/>
  <c r="O16" i="9"/>
  <c r="N16" i="9"/>
  <c r="J16" i="9"/>
  <c r="D16" i="9"/>
  <c r="B16" i="9"/>
  <c r="S69" i="9"/>
  <c r="R69" i="9"/>
  <c r="Q69" i="9"/>
  <c r="P69" i="9"/>
  <c r="O69" i="9"/>
  <c r="N69" i="9"/>
  <c r="J69" i="9"/>
  <c r="D69" i="9"/>
  <c r="B69" i="9"/>
  <c r="S94" i="9"/>
  <c r="R94" i="9"/>
  <c r="Q94" i="9"/>
  <c r="P94" i="9"/>
  <c r="O94" i="9"/>
  <c r="N94" i="9"/>
  <c r="J94" i="9"/>
  <c r="D94" i="9"/>
  <c r="S57" i="9"/>
  <c r="R57" i="9"/>
  <c r="Q57" i="9"/>
  <c r="P57" i="9"/>
  <c r="O57" i="9"/>
  <c r="N57" i="9"/>
  <c r="J57" i="9"/>
  <c r="C57" i="9"/>
  <c r="B57" i="9"/>
  <c r="S26" i="9"/>
  <c r="R26" i="9"/>
  <c r="Q26" i="9"/>
  <c r="P26" i="9"/>
  <c r="O26" i="9"/>
  <c r="N26" i="9"/>
  <c r="J26" i="9"/>
  <c r="C26" i="9"/>
  <c r="B26" i="9"/>
  <c r="S35" i="9"/>
  <c r="R35" i="9"/>
  <c r="Q35" i="9"/>
  <c r="P35" i="9"/>
  <c r="O35" i="9"/>
  <c r="N35" i="9"/>
  <c r="J35" i="9"/>
  <c r="C35" i="9"/>
  <c r="B35" i="9"/>
  <c r="S43" i="9"/>
  <c r="R43" i="9"/>
  <c r="Q43" i="9"/>
  <c r="P43" i="9"/>
  <c r="O43" i="9"/>
  <c r="N43" i="9"/>
  <c r="J43" i="9"/>
  <c r="C43" i="9"/>
  <c r="B43" i="9"/>
  <c r="S56" i="9"/>
  <c r="R56" i="9"/>
  <c r="Q56" i="9"/>
  <c r="P56" i="9"/>
  <c r="O56" i="9"/>
  <c r="N56" i="9"/>
  <c r="J56" i="9"/>
  <c r="C56" i="9"/>
  <c r="B56" i="9"/>
  <c r="S15" i="9"/>
  <c r="R15" i="9"/>
  <c r="Q15" i="9"/>
  <c r="P15" i="9"/>
  <c r="O15" i="9"/>
  <c r="N15" i="9"/>
  <c r="J15" i="9"/>
  <c r="D15" i="9"/>
  <c r="B15" i="9"/>
  <c r="S10" i="9"/>
  <c r="R10" i="9"/>
  <c r="Q10" i="9"/>
  <c r="P10" i="9"/>
  <c r="O10" i="9"/>
  <c r="N10" i="9"/>
  <c r="J10" i="9"/>
  <c r="S48" i="9"/>
  <c r="R48" i="9"/>
  <c r="Q48" i="9"/>
  <c r="P48" i="9"/>
  <c r="O48" i="9"/>
  <c r="N48" i="9"/>
  <c r="J48" i="9"/>
  <c r="S97" i="9"/>
  <c r="R97" i="9"/>
  <c r="Q97" i="9"/>
  <c r="P97" i="9"/>
  <c r="O97" i="9"/>
  <c r="N97" i="9"/>
  <c r="J97" i="9"/>
  <c r="S109" i="9"/>
  <c r="R109" i="9"/>
  <c r="Q109" i="9"/>
  <c r="P109" i="9"/>
  <c r="O109" i="9"/>
  <c r="N109" i="9"/>
  <c r="J109" i="9"/>
  <c r="S114" i="9"/>
  <c r="R114" i="9"/>
  <c r="Q114" i="9"/>
  <c r="P114" i="9"/>
  <c r="O114" i="9"/>
  <c r="N114" i="9"/>
  <c r="J114" i="9"/>
  <c r="S9" i="9"/>
  <c r="R9" i="9"/>
  <c r="Q9" i="9"/>
  <c r="P9" i="9"/>
  <c r="O9" i="9"/>
  <c r="N9" i="9"/>
  <c r="J9" i="9"/>
  <c r="S47" i="9"/>
  <c r="R47" i="9"/>
  <c r="Q47" i="9"/>
  <c r="P47" i="9"/>
  <c r="O47" i="9"/>
  <c r="N47" i="9"/>
  <c r="J47" i="9"/>
  <c r="D47" i="9"/>
  <c r="B47" i="9"/>
  <c r="S99" i="9"/>
  <c r="R99" i="9"/>
  <c r="Q99" i="9"/>
  <c r="P99" i="9"/>
  <c r="O99" i="9"/>
  <c r="N99" i="9"/>
  <c r="J99" i="9"/>
  <c r="S106" i="9"/>
  <c r="R106" i="9"/>
  <c r="Q106" i="9"/>
  <c r="P106" i="9"/>
  <c r="O106" i="9"/>
  <c r="N106" i="9"/>
  <c r="J106" i="9"/>
  <c r="S29" i="9"/>
  <c r="R29" i="9"/>
  <c r="Q29" i="9"/>
  <c r="P29" i="9"/>
  <c r="O29" i="9"/>
  <c r="N29" i="9"/>
  <c r="J29" i="9"/>
  <c r="D29" i="9"/>
  <c r="B29" i="9"/>
  <c r="S103" i="9"/>
  <c r="R103" i="9"/>
  <c r="Q103" i="9"/>
  <c r="P103" i="9"/>
  <c r="O103" i="9"/>
  <c r="N103" i="9"/>
  <c r="J103" i="9"/>
  <c r="S68" i="9"/>
  <c r="R68" i="9"/>
  <c r="Q68" i="9"/>
  <c r="P68" i="9"/>
  <c r="O68" i="9"/>
  <c r="N68" i="9"/>
  <c r="J68" i="9"/>
  <c r="D68" i="9"/>
  <c r="B68" i="9"/>
  <c r="S83" i="9"/>
  <c r="R83" i="9"/>
  <c r="Q83" i="9"/>
  <c r="P83" i="9"/>
  <c r="O83" i="9"/>
  <c r="N83" i="9"/>
  <c r="J83" i="9"/>
  <c r="D83" i="9"/>
  <c r="B83" i="9"/>
  <c r="S5" i="9"/>
  <c r="R5" i="9"/>
  <c r="Q5" i="9"/>
  <c r="P5" i="9"/>
  <c r="O5" i="9"/>
  <c r="N5" i="9"/>
  <c r="J5" i="9"/>
  <c r="S105" i="9"/>
  <c r="R105" i="9"/>
  <c r="Q105" i="9"/>
  <c r="P105" i="9"/>
  <c r="O105" i="9"/>
  <c r="N105" i="9"/>
  <c r="J105" i="9"/>
  <c r="S112" i="9"/>
  <c r="R112" i="9"/>
  <c r="Q112" i="9"/>
  <c r="P112" i="9"/>
  <c r="O112" i="9"/>
  <c r="N112" i="9"/>
  <c r="J112" i="9"/>
  <c r="S102" i="9"/>
  <c r="R102" i="9"/>
  <c r="Q102" i="9"/>
  <c r="P102" i="9"/>
  <c r="O102" i="9"/>
  <c r="N102" i="9"/>
  <c r="J102" i="9"/>
  <c r="D102" i="9"/>
  <c r="B102" i="9"/>
  <c r="S96" i="9"/>
  <c r="R96" i="9"/>
  <c r="Q96" i="9"/>
  <c r="P96" i="9"/>
  <c r="O96" i="9"/>
  <c r="N96" i="9"/>
  <c r="J96" i="9"/>
  <c r="D96" i="9"/>
  <c r="B96" i="9"/>
  <c r="S101" i="9"/>
  <c r="R101" i="9"/>
  <c r="Q101" i="9"/>
  <c r="P101" i="9"/>
  <c r="O101" i="9"/>
  <c r="N101" i="9"/>
  <c r="J101" i="9"/>
  <c r="S103" i="8"/>
  <c r="R103" i="8"/>
  <c r="Q103" i="8"/>
  <c r="P103" i="8"/>
  <c r="O103" i="8"/>
  <c r="N103" i="8"/>
  <c r="B103" i="8"/>
  <c r="S80" i="8"/>
  <c r="R80" i="8"/>
  <c r="Q80" i="8"/>
  <c r="P80" i="8"/>
  <c r="O80" i="8"/>
  <c r="N80" i="8"/>
  <c r="B80" i="8"/>
  <c r="S69" i="8"/>
  <c r="R69" i="8"/>
  <c r="Q69" i="8"/>
  <c r="P69" i="8"/>
  <c r="O69" i="8"/>
  <c r="N69" i="8"/>
  <c r="B69" i="8"/>
  <c r="S90" i="8"/>
  <c r="R90" i="8"/>
  <c r="Q90" i="8"/>
  <c r="P90" i="8"/>
  <c r="O90" i="8"/>
  <c r="N90" i="8"/>
  <c r="B90" i="8"/>
  <c r="S70" i="8"/>
  <c r="R70" i="8"/>
  <c r="Q70" i="8"/>
  <c r="P70" i="8"/>
  <c r="O70" i="8"/>
  <c r="N70" i="8"/>
  <c r="S152" i="8"/>
  <c r="R152" i="8"/>
  <c r="Q152" i="8"/>
  <c r="P152" i="8"/>
  <c r="O152" i="8"/>
  <c r="N152" i="8"/>
  <c r="C152" i="8"/>
  <c r="B152" i="8"/>
  <c r="S116" i="8"/>
  <c r="R116" i="8"/>
  <c r="Q116" i="8"/>
  <c r="P116" i="8"/>
  <c r="O116" i="8"/>
  <c r="N116" i="8"/>
  <c r="C116" i="8"/>
  <c r="B116" i="8"/>
  <c r="S55" i="8"/>
  <c r="R55" i="8"/>
  <c r="Q55" i="8"/>
  <c r="P55" i="8"/>
  <c r="O55" i="8"/>
  <c r="N55" i="8"/>
  <c r="C55" i="8"/>
  <c r="B55" i="8"/>
  <c r="S49" i="8"/>
  <c r="R49" i="8"/>
  <c r="Q49" i="8"/>
  <c r="P49" i="8"/>
  <c r="O49" i="8"/>
  <c r="N49" i="8"/>
  <c r="C49" i="8"/>
  <c r="B49" i="8"/>
  <c r="S23" i="8"/>
  <c r="R23" i="8"/>
  <c r="Q23" i="8"/>
  <c r="P23" i="8"/>
  <c r="O23" i="8"/>
  <c r="N23" i="8"/>
  <c r="C23" i="8"/>
  <c r="B23" i="8"/>
  <c r="S73" i="8"/>
  <c r="R73" i="8"/>
  <c r="Q73" i="8"/>
  <c r="P73" i="8"/>
  <c r="O73" i="8"/>
  <c r="N73" i="8"/>
  <c r="C73" i="8"/>
  <c r="B73" i="8"/>
  <c r="S130" i="8"/>
  <c r="R130" i="8"/>
  <c r="Q130" i="8"/>
  <c r="P130" i="8"/>
  <c r="O130" i="8"/>
  <c r="N130" i="8"/>
  <c r="C130" i="8"/>
  <c r="B130" i="8"/>
  <c r="S153" i="8"/>
  <c r="R153" i="8"/>
  <c r="Q153" i="8"/>
  <c r="P153" i="8"/>
  <c r="O153" i="8"/>
  <c r="N153" i="8"/>
  <c r="C153" i="8"/>
  <c r="B153" i="8"/>
  <c r="S113" i="8"/>
  <c r="R113" i="8"/>
  <c r="Q113" i="8"/>
  <c r="P113" i="8"/>
  <c r="O113" i="8"/>
  <c r="N113" i="8"/>
  <c r="C113" i="8"/>
  <c r="B113" i="8"/>
  <c r="S79" i="8"/>
  <c r="R79" i="8"/>
  <c r="Q79" i="8"/>
  <c r="P79" i="8"/>
  <c r="O79" i="8"/>
  <c r="N79" i="8"/>
  <c r="C79" i="8"/>
  <c r="B79" i="8"/>
  <c r="S48" i="8"/>
  <c r="R48" i="8"/>
  <c r="Q48" i="8"/>
  <c r="P48" i="8"/>
  <c r="O48" i="8"/>
  <c r="N48" i="8"/>
  <c r="C48" i="8"/>
  <c r="B48" i="8"/>
  <c r="S59" i="8"/>
  <c r="R59" i="8"/>
  <c r="Q59" i="8"/>
  <c r="P59" i="8"/>
  <c r="O59" i="8"/>
  <c r="N59" i="8"/>
  <c r="C59" i="8"/>
  <c r="B59" i="8"/>
  <c r="S71" i="8"/>
  <c r="R71" i="8"/>
  <c r="Q71" i="8"/>
  <c r="P71" i="8"/>
  <c r="O71" i="8"/>
  <c r="N71" i="8"/>
  <c r="B71" i="8"/>
  <c r="S52" i="8"/>
  <c r="R52" i="8"/>
  <c r="Q52" i="8"/>
  <c r="P52" i="8"/>
  <c r="O52" i="8"/>
  <c r="N52" i="8"/>
  <c r="B52" i="8"/>
  <c r="S33" i="8"/>
  <c r="R33" i="8"/>
  <c r="Q33" i="8"/>
  <c r="P33" i="8"/>
  <c r="O33" i="8"/>
  <c r="N33" i="8"/>
  <c r="B33" i="8"/>
  <c r="S32" i="8"/>
  <c r="R32" i="8"/>
  <c r="Q32" i="8"/>
  <c r="P32" i="8"/>
  <c r="O32" i="8"/>
  <c r="N32" i="8"/>
  <c r="B32" i="8"/>
  <c r="S38" i="8"/>
  <c r="R38" i="8"/>
  <c r="Q38" i="8"/>
  <c r="P38" i="8"/>
  <c r="O38" i="8"/>
  <c r="N38" i="8"/>
  <c r="B38" i="8"/>
  <c r="S74" i="8"/>
  <c r="R74" i="8"/>
  <c r="Q74" i="8"/>
  <c r="P74" i="8"/>
  <c r="O74" i="8"/>
  <c r="N74" i="8"/>
  <c r="B74" i="8"/>
  <c r="S126" i="8"/>
  <c r="R126" i="8"/>
  <c r="Q126" i="8"/>
  <c r="P126" i="8"/>
  <c r="O126" i="8"/>
  <c r="N126" i="8"/>
  <c r="D126" i="8"/>
  <c r="C126" i="8"/>
  <c r="B126" i="8"/>
  <c r="S85" i="8"/>
  <c r="R85" i="8"/>
  <c r="Q85" i="8"/>
  <c r="P85" i="8"/>
  <c r="O85" i="8"/>
  <c r="N85" i="8"/>
  <c r="D85" i="8"/>
  <c r="C85" i="8"/>
  <c r="B85" i="8"/>
  <c r="S165" i="8"/>
  <c r="R165" i="8"/>
  <c r="Q165" i="8"/>
  <c r="P165" i="8"/>
  <c r="O165" i="8"/>
  <c r="N165" i="8"/>
  <c r="D165" i="8"/>
  <c r="C165" i="8"/>
  <c r="B165" i="8"/>
  <c r="S168" i="8"/>
  <c r="R168" i="8"/>
  <c r="Q168" i="8"/>
  <c r="P168" i="8"/>
  <c r="O168" i="8"/>
  <c r="N168" i="8"/>
  <c r="D168" i="8"/>
  <c r="C168" i="8"/>
  <c r="B168" i="8"/>
  <c r="S176" i="8"/>
  <c r="R176" i="8"/>
  <c r="Q176" i="8"/>
  <c r="P176" i="8"/>
  <c r="O176" i="8"/>
  <c r="N176" i="8"/>
  <c r="D176" i="8"/>
  <c r="C176" i="8"/>
  <c r="B176" i="8"/>
  <c r="S142" i="8"/>
  <c r="R142" i="8"/>
  <c r="Q142" i="8"/>
  <c r="P142" i="8"/>
  <c r="O142" i="8"/>
  <c r="N142" i="8"/>
  <c r="D142" i="8"/>
  <c r="C142" i="8"/>
  <c r="B142" i="8"/>
  <c r="S112" i="8"/>
  <c r="R112" i="8"/>
  <c r="Q112" i="8"/>
  <c r="P112" i="8"/>
  <c r="O112" i="8"/>
  <c r="N112" i="8"/>
  <c r="D112" i="8"/>
  <c r="C112" i="8"/>
  <c r="B112" i="8"/>
  <c r="S144" i="8"/>
  <c r="R144" i="8"/>
  <c r="Q144" i="8"/>
  <c r="P144" i="8"/>
  <c r="O144" i="8"/>
  <c r="N144" i="8"/>
  <c r="D144" i="8"/>
  <c r="C144" i="8"/>
  <c r="B144" i="8"/>
  <c r="S146" i="8"/>
  <c r="R146" i="8"/>
  <c r="Q146" i="8"/>
  <c r="P146" i="8"/>
  <c r="O146" i="8"/>
  <c r="N146" i="8"/>
  <c r="D146" i="8"/>
  <c r="C146" i="8"/>
  <c r="B146" i="8"/>
  <c r="S166" i="8"/>
  <c r="R166" i="8"/>
  <c r="Q166" i="8"/>
  <c r="P166" i="8"/>
  <c r="O166" i="8"/>
  <c r="N166" i="8"/>
  <c r="D166" i="8"/>
  <c r="C166" i="8"/>
  <c r="B166" i="8"/>
  <c r="S139" i="8"/>
  <c r="R139" i="8"/>
  <c r="Q139" i="8"/>
  <c r="P139" i="8"/>
  <c r="O139" i="8"/>
  <c r="N139" i="8"/>
  <c r="S78" i="8"/>
  <c r="R78" i="8"/>
  <c r="Q78" i="8"/>
  <c r="P78" i="8"/>
  <c r="O78" i="8"/>
  <c r="N78" i="8"/>
  <c r="S50" i="8"/>
  <c r="R50" i="8"/>
  <c r="Q50" i="8"/>
  <c r="P50" i="8"/>
  <c r="O50" i="8"/>
  <c r="N50" i="8"/>
  <c r="S119" i="8"/>
  <c r="R119" i="8"/>
  <c r="Q119" i="8"/>
  <c r="P119" i="8"/>
  <c r="O119" i="8"/>
  <c r="N119" i="8"/>
  <c r="S83" i="8"/>
  <c r="R83" i="8"/>
  <c r="Q83" i="8"/>
  <c r="P83" i="8"/>
  <c r="O83" i="8"/>
  <c r="N83" i="8"/>
  <c r="S61" i="8"/>
  <c r="R61" i="8"/>
  <c r="Q61" i="8"/>
  <c r="P61" i="8"/>
  <c r="O61" i="8"/>
  <c r="N61" i="8"/>
  <c r="S42" i="8"/>
  <c r="R42" i="8"/>
  <c r="Q42" i="8"/>
  <c r="P42" i="8"/>
  <c r="O42" i="8"/>
  <c r="N42" i="8"/>
  <c r="S25" i="8"/>
  <c r="R25" i="8"/>
  <c r="Q25" i="8"/>
  <c r="P25" i="8"/>
  <c r="O25" i="8"/>
  <c r="N25" i="8"/>
  <c r="S170" i="8"/>
  <c r="R170" i="8"/>
  <c r="Q170" i="8"/>
  <c r="P170" i="8"/>
  <c r="O170" i="8"/>
  <c r="N170" i="8"/>
  <c r="S104" i="8"/>
  <c r="R104" i="8"/>
  <c r="Q104" i="8"/>
  <c r="P104" i="8"/>
  <c r="O104" i="8"/>
  <c r="N104" i="8"/>
  <c r="S118" i="8"/>
  <c r="R118" i="8"/>
  <c r="Q118" i="8"/>
  <c r="P118" i="8"/>
  <c r="O118" i="8"/>
  <c r="N118" i="8"/>
  <c r="S171" i="8"/>
  <c r="R171" i="8"/>
  <c r="Q171" i="8"/>
  <c r="P171" i="8"/>
  <c r="O171" i="8"/>
  <c r="N171" i="8"/>
  <c r="S162" i="8"/>
  <c r="R162" i="8"/>
  <c r="Q162" i="8"/>
  <c r="P162" i="8"/>
  <c r="O162" i="8"/>
  <c r="N162" i="8"/>
  <c r="S173" i="8"/>
  <c r="R173" i="8"/>
  <c r="Q173" i="8"/>
  <c r="P173" i="8"/>
  <c r="O173" i="8"/>
  <c r="N173" i="8"/>
  <c r="S175" i="8"/>
  <c r="R175" i="8"/>
  <c r="Q175" i="8"/>
  <c r="P175" i="8"/>
  <c r="O175" i="8"/>
  <c r="N175" i="8"/>
  <c r="S177" i="8"/>
  <c r="R177" i="8"/>
  <c r="Q177" i="8"/>
  <c r="P177" i="8"/>
  <c r="O177" i="8"/>
  <c r="N177" i="8"/>
  <c r="S47" i="8"/>
  <c r="R47" i="8"/>
  <c r="Q47" i="8"/>
  <c r="P47" i="8"/>
  <c r="O47" i="8"/>
  <c r="N47" i="8"/>
  <c r="S172" i="8"/>
  <c r="R172" i="8"/>
  <c r="Q172" i="8"/>
  <c r="P172" i="8"/>
  <c r="O172" i="8"/>
  <c r="N172" i="8"/>
  <c r="S93" i="8"/>
  <c r="R93" i="8"/>
  <c r="Q93" i="8"/>
  <c r="P93" i="8"/>
  <c r="O93" i="8"/>
  <c r="N93" i="8"/>
  <c r="S138" i="8"/>
  <c r="R138" i="8"/>
  <c r="Q138" i="8"/>
  <c r="P138" i="8"/>
  <c r="O138" i="8"/>
  <c r="N138" i="8"/>
  <c r="S72" i="8"/>
  <c r="R72" i="8"/>
  <c r="Q72" i="8"/>
  <c r="P72" i="8"/>
  <c r="O72" i="8"/>
  <c r="N72" i="8"/>
  <c r="S88" i="8"/>
  <c r="R88" i="8"/>
  <c r="Q88" i="8"/>
  <c r="P88" i="8"/>
  <c r="O88" i="8"/>
  <c r="N88" i="8"/>
  <c r="S8" i="8"/>
  <c r="R8" i="8"/>
  <c r="Q8" i="8"/>
  <c r="P8" i="8"/>
  <c r="O8" i="8"/>
  <c r="N8" i="8"/>
  <c r="S68" i="8"/>
  <c r="R68" i="8"/>
  <c r="Q68" i="8"/>
  <c r="P68" i="8"/>
  <c r="O68" i="8"/>
  <c r="N68" i="8"/>
  <c r="S84" i="8"/>
  <c r="R84" i="8"/>
  <c r="Q84" i="8"/>
  <c r="P84" i="8"/>
  <c r="O84" i="8"/>
  <c r="N84" i="8"/>
  <c r="S131" i="8"/>
  <c r="R131" i="8"/>
  <c r="Q131" i="8"/>
  <c r="P131" i="8"/>
  <c r="O131" i="8"/>
  <c r="N131" i="8"/>
  <c r="S134" i="8"/>
  <c r="R134" i="8"/>
  <c r="Q134" i="8"/>
  <c r="P134" i="8"/>
  <c r="O134" i="8"/>
  <c r="N134" i="8"/>
  <c r="S117" i="8"/>
  <c r="R117" i="8"/>
  <c r="Q117" i="8"/>
  <c r="P117" i="8"/>
  <c r="O117" i="8"/>
  <c r="N117" i="8"/>
  <c r="S82" i="8"/>
  <c r="R82" i="8"/>
  <c r="Q82" i="8"/>
  <c r="P82" i="8"/>
  <c r="O82" i="8"/>
  <c r="N82" i="8"/>
  <c r="D82" i="8"/>
  <c r="B82" i="8"/>
  <c r="S45" i="8"/>
  <c r="R45" i="8"/>
  <c r="Q45" i="8"/>
  <c r="P45" i="8"/>
  <c r="O45" i="8"/>
  <c r="N45" i="8"/>
  <c r="D45" i="8"/>
  <c r="B45" i="8"/>
  <c r="S39" i="8"/>
  <c r="R39" i="8"/>
  <c r="Q39" i="8"/>
  <c r="P39" i="8"/>
  <c r="O39" i="8"/>
  <c r="N39" i="8"/>
  <c r="D39" i="8"/>
  <c r="B39" i="8"/>
  <c r="S20" i="8"/>
  <c r="R20" i="8"/>
  <c r="Q20" i="8"/>
  <c r="P20" i="8"/>
  <c r="O20" i="8"/>
  <c r="N20" i="8"/>
  <c r="D20" i="8"/>
  <c r="B20" i="8"/>
  <c r="S125" i="8"/>
  <c r="R125" i="8"/>
  <c r="Q125" i="8"/>
  <c r="P125" i="8"/>
  <c r="O125" i="8"/>
  <c r="N125" i="8"/>
  <c r="D125" i="8"/>
  <c r="B125" i="8"/>
  <c r="S37" i="8"/>
  <c r="R37" i="8"/>
  <c r="Q37" i="8"/>
  <c r="P37" i="8"/>
  <c r="O37" i="8"/>
  <c r="N37" i="8"/>
  <c r="S21" i="8"/>
  <c r="R21" i="8"/>
  <c r="Q21" i="8"/>
  <c r="P21" i="8"/>
  <c r="O21" i="8"/>
  <c r="N21" i="8"/>
  <c r="S64" i="8"/>
  <c r="R64" i="8"/>
  <c r="Q64" i="8"/>
  <c r="P64" i="8"/>
  <c r="O64" i="8"/>
  <c r="N64" i="8"/>
  <c r="D64" i="8"/>
  <c r="B64" i="8"/>
  <c r="S44" i="8"/>
  <c r="R44" i="8"/>
  <c r="Q44" i="8"/>
  <c r="P44" i="8"/>
  <c r="O44" i="8"/>
  <c r="N44" i="8"/>
  <c r="D44" i="8"/>
  <c r="B44" i="8"/>
  <c r="S41" i="8"/>
  <c r="R41" i="8"/>
  <c r="Q41" i="8"/>
  <c r="P41" i="8"/>
  <c r="O41" i="8"/>
  <c r="N41" i="8"/>
  <c r="D41" i="8"/>
  <c r="B41" i="8"/>
  <c r="S54" i="8"/>
  <c r="R54" i="8"/>
  <c r="Q54" i="8"/>
  <c r="P54" i="8"/>
  <c r="O54" i="8"/>
  <c r="N54" i="8"/>
  <c r="D54" i="8"/>
  <c r="B54" i="8"/>
  <c r="S89" i="8"/>
  <c r="R89" i="8"/>
  <c r="Q89" i="8"/>
  <c r="P89" i="8"/>
  <c r="O89" i="8"/>
  <c r="N89" i="8"/>
  <c r="D89" i="8"/>
  <c r="B89" i="8"/>
  <c r="S110" i="8"/>
  <c r="R110" i="8"/>
  <c r="Q110" i="8"/>
  <c r="P110" i="8"/>
  <c r="O110" i="8"/>
  <c r="N110" i="8"/>
  <c r="S28" i="8"/>
  <c r="R28" i="8"/>
  <c r="Q28" i="8"/>
  <c r="P28" i="8"/>
  <c r="O28" i="8"/>
  <c r="N28" i="8"/>
  <c r="S99" i="8"/>
  <c r="R99" i="8"/>
  <c r="Q99" i="8"/>
  <c r="P99" i="8"/>
  <c r="O99" i="8"/>
  <c r="N99" i="8"/>
  <c r="D99" i="8"/>
  <c r="B99" i="8"/>
  <c r="S133" i="8"/>
  <c r="R133" i="8"/>
  <c r="Q133" i="8"/>
  <c r="P133" i="8"/>
  <c r="O133" i="8"/>
  <c r="N133" i="8"/>
  <c r="D133" i="8"/>
  <c r="B133" i="8"/>
  <c r="S92" i="8"/>
  <c r="R92" i="8"/>
  <c r="Q92" i="8"/>
  <c r="P92" i="8"/>
  <c r="O92" i="8"/>
  <c r="N92" i="8"/>
  <c r="D92" i="8"/>
  <c r="B92" i="8"/>
  <c r="S60" i="8"/>
  <c r="R60" i="8"/>
  <c r="Q60" i="8"/>
  <c r="P60" i="8"/>
  <c r="O60" i="8"/>
  <c r="N60" i="8"/>
  <c r="D60" i="8"/>
  <c r="B60" i="8"/>
  <c r="S40" i="8"/>
  <c r="R40" i="8"/>
  <c r="Q40" i="8"/>
  <c r="P40" i="8"/>
  <c r="O40" i="8"/>
  <c r="N40" i="8"/>
  <c r="D40" i="8"/>
  <c r="B40" i="8"/>
  <c r="S30" i="8"/>
  <c r="R30" i="8"/>
  <c r="Q30" i="8"/>
  <c r="P30" i="8"/>
  <c r="O30" i="8"/>
  <c r="N30" i="8"/>
  <c r="D30" i="8"/>
  <c r="B30" i="8"/>
  <c r="S148" i="8"/>
  <c r="R148" i="8"/>
  <c r="Q148" i="8"/>
  <c r="P148" i="8"/>
  <c r="O148" i="8"/>
  <c r="N148" i="8"/>
  <c r="D148" i="8"/>
  <c r="B148" i="8"/>
  <c r="S81" i="8"/>
  <c r="R81" i="8"/>
  <c r="Q81" i="8"/>
  <c r="P81" i="8"/>
  <c r="O81" i="8"/>
  <c r="N81" i="8"/>
  <c r="S94" i="8"/>
  <c r="R94" i="8"/>
  <c r="Q94" i="8"/>
  <c r="P94" i="8"/>
  <c r="O94" i="8"/>
  <c r="N94" i="8"/>
  <c r="S12" i="8"/>
  <c r="R12" i="8"/>
  <c r="Q12" i="8"/>
  <c r="P12" i="8"/>
  <c r="O12" i="8"/>
  <c r="N12" i="8"/>
  <c r="C12" i="8"/>
  <c r="B12" i="8"/>
  <c r="S19" i="8"/>
  <c r="R19" i="8"/>
  <c r="Q19" i="8"/>
  <c r="P19" i="8"/>
  <c r="O19" i="8"/>
  <c r="N19" i="8"/>
  <c r="C19" i="8"/>
  <c r="B19" i="8"/>
  <c r="S4" i="8"/>
  <c r="R4" i="8"/>
  <c r="Q4" i="8"/>
  <c r="P4" i="8"/>
  <c r="O4" i="8"/>
  <c r="N4" i="8"/>
  <c r="C4" i="8"/>
  <c r="B4" i="8"/>
  <c r="S3" i="8"/>
  <c r="R3" i="8"/>
  <c r="Q3" i="8"/>
  <c r="P3" i="8"/>
  <c r="O3" i="8"/>
  <c r="N3" i="8"/>
  <c r="C3" i="8"/>
  <c r="B3" i="8"/>
  <c r="S15" i="8"/>
  <c r="R15" i="8"/>
  <c r="Q15" i="8"/>
  <c r="P15" i="8"/>
  <c r="O15" i="8"/>
  <c r="N15" i="8"/>
  <c r="C15" i="8"/>
  <c r="B15" i="8"/>
  <c r="S7" i="8"/>
  <c r="R7" i="8"/>
  <c r="Q7" i="8"/>
  <c r="P7" i="8"/>
  <c r="O7" i="8"/>
  <c r="N7" i="8"/>
  <c r="S150" i="8"/>
  <c r="R150" i="8"/>
  <c r="Q150" i="8"/>
  <c r="P150" i="8"/>
  <c r="O150" i="8"/>
  <c r="N150" i="8"/>
  <c r="S27" i="8"/>
  <c r="R27" i="8"/>
  <c r="Q27" i="8"/>
  <c r="P27" i="8"/>
  <c r="O27" i="8"/>
  <c r="N27" i="8"/>
  <c r="S76" i="8"/>
  <c r="R76" i="8"/>
  <c r="Q76" i="8"/>
  <c r="P76" i="8"/>
  <c r="O76" i="8"/>
  <c r="N76" i="8"/>
  <c r="D76" i="8"/>
  <c r="B76" i="8"/>
  <c r="S51" i="8"/>
  <c r="R51" i="8"/>
  <c r="Q51" i="8"/>
  <c r="P51" i="8"/>
  <c r="O51" i="8"/>
  <c r="N51" i="8"/>
  <c r="D51" i="8"/>
  <c r="B51" i="8"/>
  <c r="S98" i="8"/>
  <c r="R98" i="8"/>
  <c r="Q98" i="8"/>
  <c r="P98" i="8"/>
  <c r="O98" i="8"/>
  <c r="N98" i="8"/>
  <c r="D98" i="8"/>
  <c r="B98" i="8"/>
  <c r="S156" i="8"/>
  <c r="R156" i="8"/>
  <c r="Q156" i="8"/>
  <c r="P156" i="8"/>
  <c r="O156" i="8"/>
  <c r="N156" i="8"/>
  <c r="S124" i="8"/>
  <c r="R124" i="8"/>
  <c r="Q124" i="8"/>
  <c r="P124" i="8"/>
  <c r="O124" i="8"/>
  <c r="N124" i="8"/>
  <c r="S159" i="8"/>
  <c r="R159" i="8"/>
  <c r="Q159" i="8"/>
  <c r="P159" i="8"/>
  <c r="O159" i="8"/>
  <c r="N159" i="8"/>
  <c r="S174" i="8"/>
  <c r="R174" i="8"/>
  <c r="Q174" i="8"/>
  <c r="P174" i="8"/>
  <c r="O174" i="8"/>
  <c r="N174" i="8"/>
  <c r="S151" i="8"/>
  <c r="R151" i="8"/>
  <c r="Q151" i="8"/>
  <c r="P151" i="8"/>
  <c r="O151" i="8"/>
  <c r="N151" i="8"/>
  <c r="D151" i="8"/>
  <c r="S56" i="8"/>
  <c r="R56" i="8"/>
  <c r="Q56" i="8"/>
  <c r="P56" i="8"/>
  <c r="O56" i="8"/>
  <c r="N56" i="8"/>
  <c r="D56" i="8"/>
  <c r="S95" i="8"/>
  <c r="R95" i="8"/>
  <c r="Q95" i="8"/>
  <c r="P95" i="8"/>
  <c r="O95" i="8"/>
  <c r="N95" i="8"/>
  <c r="S120" i="8"/>
  <c r="R120" i="8"/>
  <c r="Q120" i="8"/>
  <c r="P120" i="8"/>
  <c r="O120" i="8"/>
  <c r="N120" i="8"/>
  <c r="S115" i="8"/>
  <c r="R115" i="8"/>
  <c r="Q115" i="8"/>
  <c r="P115" i="8"/>
  <c r="O115" i="8"/>
  <c r="N115" i="8"/>
  <c r="S154" i="8"/>
  <c r="R154" i="8"/>
  <c r="Q154" i="8"/>
  <c r="P154" i="8"/>
  <c r="O154" i="8"/>
  <c r="N154" i="8"/>
  <c r="S87" i="8"/>
  <c r="R87" i="8"/>
  <c r="Q87" i="8"/>
  <c r="P87" i="8"/>
  <c r="O87" i="8"/>
  <c r="N87" i="8"/>
  <c r="S143" i="8"/>
  <c r="R143" i="8"/>
  <c r="Q143" i="8"/>
  <c r="P143" i="8"/>
  <c r="O143" i="8"/>
  <c r="N143" i="8"/>
  <c r="S105" i="8"/>
  <c r="R105" i="8"/>
  <c r="Q105" i="8"/>
  <c r="P105" i="8"/>
  <c r="O105" i="8"/>
  <c r="N105" i="8"/>
  <c r="S10" i="8"/>
  <c r="R10" i="8"/>
  <c r="Q10" i="8"/>
  <c r="P10" i="8"/>
  <c r="O10" i="8"/>
  <c r="N10" i="8"/>
  <c r="S11" i="8"/>
  <c r="R11" i="8"/>
  <c r="Q11" i="8"/>
  <c r="P11" i="8"/>
  <c r="O11" i="8"/>
  <c r="N11" i="8"/>
  <c r="S149" i="8"/>
  <c r="R149" i="8"/>
  <c r="Q149" i="8"/>
  <c r="P149" i="8"/>
  <c r="O149" i="8"/>
  <c r="N149" i="8"/>
  <c r="S77" i="8"/>
  <c r="R77" i="8"/>
  <c r="Q77" i="8"/>
  <c r="P77" i="8"/>
  <c r="O77" i="8"/>
  <c r="N77" i="8"/>
  <c r="S17" i="8"/>
  <c r="R17" i="8"/>
  <c r="Q17" i="8"/>
  <c r="P17" i="8"/>
  <c r="O17" i="8"/>
  <c r="N17" i="8"/>
  <c r="B17" i="8"/>
  <c r="S5" i="8"/>
  <c r="R5" i="8"/>
  <c r="Q5" i="8"/>
  <c r="P5" i="8"/>
  <c r="O5" i="8"/>
  <c r="N5" i="8"/>
  <c r="B5" i="8"/>
  <c r="S57" i="8"/>
  <c r="R57" i="8"/>
  <c r="Q57" i="8"/>
  <c r="P57" i="8"/>
  <c r="O57" i="8"/>
  <c r="N57" i="8"/>
  <c r="B57" i="8"/>
  <c r="S147" i="8"/>
  <c r="R147" i="8"/>
  <c r="Q147" i="8"/>
  <c r="P147" i="8"/>
  <c r="O147" i="8"/>
  <c r="N147" i="8"/>
  <c r="B147" i="8"/>
  <c r="S2" i="8"/>
  <c r="R2" i="8"/>
  <c r="Q2" i="8"/>
  <c r="P2" i="8"/>
  <c r="O2" i="8"/>
  <c r="N2" i="8"/>
  <c r="S29" i="8"/>
  <c r="R29" i="8"/>
  <c r="Q29" i="8"/>
  <c r="P29" i="8"/>
  <c r="O29" i="8"/>
  <c r="N29" i="8"/>
  <c r="S46" i="8"/>
  <c r="R46" i="8"/>
  <c r="Q46" i="8"/>
  <c r="P46" i="8"/>
  <c r="O46" i="8"/>
  <c r="N46" i="8"/>
  <c r="S36" i="8"/>
  <c r="R36" i="8"/>
  <c r="Q36" i="8"/>
  <c r="P36" i="8"/>
  <c r="O36" i="8"/>
  <c r="N36" i="8"/>
  <c r="S14" i="8"/>
  <c r="R14" i="8"/>
  <c r="Q14" i="8"/>
  <c r="P14" i="8"/>
  <c r="O14" i="8"/>
  <c r="N14" i="8"/>
  <c r="S6" i="8"/>
  <c r="R6" i="8"/>
  <c r="Q6" i="8"/>
  <c r="P6" i="8"/>
  <c r="O6" i="8"/>
  <c r="N6" i="8"/>
  <c r="S24" i="8"/>
  <c r="R24" i="8"/>
  <c r="Q24" i="8"/>
  <c r="P24" i="8"/>
  <c r="O24" i="8"/>
  <c r="N24" i="8"/>
  <c r="S141" i="8"/>
  <c r="R141" i="8"/>
  <c r="Q141" i="8"/>
  <c r="P141" i="8"/>
  <c r="O141" i="8"/>
  <c r="N141" i="8"/>
  <c r="S157" i="8"/>
  <c r="R157" i="8"/>
  <c r="Q157" i="8"/>
  <c r="P157" i="8"/>
  <c r="O157" i="8"/>
  <c r="N157" i="8"/>
  <c r="S58" i="8"/>
  <c r="R58" i="8"/>
  <c r="Q58" i="8"/>
  <c r="P58" i="8"/>
  <c r="O58" i="8"/>
  <c r="N58" i="8"/>
  <c r="S13" i="8"/>
  <c r="R13" i="8"/>
  <c r="Q13" i="8"/>
  <c r="P13" i="8"/>
  <c r="O13" i="8"/>
  <c r="N13" i="8"/>
  <c r="S31" i="8"/>
  <c r="R31" i="8"/>
  <c r="Q31" i="8"/>
  <c r="P31" i="8"/>
  <c r="O31" i="8"/>
  <c r="N31" i="8"/>
  <c r="S18" i="8"/>
  <c r="R18" i="8"/>
  <c r="Q18" i="8"/>
  <c r="P18" i="8"/>
  <c r="O18" i="8"/>
  <c r="N18" i="8"/>
  <c r="S26" i="8"/>
  <c r="R26" i="8"/>
  <c r="Q26" i="8"/>
  <c r="P26" i="8"/>
  <c r="O26" i="8"/>
  <c r="N26" i="8"/>
  <c r="S65" i="8"/>
  <c r="R65" i="8"/>
  <c r="Q65" i="8"/>
  <c r="P65" i="8"/>
  <c r="O65" i="8"/>
  <c r="N65" i="8"/>
  <c r="S34" i="8"/>
  <c r="R34" i="8"/>
  <c r="Q34" i="8"/>
  <c r="P34" i="8"/>
  <c r="O34" i="8"/>
  <c r="N34" i="8"/>
  <c r="S145" i="8"/>
  <c r="R145" i="8"/>
  <c r="Q145" i="8"/>
  <c r="P145" i="8"/>
  <c r="O145" i="8"/>
  <c r="N145" i="8"/>
  <c r="S22" i="8"/>
  <c r="R22" i="8"/>
  <c r="Q22" i="8"/>
  <c r="P22" i="8"/>
  <c r="O22" i="8"/>
  <c r="N22" i="8"/>
  <c r="S9" i="8"/>
  <c r="R9" i="8"/>
  <c r="Q9" i="8"/>
  <c r="P9" i="8"/>
  <c r="O9" i="8"/>
  <c r="N9" i="8"/>
  <c r="S111" i="8"/>
  <c r="R111" i="8"/>
  <c r="Q111" i="8"/>
  <c r="P111" i="8"/>
  <c r="O111" i="8"/>
  <c r="N111" i="8"/>
  <c r="S164" i="8"/>
  <c r="R164" i="8"/>
  <c r="Q164" i="8"/>
  <c r="P164" i="8"/>
  <c r="O164" i="8"/>
  <c r="N164" i="8"/>
  <c r="S167" i="8"/>
  <c r="R167" i="8"/>
  <c r="Q167" i="8"/>
  <c r="P167" i="8"/>
  <c r="O167" i="8"/>
  <c r="N167" i="8"/>
  <c r="S169" i="8"/>
  <c r="R169" i="8"/>
  <c r="Q169" i="8"/>
  <c r="P169" i="8"/>
  <c r="O169" i="8"/>
  <c r="N169" i="8"/>
  <c r="S35" i="8"/>
  <c r="R35" i="8"/>
  <c r="Q35" i="8"/>
  <c r="P35" i="8"/>
  <c r="O35" i="8"/>
  <c r="N35" i="8"/>
  <c r="S43" i="8"/>
  <c r="R43" i="8"/>
  <c r="Q43" i="8"/>
  <c r="P43" i="8"/>
  <c r="O43" i="8"/>
  <c r="N43" i="8"/>
  <c r="S66" i="8"/>
  <c r="R66" i="8"/>
  <c r="Q66" i="8"/>
  <c r="P66" i="8"/>
  <c r="O66" i="8"/>
  <c r="N66" i="8"/>
  <c r="S101" i="8"/>
  <c r="R101" i="8"/>
  <c r="Q101" i="8"/>
  <c r="P101" i="8"/>
  <c r="O101" i="8"/>
  <c r="N101" i="8"/>
  <c r="S16" i="8"/>
  <c r="R16" i="8"/>
  <c r="Q16" i="8"/>
  <c r="P16" i="8"/>
  <c r="O16" i="8"/>
  <c r="N16" i="8"/>
  <c r="S102" i="8"/>
  <c r="R102" i="8"/>
  <c r="Q102" i="8"/>
  <c r="P102" i="8"/>
  <c r="O102" i="8"/>
  <c r="N102" i="8"/>
  <c r="S163" i="8"/>
  <c r="R163" i="8"/>
  <c r="Q163" i="8"/>
  <c r="P163" i="8"/>
  <c r="O163" i="8"/>
  <c r="N163" i="8"/>
  <c r="S161" i="8"/>
  <c r="R161" i="8"/>
  <c r="Q161" i="8"/>
  <c r="P161" i="8"/>
  <c r="O161" i="8"/>
  <c r="N161" i="8"/>
  <c r="S67" i="8"/>
  <c r="R67" i="8"/>
  <c r="Q67" i="8"/>
  <c r="P67" i="8"/>
  <c r="O67" i="8"/>
  <c r="N67" i="8"/>
  <c r="S108" i="8"/>
  <c r="R108" i="8"/>
  <c r="Q108" i="8"/>
  <c r="P108" i="8"/>
  <c r="O108" i="8"/>
  <c r="N108" i="8"/>
  <c r="S123" i="8"/>
  <c r="R123" i="8"/>
  <c r="Q123" i="8"/>
  <c r="P123" i="8"/>
  <c r="O123" i="8"/>
  <c r="N123" i="8"/>
  <c r="S140" i="8"/>
  <c r="R140" i="8"/>
  <c r="Q140" i="8"/>
  <c r="P140" i="8"/>
  <c r="O140" i="8"/>
  <c r="N140" i="8"/>
  <c r="S155" i="8"/>
  <c r="R155" i="8"/>
  <c r="Q155" i="8"/>
  <c r="P155" i="8"/>
  <c r="O155" i="8"/>
  <c r="N155" i="8"/>
  <c r="S160" i="8"/>
  <c r="R160" i="8"/>
  <c r="Q160" i="8"/>
  <c r="P160" i="8"/>
  <c r="O160" i="8"/>
  <c r="N160" i="8"/>
  <c r="S158" i="8"/>
  <c r="R158" i="8"/>
  <c r="Q158" i="8"/>
  <c r="P158" i="8"/>
  <c r="O158" i="8"/>
  <c r="N158" i="8"/>
  <c r="S86" i="8"/>
  <c r="R86" i="8"/>
  <c r="Q86" i="8"/>
  <c r="P86" i="8"/>
  <c r="O86" i="8"/>
  <c r="N86" i="8"/>
  <c r="S91" i="8"/>
  <c r="R91" i="8"/>
  <c r="Q91" i="8"/>
  <c r="P91" i="8"/>
  <c r="O91" i="8"/>
  <c r="N91" i="8"/>
  <c r="S107" i="8"/>
  <c r="R107" i="8"/>
  <c r="Q107" i="8"/>
  <c r="P107" i="8"/>
  <c r="O107" i="8"/>
  <c r="N107" i="8"/>
  <c r="S129" i="8"/>
  <c r="R129" i="8"/>
  <c r="Q129" i="8"/>
  <c r="P129" i="8"/>
  <c r="O129" i="8"/>
  <c r="N129" i="8"/>
  <c r="S121" i="8"/>
  <c r="R121" i="8"/>
  <c r="Q121" i="8"/>
  <c r="P121" i="8"/>
  <c r="O121" i="8"/>
  <c r="N121" i="8"/>
  <c r="S127" i="8"/>
  <c r="R127" i="8"/>
  <c r="Q127" i="8"/>
  <c r="P127" i="8"/>
  <c r="O127" i="8"/>
  <c r="N127" i="8"/>
  <c r="S135" i="8"/>
  <c r="R135" i="8"/>
  <c r="Q135" i="8"/>
  <c r="P135" i="8"/>
  <c r="O135" i="8"/>
  <c r="N135" i="8"/>
  <c r="S137" i="8"/>
  <c r="R137" i="8"/>
  <c r="Q137" i="8"/>
  <c r="P137" i="8"/>
  <c r="O137" i="8"/>
  <c r="N137" i="8"/>
  <c r="S128" i="8"/>
  <c r="R128" i="8"/>
  <c r="Q128" i="8"/>
  <c r="P128" i="8"/>
  <c r="O128" i="8"/>
  <c r="N128" i="8"/>
  <c r="S132" i="8"/>
  <c r="R132" i="8"/>
  <c r="Q132" i="8"/>
  <c r="P132" i="8"/>
  <c r="O132" i="8"/>
  <c r="N132" i="8"/>
  <c r="S100" i="8"/>
  <c r="R100" i="8"/>
  <c r="Q100" i="8"/>
  <c r="P100" i="8"/>
  <c r="O100" i="8"/>
  <c r="N100" i="8"/>
  <c r="S106" i="8"/>
  <c r="R106" i="8"/>
  <c r="Q106" i="8"/>
  <c r="P106" i="8"/>
  <c r="O106" i="8"/>
  <c r="N106" i="8"/>
  <c r="S109" i="8"/>
  <c r="R109" i="8"/>
  <c r="Q109" i="8"/>
  <c r="P109" i="8"/>
  <c r="O109" i="8"/>
  <c r="N109" i="8"/>
  <c r="S114" i="8"/>
  <c r="R114" i="8"/>
  <c r="Q114" i="8"/>
  <c r="P114" i="8"/>
  <c r="O114" i="8"/>
  <c r="N114" i="8"/>
  <c r="S122" i="8"/>
  <c r="R122" i="8"/>
  <c r="Q122" i="8"/>
  <c r="P122" i="8"/>
  <c r="O122" i="8"/>
  <c r="N122" i="8"/>
  <c r="S62" i="8"/>
  <c r="R62" i="8"/>
  <c r="Q62" i="8"/>
  <c r="P62" i="8"/>
  <c r="O62" i="8"/>
  <c r="N62" i="8"/>
  <c r="S53" i="8"/>
  <c r="R53" i="8"/>
  <c r="Q53" i="8"/>
  <c r="P53" i="8"/>
  <c r="O53" i="8"/>
  <c r="N53" i="8"/>
  <c r="S97" i="8"/>
  <c r="R97" i="8"/>
  <c r="Q97" i="8"/>
  <c r="P97" i="8"/>
  <c r="O97" i="8"/>
  <c r="N97" i="8"/>
  <c r="S75" i="8"/>
  <c r="R75" i="8"/>
  <c r="Q75" i="8"/>
  <c r="P75" i="8"/>
  <c r="O75" i="8"/>
  <c r="N75" i="8"/>
  <c r="S63" i="8"/>
  <c r="R63" i="8"/>
  <c r="Q63" i="8"/>
  <c r="P63" i="8"/>
  <c r="O63" i="8"/>
  <c r="N63" i="8"/>
  <c r="S136" i="8"/>
  <c r="R136" i="8"/>
  <c r="Q136" i="8"/>
  <c r="P136" i="8"/>
  <c r="O136" i="8"/>
  <c r="N136" i="8"/>
  <c r="S96" i="8"/>
  <c r="R96" i="8"/>
  <c r="Q96" i="8"/>
  <c r="P96" i="8"/>
  <c r="O96" i="8"/>
  <c r="N96" i="8"/>
  <c r="Y33" i="3" l="1"/>
  <c r="X33" i="3"/>
  <c r="W33" i="3"/>
  <c r="S33" i="3"/>
  <c r="V33" i="3" s="1"/>
  <c r="R33" i="3"/>
  <c r="U33" i="3" s="1"/>
  <c r="Q33" i="3"/>
  <c r="T33" i="3" s="1"/>
  <c r="M33" i="3"/>
  <c r="B33" i="3"/>
  <c r="Y32" i="3"/>
  <c r="X32" i="3"/>
  <c r="W32" i="3"/>
  <c r="S32" i="3"/>
  <c r="V32" i="3" s="1"/>
  <c r="R32" i="3"/>
  <c r="U32" i="3" s="1"/>
  <c r="Q32" i="3"/>
  <c r="T32" i="3" s="1"/>
  <c r="M32" i="3"/>
  <c r="B32" i="3"/>
  <c r="Y31" i="3"/>
  <c r="X31" i="3"/>
  <c r="W31" i="3"/>
  <c r="S31" i="3"/>
  <c r="V31" i="3" s="1"/>
  <c r="R31" i="3"/>
  <c r="U31" i="3" s="1"/>
  <c r="Q31" i="3"/>
  <c r="T31" i="3" s="1"/>
  <c r="M31" i="3"/>
  <c r="B31" i="3"/>
  <c r="Y177" i="3"/>
  <c r="X177" i="3"/>
  <c r="W177" i="3"/>
  <c r="S177" i="3"/>
  <c r="V177" i="3" s="1"/>
  <c r="R177" i="3"/>
  <c r="U177" i="3" s="1"/>
  <c r="Q177" i="3"/>
  <c r="T177" i="3" s="1"/>
  <c r="M177" i="3"/>
  <c r="B177" i="3"/>
  <c r="Y176" i="3"/>
  <c r="X176" i="3"/>
  <c r="W176" i="3"/>
  <c r="S176" i="3"/>
  <c r="V176" i="3" s="1"/>
  <c r="R176" i="3"/>
  <c r="U176" i="3" s="1"/>
  <c r="Q176" i="3"/>
  <c r="T176" i="3" s="1"/>
  <c r="M176" i="3"/>
  <c r="Y175" i="3"/>
  <c r="X175" i="3"/>
  <c r="W175" i="3"/>
  <c r="S175" i="3"/>
  <c r="V175" i="3" s="1"/>
  <c r="R175" i="3"/>
  <c r="U175" i="3" s="1"/>
  <c r="Q175" i="3"/>
  <c r="T175" i="3" s="1"/>
  <c r="M175" i="3"/>
  <c r="C175" i="3"/>
  <c r="B175" i="3"/>
  <c r="Y174" i="3"/>
  <c r="X174" i="3"/>
  <c r="W174" i="3"/>
  <c r="S174" i="3"/>
  <c r="V174" i="3" s="1"/>
  <c r="R174" i="3"/>
  <c r="U174" i="3" s="1"/>
  <c r="Q174" i="3"/>
  <c r="T174" i="3" s="1"/>
  <c r="M174" i="3"/>
  <c r="C174" i="3"/>
  <c r="B174" i="3"/>
  <c r="Y173" i="3"/>
  <c r="X173" i="3"/>
  <c r="W173" i="3"/>
  <c r="S173" i="3"/>
  <c r="V173" i="3" s="1"/>
  <c r="R173" i="3"/>
  <c r="U173" i="3" s="1"/>
  <c r="Q173" i="3"/>
  <c r="T173" i="3" s="1"/>
  <c r="M173" i="3"/>
  <c r="C173" i="3"/>
  <c r="B173" i="3"/>
  <c r="Y172" i="3"/>
  <c r="X172" i="3"/>
  <c r="W172" i="3"/>
  <c r="S172" i="3"/>
  <c r="V172" i="3" s="1"/>
  <c r="R172" i="3"/>
  <c r="U172" i="3" s="1"/>
  <c r="Q172" i="3"/>
  <c r="T172" i="3" s="1"/>
  <c r="M172" i="3"/>
  <c r="C172" i="3"/>
  <c r="B172" i="3"/>
  <c r="Y171" i="3"/>
  <c r="X171" i="3"/>
  <c r="W171" i="3"/>
  <c r="S171" i="3"/>
  <c r="V171" i="3" s="1"/>
  <c r="R171" i="3"/>
  <c r="U171" i="3" s="1"/>
  <c r="Q171" i="3"/>
  <c r="T171" i="3" s="1"/>
  <c r="M171" i="3"/>
  <c r="C171" i="3"/>
  <c r="B171" i="3"/>
  <c r="Y170" i="3"/>
  <c r="X170" i="3"/>
  <c r="W170" i="3"/>
  <c r="S170" i="3"/>
  <c r="V170" i="3" s="1"/>
  <c r="R170" i="3"/>
  <c r="U170" i="3" s="1"/>
  <c r="Q170" i="3"/>
  <c r="T170" i="3" s="1"/>
  <c r="M170" i="3"/>
  <c r="C170" i="3"/>
  <c r="B170" i="3"/>
  <c r="Y169" i="3"/>
  <c r="X169" i="3"/>
  <c r="W169" i="3"/>
  <c r="S169" i="3"/>
  <c r="V169" i="3" s="1"/>
  <c r="R169" i="3"/>
  <c r="U169" i="3" s="1"/>
  <c r="Q169" i="3"/>
  <c r="T169" i="3" s="1"/>
  <c r="M169" i="3"/>
  <c r="C169" i="3"/>
  <c r="B169" i="3"/>
  <c r="Y77" i="3"/>
  <c r="X77" i="3"/>
  <c r="W77" i="3"/>
  <c r="S77" i="3"/>
  <c r="V77" i="3" s="1"/>
  <c r="R77" i="3"/>
  <c r="U77" i="3" s="1"/>
  <c r="Q77" i="3"/>
  <c r="T77" i="3" s="1"/>
  <c r="M77" i="3"/>
  <c r="C77" i="3"/>
  <c r="B77" i="3"/>
  <c r="Y76" i="3"/>
  <c r="X76" i="3"/>
  <c r="W76" i="3"/>
  <c r="S76" i="3"/>
  <c r="V76" i="3" s="1"/>
  <c r="R76" i="3"/>
  <c r="U76" i="3" s="1"/>
  <c r="Q76" i="3"/>
  <c r="T76" i="3" s="1"/>
  <c r="M76" i="3"/>
  <c r="C76" i="3"/>
  <c r="B76" i="3"/>
  <c r="Y75" i="3"/>
  <c r="X75" i="3"/>
  <c r="W75" i="3"/>
  <c r="S75" i="3"/>
  <c r="V75" i="3" s="1"/>
  <c r="R75" i="3"/>
  <c r="U75" i="3" s="1"/>
  <c r="Q75" i="3"/>
  <c r="T75" i="3" s="1"/>
  <c r="M75" i="3"/>
  <c r="C75" i="3"/>
  <c r="B75" i="3"/>
  <c r="Y74" i="3"/>
  <c r="X74" i="3"/>
  <c r="W74" i="3"/>
  <c r="S74" i="3"/>
  <c r="V74" i="3" s="1"/>
  <c r="R74" i="3"/>
  <c r="U74" i="3" s="1"/>
  <c r="Q74" i="3"/>
  <c r="T74" i="3" s="1"/>
  <c r="M74" i="3"/>
  <c r="C74" i="3"/>
  <c r="B74" i="3"/>
  <c r="Y73" i="3"/>
  <c r="X73" i="3"/>
  <c r="W73" i="3"/>
  <c r="S73" i="3"/>
  <c r="V73" i="3" s="1"/>
  <c r="R73" i="3"/>
  <c r="U73" i="3" s="1"/>
  <c r="Q73" i="3"/>
  <c r="T73" i="3" s="1"/>
  <c r="M73" i="3"/>
  <c r="C73" i="3"/>
  <c r="B73" i="3"/>
  <c r="Y72" i="3"/>
  <c r="X72" i="3"/>
  <c r="W72" i="3"/>
  <c r="S72" i="3"/>
  <c r="V72" i="3" s="1"/>
  <c r="R72" i="3"/>
  <c r="U72" i="3" s="1"/>
  <c r="Q72" i="3"/>
  <c r="T72" i="3" s="1"/>
  <c r="M72" i="3"/>
  <c r="B72" i="3"/>
  <c r="Y71" i="3"/>
  <c r="X71" i="3"/>
  <c r="W71" i="3"/>
  <c r="S71" i="3"/>
  <c r="V71" i="3" s="1"/>
  <c r="R71" i="3"/>
  <c r="U71" i="3" s="1"/>
  <c r="Q71" i="3"/>
  <c r="T71" i="3" s="1"/>
  <c r="M71" i="3"/>
  <c r="B71" i="3"/>
  <c r="Y70" i="3"/>
  <c r="X70" i="3"/>
  <c r="W70" i="3"/>
  <c r="S70" i="3"/>
  <c r="V70" i="3" s="1"/>
  <c r="R70" i="3"/>
  <c r="U70" i="3" s="1"/>
  <c r="Q70" i="3"/>
  <c r="T70" i="3" s="1"/>
  <c r="M70" i="3"/>
  <c r="B70" i="3"/>
  <c r="Y69" i="3"/>
  <c r="X69" i="3"/>
  <c r="W69" i="3"/>
  <c r="S69" i="3"/>
  <c r="V69" i="3" s="1"/>
  <c r="R69" i="3"/>
  <c r="U69" i="3" s="1"/>
  <c r="Q69" i="3"/>
  <c r="T69" i="3" s="1"/>
  <c r="M69" i="3"/>
  <c r="B69" i="3"/>
  <c r="Y68" i="3"/>
  <c r="X68" i="3"/>
  <c r="W68" i="3"/>
  <c r="S68" i="3"/>
  <c r="V68" i="3" s="1"/>
  <c r="R68" i="3"/>
  <c r="U68" i="3" s="1"/>
  <c r="Q68" i="3"/>
  <c r="T68" i="3" s="1"/>
  <c r="M68" i="3"/>
  <c r="B68" i="3"/>
  <c r="Y168" i="3"/>
  <c r="X168" i="3"/>
  <c r="W168" i="3"/>
  <c r="S168" i="3"/>
  <c r="V168" i="3" s="1"/>
  <c r="R168" i="3"/>
  <c r="U168" i="3" s="1"/>
  <c r="Q168" i="3"/>
  <c r="T168" i="3" s="1"/>
  <c r="M168" i="3"/>
  <c r="B168" i="3"/>
  <c r="Y167" i="3"/>
  <c r="X167" i="3"/>
  <c r="W167" i="3"/>
  <c r="S167" i="3"/>
  <c r="V167" i="3" s="1"/>
  <c r="R167" i="3"/>
  <c r="U167" i="3" s="1"/>
  <c r="Q167" i="3"/>
  <c r="T167" i="3" s="1"/>
  <c r="M167" i="3"/>
  <c r="D167" i="3"/>
  <c r="C167" i="3"/>
  <c r="B167" i="3"/>
  <c r="Y166" i="3"/>
  <c r="X166" i="3"/>
  <c r="W166" i="3"/>
  <c r="S166" i="3"/>
  <c r="V166" i="3" s="1"/>
  <c r="R166" i="3"/>
  <c r="U166" i="3" s="1"/>
  <c r="Q166" i="3"/>
  <c r="T166" i="3" s="1"/>
  <c r="M166" i="3"/>
  <c r="D166" i="3"/>
  <c r="C166" i="3"/>
  <c r="B166" i="3"/>
  <c r="Y165" i="3"/>
  <c r="X165" i="3"/>
  <c r="W165" i="3"/>
  <c r="S165" i="3"/>
  <c r="V165" i="3" s="1"/>
  <c r="R165" i="3"/>
  <c r="U165" i="3" s="1"/>
  <c r="Q165" i="3"/>
  <c r="T165" i="3" s="1"/>
  <c r="M165" i="3"/>
  <c r="D165" i="3"/>
  <c r="C165" i="3"/>
  <c r="B165" i="3"/>
  <c r="Y164" i="3"/>
  <c r="X164" i="3"/>
  <c r="W164" i="3"/>
  <c r="S164" i="3"/>
  <c r="V164" i="3" s="1"/>
  <c r="R164" i="3"/>
  <c r="U164" i="3" s="1"/>
  <c r="Q164" i="3"/>
  <c r="T164" i="3" s="1"/>
  <c r="M164" i="3"/>
  <c r="D164" i="3"/>
  <c r="C164" i="3"/>
  <c r="B164" i="3"/>
  <c r="Y163" i="3"/>
  <c r="X163" i="3"/>
  <c r="W163" i="3"/>
  <c r="S163" i="3"/>
  <c r="V163" i="3" s="1"/>
  <c r="R163" i="3"/>
  <c r="U163" i="3" s="1"/>
  <c r="Q163" i="3"/>
  <c r="T163" i="3" s="1"/>
  <c r="M163" i="3"/>
  <c r="D163" i="3"/>
  <c r="C163" i="3"/>
  <c r="B163" i="3"/>
  <c r="Y162" i="3"/>
  <c r="X162" i="3"/>
  <c r="W162" i="3"/>
  <c r="S162" i="3"/>
  <c r="V162" i="3" s="1"/>
  <c r="R162" i="3"/>
  <c r="U162" i="3" s="1"/>
  <c r="Q162" i="3"/>
  <c r="T162" i="3" s="1"/>
  <c r="M162" i="3"/>
  <c r="D162" i="3"/>
  <c r="C162" i="3"/>
  <c r="B162" i="3"/>
  <c r="Y161" i="3"/>
  <c r="X161" i="3"/>
  <c r="W161" i="3"/>
  <c r="S161" i="3"/>
  <c r="V161" i="3" s="1"/>
  <c r="R161" i="3"/>
  <c r="U161" i="3" s="1"/>
  <c r="Q161" i="3"/>
  <c r="T161" i="3" s="1"/>
  <c r="M161" i="3"/>
  <c r="D161" i="3"/>
  <c r="C161" i="3"/>
  <c r="B161" i="3"/>
  <c r="Y160" i="3"/>
  <c r="X160" i="3"/>
  <c r="W160" i="3"/>
  <c r="V160" i="3"/>
  <c r="S160" i="3"/>
  <c r="R160" i="3"/>
  <c r="U160" i="3" s="1"/>
  <c r="Q160" i="3"/>
  <c r="T160" i="3" s="1"/>
  <c r="M160" i="3"/>
  <c r="D160" i="3"/>
  <c r="C160" i="3"/>
  <c r="B160" i="3"/>
  <c r="Y159" i="3"/>
  <c r="X159" i="3"/>
  <c r="W159" i="3"/>
  <c r="S159" i="3"/>
  <c r="V159" i="3" s="1"/>
  <c r="R159" i="3"/>
  <c r="U159" i="3" s="1"/>
  <c r="Q159" i="3"/>
  <c r="T159" i="3" s="1"/>
  <c r="M159" i="3"/>
  <c r="D159" i="3"/>
  <c r="C159" i="3"/>
  <c r="B159" i="3"/>
  <c r="Y158" i="3"/>
  <c r="X158" i="3"/>
  <c r="W158" i="3"/>
  <c r="S158" i="3"/>
  <c r="V158" i="3" s="1"/>
  <c r="R158" i="3"/>
  <c r="U158" i="3" s="1"/>
  <c r="Q158" i="3"/>
  <c r="T158" i="3" s="1"/>
  <c r="M158" i="3"/>
  <c r="D158" i="3"/>
  <c r="C158" i="3"/>
  <c r="B158" i="3"/>
  <c r="Y157" i="3"/>
  <c r="X157" i="3"/>
  <c r="W157" i="3"/>
  <c r="S157" i="3"/>
  <c r="V157" i="3" s="1"/>
  <c r="R157" i="3"/>
  <c r="U157" i="3" s="1"/>
  <c r="Q157" i="3"/>
  <c r="T157" i="3" s="1"/>
  <c r="M157" i="3"/>
  <c r="Y156" i="3"/>
  <c r="X156" i="3"/>
  <c r="W156" i="3"/>
  <c r="S156" i="3"/>
  <c r="V156" i="3" s="1"/>
  <c r="R156" i="3"/>
  <c r="U156" i="3" s="1"/>
  <c r="Q156" i="3"/>
  <c r="T156" i="3" s="1"/>
  <c r="M156" i="3"/>
  <c r="Y30" i="3"/>
  <c r="X30" i="3"/>
  <c r="W30" i="3"/>
  <c r="S30" i="3"/>
  <c r="V30" i="3" s="1"/>
  <c r="R30" i="3"/>
  <c r="U30" i="3" s="1"/>
  <c r="Q30" i="3"/>
  <c r="T30" i="3" s="1"/>
  <c r="M30" i="3"/>
  <c r="Y155" i="3"/>
  <c r="X155" i="3"/>
  <c r="W155" i="3"/>
  <c r="S155" i="3"/>
  <c r="V155" i="3" s="1"/>
  <c r="R155" i="3"/>
  <c r="U155" i="3" s="1"/>
  <c r="Q155" i="3"/>
  <c r="T155" i="3" s="1"/>
  <c r="M155" i="3"/>
  <c r="Y154" i="3"/>
  <c r="X154" i="3"/>
  <c r="W154" i="3"/>
  <c r="S154" i="3"/>
  <c r="V154" i="3" s="1"/>
  <c r="R154" i="3"/>
  <c r="U154" i="3" s="1"/>
  <c r="Q154" i="3"/>
  <c r="T154" i="3" s="1"/>
  <c r="M154" i="3"/>
  <c r="Y153" i="3"/>
  <c r="X153" i="3"/>
  <c r="W153" i="3"/>
  <c r="S153" i="3"/>
  <c r="V153" i="3" s="1"/>
  <c r="R153" i="3"/>
  <c r="U153" i="3" s="1"/>
  <c r="Q153" i="3"/>
  <c r="T153" i="3" s="1"/>
  <c r="M153" i="3"/>
  <c r="Y152" i="3"/>
  <c r="X152" i="3"/>
  <c r="W152" i="3"/>
  <c r="S152" i="3"/>
  <c r="V152" i="3" s="1"/>
  <c r="R152" i="3"/>
  <c r="U152" i="3" s="1"/>
  <c r="Q152" i="3"/>
  <c r="T152" i="3" s="1"/>
  <c r="M152" i="3"/>
  <c r="Y151" i="3"/>
  <c r="X151" i="3"/>
  <c r="W151" i="3"/>
  <c r="S151" i="3"/>
  <c r="V151" i="3" s="1"/>
  <c r="R151" i="3"/>
  <c r="U151" i="3" s="1"/>
  <c r="Q151" i="3"/>
  <c r="T151" i="3" s="1"/>
  <c r="M151" i="3"/>
  <c r="Y150" i="3"/>
  <c r="X150" i="3"/>
  <c r="W150" i="3"/>
  <c r="S150" i="3"/>
  <c r="V150" i="3" s="1"/>
  <c r="R150" i="3"/>
  <c r="U150" i="3" s="1"/>
  <c r="Q150" i="3"/>
  <c r="T150" i="3" s="1"/>
  <c r="M150" i="3"/>
  <c r="Y149" i="3"/>
  <c r="X149" i="3"/>
  <c r="W149" i="3"/>
  <c r="S149" i="3"/>
  <c r="V149" i="3" s="1"/>
  <c r="R149" i="3"/>
  <c r="U149" i="3" s="1"/>
  <c r="Q149" i="3"/>
  <c r="T149" i="3" s="1"/>
  <c r="M149" i="3"/>
  <c r="Y148" i="3"/>
  <c r="X148" i="3"/>
  <c r="W148" i="3"/>
  <c r="S148" i="3"/>
  <c r="V148" i="3" s="1"/>
  <c r="R148" i="3"/>
  <c r="U148" i="3" s="1"/>
  <c r="Q148" i="3"/>
  <c r="T148" i="3" s="1"/>
  <c r="M148" i="3"/>
  <c r="Y147" i="3"/>
  <c r="X147" i="3"/>
  <c r="W147" i="3"/>
  <c r="S147" i="3"/>
  <c r="V147" i="3" s="1"/>
  <c r="R147" i="3"/>
  <c r="U147" i="3" s="1"/>
  <c r="Q147" i="3"/>
  <c r="T147" i="3" s="1"/>
  <c r="M147" i="3"/>
  <c r="Y146" i="3"/>
  <c r="X146" i="3"/>
  <c r="W146" i="3"/>
  <c r="S146" i="3"/>
  <c r="V146" i="3" s="1"/>
  <c r="R146" i="3"/>
  <c r="U146" i="3" s="1"/>
  <c r="Q146" i="3"/>
  <c r="T146" i="3" s="1"/>
  <c r="M146" i="3"/>
  <c r="Y145" i="3"/>
  <c r="X145" i="3"/>
  <c r="W145" i="3"/>
  <c r="S145" i="3"/>
  <c r="V145" i="3" s="1"/>
  <c r="R145" i="3"/>
  <c r="U145" i="3" s="1"/>
  <c r="Q145" i="3"/>
  <c r="T145" i="3" s="1"/>
  <c r="M145" i="3"/>
  <c r="Y144" i="3"/>
  <c r="X144" i="3"/>
  <c r="W144" i="3"/>
  <c r="S144" i="3"/>
  <c r="V144" i="3" s="1"/>
  <c r="R144" i="3"/>
  <c r="U144" i="3" s="1"/>
  <c r="Q144" i="3"/>
  <c r="T144" i="3" s="1"/>
  <c r="M144" i="3"/>
  <c r="Y143" i="3"/>
  <c r="X143" i="3"/>
  <c r="W143" i="3"/>
  <c r="S143" i="3"/>
  <c r="V143" i="3" s="1"/>
  <c r="R143" i="3"/>
  <c r="U143" i="3" s="1"/>
  <c r="Q143" i="3"/>
  <c r="T143" i="3" s="1"/>
  <c r="M143" i="3"/>
  <c r="Y142" i="3"/>
  <c r="X142" i="3"/>
  <c r="W142" i="3"/>
  <c r="S142" i="3"/>
  <c r="V142" i="3" s="1"/>
  <c r="R142" i="3"/>
  <c r="U142" i="3" s="1"/>
  <c r="Q142" i="3"/>
  <c r="T142" i="3" s="1"/>
  <c r="M142" i="3"/>
  <c r="Y141" i="3"/>
  <c r="X141" i="3"/>
  <c r="W141" i="3"/>
  <c r="S141" i="3"/>
  <c r="V141" i="3" s="1"/>
  <c r="R141" i="3"/>
  <c r="U141" i="3" s="1"/>
  <c r="Q141" i="3"/>
  <c r="T141" i="3" s="1"/>
  <c r="M141" i="3"/>
  <c r="Y140" i="3"/>
  <c r="X140" i="3"/>
  <c r="W140" i="3"/>
  <c r="S140" i="3"/>
  <c r="V140" i="3" s="1"/>
  <c r="R140" i="3"/>
  <c r="U140" i="3" s="1"/>
  <c r="Q140" i="3"/>
  <c r="T140" i="3" s="1"/>
  <c r="M140" i="3"/>
  <c r="Y139" i="3"/>
  <c r="X139" i="3"/>
  <c r="W139" i="3"/>
  <c r="S139" i="3"/>
  <c r="V139" i="3" s="1"/>
  <c r="R139" i="3"/>
  <c r="U139" i="3" s="1"/>
  <c r="Q139" i="3"/>
  <c r="T139" i="3" s="1"/>
  <c r="M139" i="3"/>
  <c r="Y138" i="3"/>
  <c r="X138" i="3"/>
  <c r="W138" i="3"/>
  <c r="S138" i="3"/>
  <c r="V138" i="3" s="1"/>
  <c r="R138" i="3"/>
  <c r="U138" i="3" s="1"/>
  <c r="Q138" i="3"/>
  <c r="T138" i="3" s="1"/>
  <c r="M138" i="3"/>
  <c r="K138" i="3"/>
  <c r="Y137" i="3"/>
  <c r="X137" i="3"/>
  <c r="W137" i="3"/>
  <c r="S137" i="3"/>
  <c r="V137" i="3" s="1"/>
  <c r="R137" i="3"/>
  <c r="U137" i="3" s="1"/>
  <c r="Q137" i="3"/>
  <c r="T137" i="3" s="1"/>
  <c r="M137" i="3"/>
  <c r="Y136" i="3"/>
  <c r="X136" i="3"/>
  <c r="W136" i="3"/>
  <c r="S136" i="3"/>
  <c r="V136" i="3" s="1"/>
  <c r="R136" i="3"/>
  <c r="U136" i="3" s="1"/>
  <c r="Q136" i="3"/>
  <c r="T136" i="3" s="1"/>
  <c r="M136" i="3"/>
  <c r="Y135" i="3"/>
  <c r="X135" i="3"/>
  <c r="W135" i="3"/>
  <c r="S135" i="3"/>
  <c r="V135" i="3" s="1"/>
  <c r="R135" i="3"/>
  <c r="U135" i="3" s="1"/>
  <c r="Q135" i="3"/>
  <c r="T135" i="3" s="1"/>
  <c r="M135" i="3"/>
  <c r="Y134" i="3"/>
  <c r="X134" i="3"/>
  <c r="W134" i="3"/>
  <c r="S134" i="3"/>
  <c r="V134" i="3" s="1"/>
  <c r="R134" i="3"/>
  <c r="U134" i="3" s="1"/>
  <c r="Q134" i="3"/>
  <c r="T134" i="3" s="1"/>
  <c r="M134" i="3"/>
  <c r="Y133" i="3"/>
  <c r="X133" i="3"/>
  <c r="W133" i="3"/>
  <c r="S133" i="3"/>
  <c r="V133" i="3" s="1"/>
  <c r="R133" i="3"/>
  <c r="U133" i="3" s="1"/>
  <c r="Q133" i="3"/>
  <c r="T133" i="3" s="1"/>
  <c r="M133" i="3"/>
  <c r="Y132" i="3"/>
  <c r="X132" i="3"/>
  <c r="W132" i="3"/>
  <c r="S132" i="3"/>
  <c r="V132" i="3" s="1"/>
  <c r="R132" i="3"/>
  <c r="U132" i="3" s="1"/>
  <c r="Q132" i="3"/>
  <c r="T132" i="3" s="1"/>
  <c r="M132" i="3"/>
  <c r="Y131" i="3"/>
  <c r="X131" i="3"/>
  <c r="W131" i="3"/>
  <c r="S131" i="3"/>
  <c r="V131" i="3" s="1"/>
  <c r="R131" i="3"/>
  <c r="U131" i="3" s="1"/>
  <c r="Q131" i="3"/>
  <c r="T131" i="3" s="1"/>
  <c r="M131" i="3"/>
  <c r="Y130" i="3"/>
  <c r="X130" i="3"/>
  <c r="W130" i="3"/>
  <c r="S130" i="3"/>
  <c r="V130" i="3" s="1"/>
  <c r="R130" i="3"/>
  <c r="U130" i="3" s="1"/>
  <c r="Q130" i="3"/>
  <c r="T130" i="3" s="1"/>
  <c r="M130" i="3"/>
  <c r="D130" i="3"/>
  <c r="B130" i="3"/>
  <c r="Y129" i="3"/>
  <c r="X129" i="3"/>
  <c r="W129" i="3"/>
  <c r="S129" i="3"/>
  <c r="V129" i="3" s="1"/>
  <c r="R129" i="3"/>
  <c r="U129" i="3" s="1"/>
  <c r="Q129" i="3"/>
  <c r="T129" i="3" s="1"/>
  <c r="M129" i="3"/>
  <c r="D129" i="3"/>
  <c r="B129" i="3"/>
  <c r="Y128" i="3"/>
  <c r="X128" i="3"/>
  <c r="W128" i="3"/>
  <c r="S128" i="3"/>
  <c r="V128" i="3" s="1"/>
  <c r="R128" i="3"/>
  <c r="U128" i="3" s="1"/>
  <c r="Q128" i="3"/>
  <c r="T128" i="3" s="1"/>
  <c r="M128" i="3"/>
  <c r="D128" i="3"/>
  <c r="B128" i="3"/>
  <c r="Y127" i="3"/>
  <c r="X127" i="3"/>
  <c r="W127" i="3"/>
  <c r="S127" i="3"/>
  <c r="V127" i="3" s="1"/>
  <c r="R127" i="3"/>
  <c r="U127" i="3" s="1"/>
  <c r="Q127" i="3"/>
  <c r="T127" i="3" s="1"/>
  <c r="M127" i="3"/>
  <c r="D127" i="3"/>
  <c r="B127" i="3"/>
  <c r="Y126" i="3"/>
  <c r="X126" i="3"/>
  <c r="W126" i="3"/>
  <c r="S126" i="3"/>
  <c r="V126" i="3" s="1"/>
  <c r="R126" i="3"/>
  <c r="U126" i="3" s="1"/>
  <c r="Q126" i="3"/>
  <c r="T126" i="3" s="1"/>
  <c r="M126" i="3"/>
  <c r="D126" i="3"/>
  <c r="B126" i="3"/>
  <c r="Y125" i="3"/>
  <c r="X125" i="3"/>
  <c r="W125" i="3"/>
  <c r="S125" i="3"/>
  <c r="V125" i="3" s="1"/>
  <c r="R125" i="3"/>
  <c r="U125" i="3" s="1"/>
  <c r="Q125" i="3"/>
  <c r="T125" i="3" s="1"/>
  <c r="M125" i="3"/>
  <c r="Y124" i="3"/>
  <c r="X124" i="3"/>
  <c r="W124" i="3"/>
  <c r="S124" i="3"/>
  <c r="V124" i="3" s="1"/>
  <c r="R124" i="3"/>
  <c r="U124" i="3" s="1"/>
  <c r="Q124" i="3"/>
  <c r="T124" i="3" s="1"/>
  <c r="M124" i="3"/>
  <c r="Y123" i="3"/>
  <c r="X123" i="3"/>
  <c r="W123" i="3"/>
  <c r="S123" i="3"/>
  <c r="V123" i="3" s="1"/>
  <c r="R123" i="3"/>
  <c r="U123" i="3" s="1"/>
  <c r="Q123" i="3"/>
  <c r="T123" i="3" s="1"/>
  <c r="M123" i="3"/>
  <c r="D123" i="3"/>
  <c r="B123" i="3"/>
  <c r="Y122" i="3"/>
  <c r="X122" i="3"/>
  <c r="W122" i="3"/>
  <c r="S122" i="3"/>
  <c r="V122" i="3" s="1"/>
  <c r="R122" i="3"/>
  <c r="U122" i="3" s="1"/>
  <c r="Q122" i="3"/>
  <c r="T122" i="3" s="1"/>
  <c r="M122" i="3"/>
  <c r="D122" i="3"/>
  <c r="B122" i="3"/>
  <c r="Y121" i="3"/>
  <c r="X121" i="3"/>
  <c r="W121" i="3"/>
  <c r="S121" i="3"/>
  <c r="V121" i="3" s="1"/>
  <c r="R121" i="3"/>
  <c r="U121" i="3" s="1"/>
  <c r="Q121" i="3"/>
  <c r="T121" i="3" s="1"/>
  <c r="M121" i="3"/>
  <c r="D121" i="3"/>
  <c r="B121" i="3"/>
  <c r="Y120" i="3"/>
  <c r="X120" i="3"/>
  <c r="W120" i="3"/>
  <c r="S120" i="3"/>
  <c r="V120" i="3" s="1"/>
  <c r="R120" i="3"/>
  <c r="U120" i="3" s="1"/>
  <c r="Q120" i="3"/>
  <c r="T120" i="3" s="1"/>
  <c r="M120" i="3"/>
  <c r="D120" i="3"/>
  <c r="B120" i="3"/>
  <c r="Y119" i="3"/>
  <c r="X119" i="3"/>
  <c r="W119" i="3"/>
  <c r="S119" i="3"/>
  <c r="V119" i="3" s="1"/>
  <c r="R119" i="3"/>
  <c r="U119" i="3" s="1"/>
  <c r="Q119" i="3"/>
  <c r="T119" i="3" s="1"/>
  <c r="M119" i="3"/>
  <c r="D119" i="3"/>
  <c r="B119" i="3"/>
  <c r="Y118" i="3"/>
  <c r="X118" i="3"/>
  <c r="W118" i="3"/>
  <c r="S118" i="3"/>
  <c r="V118" i="3" s="1"/>
  <c r="R118" i="3"/>
  <c r="U118" i="3" s="1"/>
  <c r="Q118" i="3"/>
  <c r="T118" i="3" s="1"/>
  <c r="M118" i="3"/>
  <c r="Y117" i="3"/>
  <c r="X117" i="3"/>
  <c r="W117" i="3"/>
  <c r="S117" i="3"/>
  <c r="V117" i="3" s="1"/>
  <c r="R117" i="3"/>
  <c r="U117" i="3" s="1"/>
  <c r="Q117" i="3"/>
  <c r="T117" i="3" s="1"/>
  <c r="M117" i="3"/>
  <c r="Y116" i="3"/>
  <c r="X116" i="3"/>
  <c r="W116" i="3"/>
  <c r="S116" i="3"/>
  <c r="V116" i="3" s="1"/>
  <c r="R116" i="3"/>
  <c r="U116" i="3" s="1"/>
  <c r="Q116" i="3"/>
  <c r="T116" i="3" s="1"/>
  <c r="M116" i="3"/>
  <c r="D116" i="3"/>
  <c r="B116" i="3"/>
  <c r="Y115" i="3"/>
  <c r="X115" i="3"/>
  <c r="W115" i="3"/>
  <c r="S115" i="3"/>
  <c r="V115" i="3" s="1"/>
  <c r="R115" i="3"/>
  <c r="U115" i="3" s="1"/>
  <c r="Q115" i="3"/>
  <c r="T115" i="3" s="1"/>
  <c r="M115" i="3"/>
  <c r="D115" i="3"/>
  <c r="B115" i="3"/>
  <c r="Y114" i="3"/>
  <c r="X114" i="3"/>
  <c r="W114" i="3"/>
  <c r="S114" i="3"/>
  <c r="V114" i="3" s="1"/>
  <c r="R114" i="3"/>
  <c r="U114" i="3" s="1"/>
  <c r="Q114" i="3"/>
  <c r="T114" i="3" s="1"/>
  <c r="M114" i="3"/>
  <c r="D114" i="3"/>
  <c r="B114" i="3"/>
  <c r="Y113" i="3"/>
  <c r="X113" i="3"/>
  <c r="W113" i="3"/>
  <c r="S113" i="3"/>
  <c r="V113" i="3" s="1"/>
  <c r="R113" i="3"/>
  <c r="U113" i="3" s="1"/>
  <c r="Q113" i="3"/>
  <c r="T113" i="3" s="1"/>
  <c r="M113" i="3"/>
  <c r="D113" i="3"/>
  <c r="B113" i="3"/>
  <c r="Y112" i="3"/>
  <c r="X112" i="3"/>
  <c r="W112" i="3"/>
  <c r="S112" i="3"/>
  <c r="V112" i="3" s="1"/>
  <c r="R112" i="3"/>
  <c r="U112" i="3" s="1"/>
  <c r="Q112" i="3"/>
  <c r="T112" i="3" s="1"/>
  <c r="M112" i="3"/>
  <c r="D112" i="3"/>
  <c r="B112" i="3"/>
  <c r="Y111" i="3"/>
  <c r="X111" i="3"/>
  <c r="W111" i="3"/>
  <c r="S111" i="3"/>
  <c r="V111" i="3" s="1"/>
  <c r="R111" i="3"/>
  <c r="U111" i="3" s="1"/>
  <c r="Q111" i="3"/>
  <c r="T111" i="3" s="1"/>
  <c r="M111" i="3"/>
  <c r="D111" i="3"/>
  <c r="B111" i="3"/>
  <c r="Y110" i="3"/>
  <c r="X110" i="3"/>
  <c r="W110" i="3"/>
  <c r="S110" i="3"/>
  <c r="V110" i="3" s="1"/>
  <c r="R110" i="3"/>
  <c r="U110" i="3" s="1"/>
  <c r="Q110" i="3"/>
  <c r="T110" i="3" s="1"/>
  <c r="M110" i="3"/>
  <c r="D110" i="3"/>
  <c r="B110" i="3"/>
  <c r="Y109" i="3"/>
  <c r="X109" i="3"/>
  <c r="W109" i="3"/>
  <c r="S109" i="3"/>
  <c r="V109" i="3" s="1"/>
  <c r="R109" i="3"/>
  <c r="U109" i="3" s="1"/>
  <c r="Q109" i="3"/>
  <c r="T109" i="3" s="1"/>
  <c r="M109" i="3"/>
  <c r="Y108" i="3"/>
  <c r="X108" i="3"/>
  <c r="W108" i="3"/>
  <c r="S108" i="3"/>
  <c r="V108" i="3" s="1"/>
  <c r="R108" i="3"/>
  <c r="U108" i="3" s="1"/>
  <c r="Q108" i="3"/>
  <c r="T108" i="3" s="1"/>
  <c r="M108" i="3"/>
  <c r="Y67" i="3"/>
  <c r="X67" i="3"/>
  <c r="W67" i="3"/>
  <c r="S67" i="3"/>
  <c r="V67" i="3" s="1"/>
  <c r="R67" i="3"/>
  <c r="U67" i="3" s="1"/>
  <c r="Q67" i="3"/>
  <c r="T67" i="3" s="1"/>
  <c r="M67" i="3"/>
  <c r="C67" i="3"/>
  <c r="B67" i="3"/>
  <c r="Y66" i="3"/>
  <c r="X66" i="3"/>
  <c r="W66" i="3"/>
  <c r="S66" i="3"/>
  <c r="V66" i="3" s="1"/>
  <c r="R66" i="3"/>
  <c r="U66" i="3" s="1"/>
  <c r="Q66" i="3"/>
  <c r="T66" i="3" s="1"/>
  <c r="M66" i="3"/>
  <c r="C66" i="3"/>
  <c r="B66" i="3"/>
  <c r="Y65" i="3"/>
  <c r="X65" i="3"/>
  <c r="W65" i="3"/>
  <c r="S65" i="3"/>
  <c r="V65" i="3" s="1"/>
  <c r="R65" i="3"/>
  <c r="U65" i="3" s="1"/>
  <c r="Q65" i="3"/>
  <c r="T65" i="3" s="1"/>
  <c r="M65" i="3"/>
  <c r="C65" i="3"/>
  <c r="B65" i="3"/>
  <c r="Y64" i="3"/>
  <c r="X64" i="3"/>
  <c r="W64" i="3"/>
  <c r="S64" i="3"/>
  <c r="V64" i="3" s="1"/>
  <c r="R64" i="3"/>
  <c r="U64" i="3" s="1"/>
  <c r="Q64" i="3"/>
  <c r="T64" i="3" s="1"/>
  <c r="M64" i="3"/>
  <c r="C64" i="3"/>
  <c r="B64" i="3"/>
  <c r="Y63" i="3"/>
  <c r="X63" i="3"/>
  <c r="W63" i="3"/>
  <c r="S63" i="3"/>
  <c r="V63" i="3" s="1"/>
  <c r="R63" i="3"/>
  <c r="U63" i="3" s="1"/>
  <c r="Q63" i="3"/>
  <c r="T63" i="3" s="1"/>
  <c r="M63" i="3"/>
  <c r="C63" i="3"/>
  <c r="B63" i="3"/>
  <c r="Y107" i="3"/>
  <c r="X107" i="3"/>
  <c r="W107" i="3"/>
  <c r="S107" i="3"/>
  <c r="V107" i="3" s="1"/>
  <c r="R107" i="3"/>
  <c r="U107" i="3" s="1"/>
  <c r="Q107" i="3"/>
  <c r="T107" i="3" s="1"/>
  <c r="M107" i="3"/>
  <c r="Y106" i="3"/>
  <c r="X106" i="3"/>
  <c r="W106" i="3"/>
  <c r="S106" i="3"/>
  <c r="V106" i="3" s="1"/>
  <c r="R106" i="3"/>
  <c r="U106" i="3" s="1"/>
  <c r="Q106" i="3"/>
  <c r="T106" i="3" s="1"/>
  <c r="M106" i="3"/>
  <c r="Y105" i="3"/>
  <c r="X105" i="3"/>
  <c r="W105" i="3"/>
  <c r="S105" i="3"/>
  <c r="V105" i="3" s="1"/>
  <c r="R105" i="3"/>
  <c r="U105" i="3" s="1"/>
  <c r="Q105" i="3"/>
  <c r="T105" i="3" s="1"/>
  <c r="M105" i="3"/>
  <c r="K105" i="3"/>
  <c r="Y104" i="3"/>
  <c r="X104" i="3"/>
  <c r="W104" i="3"/>
  <c r="S104" i="3"/>
  <c r="V104" i="3" s="1"/>
  <c r="R104" i="3"/>
  <c r="U104" i="3" s="1"/>
  <c r="Q104" i="3"/>
  <c r="T104" i="3" s="1"/>
  <c r="M104" i="3"/>
  <c r="D104" i="3"/>
  <c r="B104" i="3"/>
  <c r="Y103" i="3"/>
  <c r="X103" i="3"/>
  <c r="W103" i="3"/>
  <c r="S103" i="3"/>
  <c r="V103" i="3" s="1"/>
  <c r="R103" i="3"/>
  <c r="U103" i="3" s="1"/>
  <c r="Q103" i="3"/>
  <c r="T103" i="3" s="1"/>
  <c r="M103" i="3"/>
  <c r="D103" i="3"/>
  <c r="B103" i="3"/>
  <c r="Y102" i="3"/>
  <c r="X102" i="3"/>
  <c r="W102" i="3"/>
  <c r="S102" i="3"/>
  <c r="V102" i="3" s="1"/>
  <c r="R102" i="3"/>
  <c r="U102" i="3" s="1"/>
  <c r="Q102" i="3"/>
  <c r="T102" i="3" s="1"/>
  <c r="M102" i="3"/>
  <c r="D102" i="3"/>
  <c r="B102" i="3"/>
  <c r="Y101" i="3"/>
  <c r="X101" i="3"/>
  <c r="W101" i="3"/>
  <c r="S101" i="3"/>
  <c r="V101" i="3" s="1"/>
  <c r="R101" i="3"/>
  <c r="U101" i="3" s="1"/>
  <c r="Q101" i="3"/>
  <c r="T101" i="3" s="1"/>
  <c r="M101" i="3"/>
  <c r="Y100" i="3"/>
  <c r="X100" i="3"/>
  <c r="W100" i="3"/>
  <c r="S100" i="3"/>
  <c r="V100" i="3" s="1"/>
  <c r="R100" i="3"/>
  <c r="U100" i="3" s="1"/>
  <c r="Q100" i="3"/>
  <c r="T100" i="3" s="1"/>
  <c r="M100" i="3"/>
  <c r="Y99" i="3"/>
  <c r="X99" i="3"/>
  <c r="W99" i="3"/>
  <c r="S99" i="3"/>
  <c r="V99" i="3" s="1"/>
  <c r="R99" i="3"/>
  <c r="U99" i="3" s="1"/>
  <c r="Q99" i="3"/>
  <c r="T99" i="3" s="1"/>
  <c r="M99" i="3"/>
  <c r="Y98" i="3"/>
  <c r="X98" i="3"/>
  <c r="W98" i="3"/>
  <c r="S98" i="3"/>
  <c r="V98" i="3" s="1"/>
  <c r="R98" i="3"/>
  <c r="U98" i="3" s="1"/>
  <c r="Q98" i="3"/>
  <c r="T98" i="3" s="1"/>
  <c r="M98" i="3"/>
  <c r="Y97" i="3"/>
  <c r="X97" i="3"/>
  <c r="W97" i="3"/>
  <c r="S97" i="3"/>
  <c r="V97" i="3" s="1"/>
  <c r="R97" i="3"/>
  <c r="U97" i="3" s="1"/>
  <c r="Q97" i="3"/>
  <c r="T97" i="3" s="1"/>
  <c r="M97" i="3"/>
  <c r="D97" i="3"/>
  <c r="Y96" i="3"/>
  <c r="X96" i="3"/>
  <c r="W96" i="3"/>
  <c r="S96" i="3"/>
  <c r="V96" i="3" s="1"/>
  <c r="R96" i="3"/>
  <c r="U96" i="3" s="1"/>
  <c r="Q96" i="3"/>
  <c r="T96" i="3" s="1"/>
  <c r="M96" i="3"/>
  <c r="D96" i="3"/>
  <c r="Y95" i="3"/>
  <c r="X95" i="3"/>
  <c r="W95" i="3"/>
  <c r="S95" i="3"/>
  <c r="V95" i="3" s="1"/>
  <c r="R95" i="3"/>
  <c r="U95" i="3" s="1"/>
  <c r="Q95" i="3"/>
  <c r="T95" i="3" s="1"/>
  <c r="M95" i="3"/>
  <c r="Y94" i="3"/>
  <c r="X94" i="3"/>
  <c r="W94" i="3"/>
  <c r="S94" i="3"/>
  <c r="V94" i="3" s="1"/>
  <c r="R94" i="3"/>
  <c r="U94" i="3" s="1"/>
  <c r="Q94" i="3"/>
  <c r="T94" i="3" s="1"/>
  <c r="M94" i="3"/>
  <c r="Y93" i="3"/>
  <c r="X93" i="3"/>
  <c r="W93" i="3"/>
  <c r="S93" i="3"/>
  <c r="V93" i="3" s="1"/>
  <c r="R93" i="3"/>
  <c r="U93" i="3" s="1"/>
  <c r="Q93" i="3"/>
  <c r="T93" i="3" s="1"/>
  <c r="M93" i="3"/>
  <c r="Y80" i="3"/>
  <c r="X80" i="3"/>
  <c r="W80" i="3"/>
  <c r="S80" i="3"/>
  <c r="V80" i="3" s="1"/>
  <c r="R80" i="3"/>
  <c r="U80" i="3" s="1"/>
  <c r="Q80" i="3"/>
  <c r="T80" i="3" s="1"/>
  <c r="M80" i="3"/>
  <c r="Y79" i="3"/>
  <c r="X79" i="3"/>
  <c r="W79" i="3"/>
  <c r="S79" i="3"/>
  <c r="V79" i="3" s="1"/>
  <c r="R79" i="3"/>
  <c r="U79" i="3" s="1"/>
  <c r="Q79" i="3"/>
  <c r="T79" i="3" s="1"/>
  <c r="M79" i="3"/>
  <c r="Y78" i="3"/>
  <c r="X78" i="3"/>
  <c r="W78" i="3"/>
  <c r="S78" i="3"/>
  <c r="V78" i="3" s="1"/>
  <c r="R78" i="3"/>
  <c r="U78" i="3" s="1"/>
  <c r="Q78" i="3"/>
  <c r="T78" i="3" s="1"/>
  <c r="M78" i="3"/>
  <c r="Y92" i="3"/>
  <c r="X92" i="3"/>
  <c r="W92" i="3"/>
  <c r="S92" i="3"/>
  <c r="V92" i="3" s="1"/>
  <c r="R92" i="3"/>
  <c r="U92" i="3" s="1"/>
  <c r="Q92" i="3"/>
  <c r="T92" i="3" s="1"/>
  <c r="M92" i="3"/>
  <c r="Y62" i="3"/>
  <c r="X62" i="3"/>
  <c r="W62" i="3"/>
  <c r="S62" i="3"/>
  <c r="V62" i="3" s="1"/>
  <c r="R62" i="3"/>
  <c r="U62" i="3" s="1"/>
  <c r="Q62" i="3"/>
  <c r="T62" i="3" s="1"/>
  <c r="M62" i="3"/>
  <c r="Y61" i="3"/>
  <c r="X61" i="3"/>
  <c r="W61" i="3"/>
  <c r="S61" i="3"/>
  <c r="V61" i="3" s="1"/>
  <c r="R61" i="3"/>
  <c r="U61" i="3" s="1"/>
  <c r="Q61" i="3"/>
  <c r="T61" i="3" s="1"/>
  <c r="M61" i="3"/>
  <c r="Y60" i="3"/>
  <c r="X60" i="3"/>
  <c r="W60" i="3"/>
  <c r="S60" i="3"/>
  <c r="V60" i="3" s="1"/>
  <c r="R60" i="3"/>
  <c r="U60" i="3" s="1"/>
  <c r="Q60" i="3"/>
  <c r="T60" i="3" s="1"/>
  <c r="M60" i="3"/>
  <c r="Y59" i="3"/>
  <c r="X59" i="3"/>
  <c r="W59" i="3"/>
  <c r="S59" i="3"/>
  <c r="V59" i="3" s="1"/>
  <c r="R59" i="3"/>
  <c r="U59" i="3" s="1"/>
  <c r="Q59" i="3"/>
  <c r="T59" i="3" s="1"/>
  <c r="M59" i="3"/>
  <c r="Y58" i="3"/>
  <c r="X58" i="3"/>
  <c r="W58" i="3"/>
  <c r="S58" i="3"/>
  <c r="V58" i="3" s="1"/>
  <c r="R58" i="3"/>
  <c r="U58" i="3" s="1"/>
  <c r="Q58" i="3"/>
  <c r="T58" i="3" s="1"/>
  <c r="M58" i="3"/>
  <c r="B58" i="3"/>
  <c r="Y57" i="3"/>
  <c r="X57" i="3"/>
  <c r="W57" i="3"/>
  <c r="S57" i="3"/>
  <c r="V57" i="3" s="1"/>
  <c r="R57" i="3"/>
  <c r="U57" i="3" s="1"/>
  <c r="Q57" i="3"/>
  <c r="T57" i="3" s="1"/>
  <c r="M57" i="3"/>
  <c r="B57" i="3"/>
  <c r="Y56" i="3"/>
  <c r="X56" i="3"/>
  <c r="W56" i="3"/>
  <c r="S56" i="3"/>
  <c r="V56" i="3" s="1"/>
  <c r="R56" i="3"/>
  <c r="U56" i="3" s="1"/>
  <c r="Q56" i="3"/>
  <c r="T56" i="3" s="1"/>
  <c r="M56" i="3"/>
  <c r="B56" i="3"/>
  <c r="Y55" i="3"/>
  <c r="X55" i="3"/>
  <c r="W55" i="3"/>
  <c r="S55" i="3"/>
  <c r="V55" i="3" s="1"/>
  <c r="R55" i="3"/>
  <c r="U55" i="3" s="1"/>
  <c r="Q55" i="3"/>
  <c r="T55" i="3" s="1"/>
  <c r="M55" i="3"/>
  <c r="B55" i="3"/>
  <c r="Y54" i="3"/>
  <c r="X54" i="3"/>
  <c r="W54" i="3"/>
  <c r="S54" i="3"/>
  <c r="V54" i="3" s="1"/>
  <c r="R54" i="3"/>
  <c r="U54" i="3" s="1"/>
  <c r="Q54" i="3"/>
  <c r="T54" i="3" s="1"/>
  <c r="M54" i="3"/>
  <c r="Y91" i="3"/>
  <c r="X91" i="3"/>
  <c r="W91" i="3"/>
  <c r="S91" i="3"/>
  <c r="V91" i="3" s="1"/>
  <c r="R91" i="3"/>
  <c r="U91" i="3" s="1"/>
  <c r="Q91" i="3"/>
  <c r="T91" i="3" s="1"/>
  <c r="M91" i="3"/>
  <c r="Y53" i="3"/>
  <c r="X53" i="3"/>
  <c r="W53" i="3"/>
  <c r="S53" i="3"/>
  <c r="V53" i="3" s="1"/>
  <c r="R53" i="3"/>
  <c r="U53" i="3" s="1"/>
  <c r="Q53" i="3"/>
  <c r="T53" i="3" s="1"/>
  <c r="M53" i="3"/>
  <c r="Y52" i="3"/>
  <c r="X52" i="3"/>
  <c r="W52" i="3"/>
  <c r="S52" i="3"/>
  <c r="V52" i="3" s="1"/>
  <c r="R52" i="3"/>
  <c r="U52" i="3" s="1"/>
  <c r="Q52" i="3"/>
  <c r="T52" i="3" s="1"/>
  <c r="M52" i="3"/>
  <c r="Y51" i="3"/>
  <c r="X51" i="3"/>
  <c r="W51" i="3"/>
  <c r="S51" i="3"/>
  <c r="V51" i="3" s="1"/>
  <c r="R51" i="3"/>
  <c r="U51" i="3" s="1"/>
  <c r="Q51" i="3"/>
  <c r="T51" i="3" s="1"/>
  <c r="M51" i="3"/>
  <c r="Y50" i="3"/>
  <c r="X50" i="3"/>
  <c r="W50" i="3"/>
  <c r="S50" i="3"/>
  <c r="V50" i="3" s="1"/>
  <c r="R50" i="3"/>
  <c r="U50" i="3" s="1"/>
  <c r="Q50" i="3"/>
  <c r="T50" i="3" s="1"/>
  <c r="M50" i="3"/>
  <c r="Y49" i="3"/>
  <c r="X49" i="3"/>
  <c r="W49" i="3"/>
  <c r="S49" i="3"/>
  <c r="V49" i="3" s="1"/>
  <c r="R49" i="3"/>
  <c r="U49" i="3" s="1"/>
  <c r="Q49" i="3"/>
  <c r="T49" i="3" s="1"/>
  <c r="M49" i="3"/>
  <c r="Y48" i="3"/>
  <c r="X48" i="3"/>
  <c r="W48" i="3"/>
  <c r="S48" i="3"/>
  <c r="V48" i="3" s="1"/>
  <c r="R48" i="3"/>
  <c r="U48" i="3" s="1"/>
  <c r="Q48" i="3"/>
  <c r="T48" i="3" s="1"/>
  <c r="M48" i="3"/>
  <c r="Y47" i="3"/>
  <c r="X47" i="3"/>
  <c r="W47" i="3"/>
  <c r="S47" i="3"/>
  <c r="V47" i="3" s="1"/>
  <c r="R47" i="3"/>
  <c r="U47" i="3" s="1"/>
  <c r="Q47" i="3"/>
  <c r="T47" i="3" s="1"/>
  <c r="M47" i="3"/>
  <c r="Y46" i="3"/>
  <c r="X46" i="3"/>
  <c r="W46" i="3"/>
  <c r="S46" i="3"/>
  <c r="V46" i="3" s="1"/>
  <c r="R46" i="3"/>
  <c r="U46" i="3" s="1"/>
  <c r="Q46" i="3"/>
  <c r="T46" i="3" s="1"/>
  <c r="M46" i="3"/>
  <c r="Y45" i="3"/>
  <c r="X45" i="3"/>
  <c r="W45" i="3"/>
  <c r="S45" i="3"/>
  <c r="V45" i="3" s="1"/>
  <c r="R45" i="3"/>
  <c r="U45" i="3" s="1"/>
  <c r="Q45" i="3"/>
  <c r="T45" i="3" s="1"/>
  <c r="M45" i="3"/>
  <c r="Y44" i="3"/>
  <c r="X44" i="3"/>
  <c r="W44" i="3"/>
  <c r="S44" i="3"/>
  <c r="V44" i="3" s="1"/>
  <c r="R44" i="3"/>
  <c r="U44" i="3" s="1"/>
  <c r="Q44" i="3"/>
  <c r="T44" i="3" s="1"/>
  <c r="M44" i="3"/>
  <c r="Y43" i="3"/>
  <c r="X43" i="3"/>
  <c r="W43" i="3"/>
  <c r="S43" i="3"/>
  <c r="V43" i="3" s="1"/>
  <c r="R43" i="3"/>
  <c r="U43" i="3" s="1"/>
  <c r="Q43" i="3"/>
  <c r="T43" i="3" s="1"/>
  <c r="M43" i="3"/>
  <c r="Y42" i="3"/>
  <c r="X42" i="3"/>
  <c r="W42" i="3"/>
  <c r="S42" i="3"/>
  <c r="V42" i="3" s="1"/>
  <c r="R42" i="3"/>
  <c r="U42" i="3" s="1"/>
  <c r="Q42" i="3"/>
  <c r="T42" i="3" s="1"/>
  <c r="M42" i="3"/>
  <c r="Y41" i="3"/>
  <c r="X41" i="3"/>
  <c r="W41" i="3"/>
  <c r="S41" i="3"/>
  <c r="V41" i="3" s="1"/>
  <c r="R41" i="3"/>
  <c r="U41" i="3" s="1"/>
  <c r="Q41" i="3"/>
  <c r="T41" i="3" s="1"/>
  <c r="M41" i="3"/>
  <c r="Y40" i="3"/>
  <c r="X40" i="3"/>
  <c r="W40" i="3"/>
  <c r="S40" i="3"/>
  <c r="V40" i="3" s="1"/>
  <c r="R40" i="3"/>
  <c r="U40" i="3" s="1"/>
  <c r="Q40" i="3"/>
  <c r="T40" i="3" s="1"/>
  <c r="M40" i="3"/>
  <c r="Y39" i="3"/>
  <c r="X39" i="3"/>
  <c r="W39" i="3"/>
  <c r="S39" i="3"/>
  <c r="V39" i="3" s="1"/>
  <c r="R39" i="3"/>
  <c r="U39" i="3" s="1"/>
  <c r="Q39" i="3"/>
  <c r="T39" i="3" s="1"/>
  <c r="M39" i="3"/>
  <c r="Y38" i="3"/>
  <c r="X38" i="3"/>
  <c r="W38" i="3"/>
  <c r="S38" i="3"/>
  <c r="V38" i="3" s="1"/>
  <c r="R38" i="3"/>
  <c r="U38" i="3" s="1"/>
  <c r="Q38" i="3"/>
  <c r="T38" i="3" s="1"/>
  <c r="M38" i="3"/>
  <c r="Y37" i="3"/>
  <c r="X37" i="3"/>
  <c r="W37" i="3"/>
  <c r="S37" i="3"/>
  <c r="V37" i="3" s="1"/>
  <c r="R37" i="3"/>
  <c r="U37" i="3" s="1"/>
  <c r="Q37" i="3"/>
  <c r="T37" i="3" s="1"/>
  <c r="M37" i="3"/>
  <c r="Y90" i="3"/>
  <c r="X90" i="3"/>
  <c r="W90" i="3"/>
  <c r="S90" i="3"/>
  <c r="V90" i="3" s="1"/>
  <c r="R90" i="3"/>
  <c r="U90" i="3" s="1"/>
  <c r="Q90" i="3"/>
  <c r="T90" i="3" s="1"/>
  <c r="M90" i="3"/>
  <c r="J90" i="3"/>
  <c r="Y89" i="3"/>
  <c r="X89" i="3"/>
  <c r="W89" i="3"/>
  <c r="S89" i="3"/>
  <c r="V89" i="3" s="1"/>
  <c r="R89" i="3"/>
  <c r="U89" i="3" s="1"/>
  <c r="Q89" i="3"/>
  <c r="T89" i="3" s="1"/>
  <c r="M89" i="3"/>
  <c r="J89" i="3"/>
  <c r="Y88" i="3"/>
  <c r="X88" i="3"/>
  <c r="W88" i="3"/>
  <c r="S88" i="3"/>
  <c r="V88" i="3" s="1"/>
  <c r="R88" i="3"/>
  <c r="U88" i="3" s="1"/>
  <c r="Q88" i="3"/>
  <c r="T88" i="3" s="1"/>
  <c r="M88" i="3"/>
  <c r="J88" i="3"/>
  <c r="Y87" i="3"/>
  <c r="X87" i="3"/>
  <c r="W87" i="3"/>
  <c r="S87" i="3"/>
  <c r="V87" i="3" s="1"/>
  <c r="R87" i="3"/>
  <c r="U87" i="3" s="1"/>
  <c r="Q87" i="3"/>
  <c r="T87" i="3" s="1"/>
  <c r="M87" i="3"/>
  <c r="J87" i="3"/>
  <c r="Y36" i="3"/>
  <c r="X36" i="3"/>
  <c r="W36" i="3"/>
  <c r="S36" i="3"/>
  <c r="V36" i="3" s="1"/>
  <c r="R36" i="3"/>
  <c r="U36" i="3" s="1"/>
  <c r="Q36" i="3"/>
  <c r="T36" i="3" s="1"/>
  <c r="M36" i="3"/>
  <c r="J36" i="3"/>
  <c r="Y86" i="3"/>
  <c r="X86" i="3"/>
  <c r="W86" i="3"/>
  <c r="S86" i="3"/>
  <c r="V86" i="3" s="1"/>
  <c r="R86" i="3"/>
  <c r="U86" i="3" s="1"/>
  <c r="Q86" i="3"/>
  <c r="T86" i="3" s="1"/>
  <c r="M86" i="3"/>
  <c r="J86" i="3"/>
  <c r="Y85" i="3"/>
  <c r="X85" i="3"/>
  <c r="W85" i="3"/>
  <c r="S85" i="3"/>
  <c r="V85" i="3" s="1"/>
  <c r="R85" i="3"/>
  <c r="U85" i="3" s="1"/>
  <c r="Q85" i="3"/>
  <c r="T85" i="3" s="1"/>
  <c r="M85" i="3"/>
  <c r="J85" i="3"/>
  <c r="Y84" i="3"/>
  <c r="X84" i="3"/>
  <c r="W84" i="3"/>
  <c r="S84" i="3"/>
  <c r="V84" i="3" s="1"/>
  <c r="R84" i="3"/>
  <c r="U84" i="3" s="1"/>
  <c r="Q84" i="3"/>
  <c r="T84" i="3" s="1"/>
  <c r="M84" i="3"/>
  <c r="J84" i="3"/>
  <c r="Y35" i="3"/>
  <c r="X35" i="3"/>
  <c r="W35" i="3"/>
  <c r="S35" i="3"/>
  <c r="V35" i="3" s="1"/>
  <c r="R35" i="3"/>
  <c r="U35" i="3" s="1"/>
  <c r="Q35" i="3"/>
  <c r="T35" i="3" s="1"/>
  <c r="M35" i="3"/>
  <c r="J35" i="3"/>
  <c r="Y83" i="3"/>
  <c r="X83" i="3"/>
  <c r="W83" i="3"/>
  <c r="S83" i="3"/>
  <c r="V83" i="3" s="1"/>
  <c r="R83" i="3"/>
  <c r="U83" i="3" s="1"/>
  <c r="Q83" i="3"/>
  <c r="T83" i="3" s="1"/>
  <c r="M83" i="3"/>
  <c r="J83" i="3"/>
  <c r="Y82" i="3"/>
  <c r="X82" i="3"/>
  <c r="W82" i="3"/>
  <c r="S82" i="3"/>
  <c r="V82" i="3" s="1"/>
  <c r="R82" i="3"/>
  <c r="U82" i="3" s="1"/>
  <c r="Q82" i="3"/>
  <c r="T82" i="3" s="1"/>
  <c r="M82" i="3"/>
  <c r="J82" i="3"/>
  <c r="Y81" i="3"/>
  <c r="X81" i="3"/>
  <c r="W81" i="3"/>
  <c r="S81" i="3"/>
  <c r="V81" i="3" s="1"/>
  <c r="R81" i="3"/>
  <c r="U81" i="3" s="1"/>
  <c r="Q81" i="3"/>
  <c r="T81" i="3" s="1"/>
  <c r="M81" i="3"/>
  <c r="J81" i="3"/>
  <c r="Y34" i="3"/>
  <c r="X34" i="3"/>
  <c r="W34" i="3"/>
  <c r="S34" i="3"/>
  <c r="V34" i="3" s="1"/>
  <c r="R34" i="3"/>
  <c r="U34" i="3" s="1"/>
  <c r="Q34" i="3"/>
  <c r="T34" i="3" s="1"/>
  <c r="M34" i="3"/>
  <c r="J34" i="3"/>
  <c r="Y29" i="3"/>
  <c r="X29" i="3"/>
  <c r="W29" i="3"/>
  <c r="S29" i="3"/>
  <c r="V29" i="3" s="1"/>
  <c r="R29" i="3"/>
  <c r="U29" i="3" s="1"/>
  <c r="Q29" i="3"/>
  <c r="T29" i="3" s="1"/>
  <c r="M29" i="3"/>
  <c r="J29" i="3"/>
  <c r="Y28" i="3"/>
  <c r="X28" i="3"/>
  <c r="W28" i="3"/>
  <c r="S28" i="3"/>
  <c r="V28" i="3" s="1"/>
  <c r="R28" i="3"/>
  <c r="U28" i="3" s="1"/>
  <c r="Q28" i="3"/>
  <c r="T28" i="3" s="1"/>
  <c r="M28" i="3"/>
  <c r="J28" i="3"/>
  <c r="Y27" i="3"/>
  <c r="X27" i="3"/>
  <c r="W27" i="3"/>
  <c r="S27" i="3"/>
  <c r="V27" i="3" s="1"/>
  <c r="R27" i="3"/>
  <c r="U27" i="3" s="1"/>
  <c r="Q27" i="3"/>
  <c r="T27" i="3" s="1"/>
  <c r="M27" i="3"/>
  <c r="J27" i="3"/>
  <c r="Y26" i="3"/>
  <c r="X26" i="3"/>
  <c r="W26" i="3"/>
  <c r="S26" i="3"/>
  <c r="V26" i="3" s="1"/>
  <c r="R26" i="3"/>
  <c r="U26" i="3" s="1"/>
  <c r="Q26" i="3"/>
  <c r="T26" i="3" s="1"/>
  <c r="M26" i="3"/>
  <c r="J26" i="3"/>
  <c r="Y25" i="3"/>
  <c r="X25" i="3"/>
  <c r="W25" i="3"/>
  <c r="S25" i="3"/>
  <c r="V25" i="3" s="1"/>
  <c r="R25" i="3"/>
  <c r="U25" i="3" s="1"/>
  <c r="Q25" i="3"/>
  <c r="T25" i="3" s="1"/>
  <c r="M25" i="3"/>
  <c r="J25" i="3"/>
  <c r="Y24" i="3"/>
  <c r="X24" i="3"/>
  <c r="W24" i="3"/>
  <c r="S24" i="3"/>
  <c r="V24" i="3" s="1"/>
  <c r="R24" i="3"/>
  <c r="U24" i="3" s="1"/>
  <c r="Q24" i="3"/>
  <c r="T24" i="3" s="1"/>
  <c r="M24" i="3"/>
  <c r="J24" i="3"/>
  <c r="Y23" i="3"/>
  <c r="X23" i="3"/>
  <c r="W23" i="3"/>
  <c r="S23" i="3"/>
  <c r="V23" i="3" s="1"/>
  <c r="R23" i="3"/>
  <c r="U23" i="3" s="1"/>
  <c r="Q23" i="3"/>
  <c r="T23" i="3" s="1"/>
  <c r="M23" i="3"/>
  <c r="J23" i="3"/>
  <c r="Y22" i="3"/>
  <c r="X22" i="3"/>
  <c r="W22" i="3"/>
  <c r="S22" i="3"/>
  <c r="V22" i="3" s="1"/>
  <c r="R22" i="3"/>
  <c r="U22" i="3" s="1"/>
  <c r="Q22" i="3"/>
  <c r="T22" i="3" s="1"/>
  <c r="M22" i="3"/>
  <c r="J22" i="3"/>
  <c r="Y21" i="3"/>
  <c r="X21" i="3"/>
  <c r="W21" i="3"/>
  <c r="S21" i="3"/>
  <c r="V21" i="3" s="1"/>
  <c r="R21" i="3"/>
  <c r="U21" i="3" s="1"/>
  <c r="Q21" i="3"/>
  <c r="T21" i="3" s="1"/>
  <c r="M21" i="3"/>
  <c r="J21" i="3"/>
  <c r="Y20" i="3"/>
  <c r="X20" i="3"/>
  <c r="W20" i="3"/>
  <c r="S20" i="3"/>
  <c r="V20" i="3" s="1"/>
  <c r="R20" i="3"/>
  <c r="U20" i="3" s="1"/>
  <c r="Q20" i="3"/>
  <c r="T20" i="3" s="1"/>
  <c r="M20" i="3"/>
  <c r="J20" i="3"/>
  <c r="Y19" i="3"/>
  <c r="X19" i="3"/>
  <c r="W19" i="3"/>
  <c r="S19" i="3"/>
  <c r="V19" i="3" s="1"/>
  <c r="R19" i="3"/>
  <c r="U19" i="3" s="1"/>
  <c r="Q19" i="3"/>
  <c r="T19" i="3" s="1"/>
  <c r="M19" i="3"/>
  <c r="J19" i="3"/>
  <c r="Y18" i="3"/>
  <c r="X18" i="3"/>
  <c r="W18" i="3"/>
  <c r="S18" i="3"/>
  <c r="V18" i="3" s="1"/>
  <c r="R18" i="3"/>
  <c r="U18" i="3" s="1"/>
  <c r="Q18" i="3"/>
  <c r="T18" i="3" s="1"/>
  <c r="M18" i="3"/>
  <c r="J18" i="3"/>
  <c r="Y17" i="3"/>
  <c r="X17" i="3"/>
  <c r="W17" i="3"/>
  <c r="S17" i="3"/>
  <c r="V17" i="3" s="1"/>
  <c r="R17" i="3"/>
  <c r="U17" i="3" s="1"/>
  <c r="Q17" i="3"/>
  <c r="T17" i="3" s="1"/>
  <c r="M17" i="3"/>
  <c r="J17" i="3"/>
  <c r="Y16" i="3"/>
  <c r="X16" i="3"/>
  <c r="W16" i="3"/>
  <c r="S16" i="3"/>
  <c r="V16" i="3" s="1"/>
  <c r="R16" i="3"/>
  <c r="U16" i="3" s="1"/>
  <c r="Q16" i="3"/>
  <c r="T16" i="3" s="1"/>
  <c r="M16" i="3"/>
  <c r="J16" i="3"/>
  <c r="Y15" i="3"/>
  <c r="X15" i="3"/>
  <c r="W15" i="3"/>
  <c r="S15" i="3"/>
  <c r="V15" i="3" s="1"/>
  <c r="R15" i="3"/>
  <c r="U15" i="3" s="1"/>
  <c r="Q15" i="3"/>
  <c r="T15" i="3" s="1"/>
  <c r="M15" i="3"/>
  <c r="J15" i="3"/>
  <c r="Y14" i="3"/>
  <c r="X14" i="3"/>
  <c r="W14" i="3"/>
  <c r="S14" i="3"/>
  <c r="V14" i="3" s="1"/>
  <c r="R14" i="3"/>
  <c r="U14" i="3" s="1"/>
  <c r="Q14" i="3"/>
  <c r="T14" i="3" s="1"/>
  <c r="M14" i="3"/>
  <c r="J14" i="3"/>
  <c r="Y13" i="3"/>
  <c r="X13" i="3"/>
  <c r="W13" i="3"/>
  <c r="S13" i="3"/>
  <c r="V13" i="3" s="1"/>
  <c r="R13" i="3"/>
  <c r="U13" i="3" s="1"/>
  <c r="Q13" i="3"/>
  <c r="T13" i="3" s="1"/>
  <c r="M13" i="3"/>
  <c r="J13" i="3"/>
  <c r="Y12" i="3"/>
  <c r="X12" i="3"/>
  <c r="W12" i="3"/>
  <c r="S12" i="3"/>
  <c r="V12" i="3" s="1"/>
  <c r="R12" i="3"/>
  <c r="U12" i="3" s="1"/>
  <c r="Q12" i="3"/>
  <c r="T12" i="3" s="1"/>
  <c r="M12" i="3"/>
  <c r="J12" i="3"/>
  <c r="Y11" i="3"/>
  <c r="X11" i="3"/>
  <c r="W11" i="3"/>
  <c r="T11" i="3"/>
  <c r="S11" i="3"/>
  <c r="V11" i="3" s="1"/>
  <c r="R11" i="3"/>
  <c r="U11" i="3" s="1"/>
  <c r="Q11" i="3"/>
  <c r="M11" i="3"/>
  <c r="J11" i="3"/>
  <c r="Y10" i="3"/>
  <c r="X10" i="3"/>
  <c r="W10" i="3"/>
  <c r="U10" i="3"/>
  <c r="S10" i="3"/>
  <c r="V10" i="3" s="1"/>
  <c r="R10" i="3"/>
  <c r="Q10" i="3"/>
  <c r="T10" i="3" s="1"/>
  <c r="M10" i="3"/>
  <c r="J10" i="3"/>
  <c r="Y9" i="3"/>
  <c r="X9" i="3"/>
  <c r="W9" i="3"/>
  <c r="S9" i="3"/>
  <c r="V9" i="3" s="1"/>
  <c r="R9" i="3"/>
  <c r="U9" i="3" s="1"/>
  <c r="Q9" i="3"/>
  <c r="T9" i="3" s="1"/>
  <c r="M9" i="3"/>
  <c r="J9" i="3"/>
  <c r="Y8" i="3"/>
  <c r="X8" i="3"/>
  <c r="W8" i="3"/>
  <c r="S8" i="3"/>
  <c r="V8" i="3" s="1"/>
  <c r="R8" i="3"/>
  <c r="U8" i="3" s="1"/>
  <c r="Q8" i="3"/>
  <c r="T8" i="3" s="1"/>
  <c r="M8" i="3"/>
  <c r="J8" i="3"/>
  <c r="Y7" i="3"/>
  <c r="X7" i="3"/>
  <c r="W7" i="3"/>
  <c r="S7" i="3"/>
  <c r="V7" i="3" s="1"/>
  <c r="R7" i="3"/>
  <c r="U7" i="3" s="1"/>
  <c r="Q7" i="3"/>
  <c r="T7" i="3" s="1"/>
  <c r="M7" i="3"/>
  <c r="J7" i="3"/>
  <c r="Y6" i="3"/>
  <c r="X6" i="3"/>
  <c r="W6" i="3"/>
  <c r="S6" i="3"/>
  <c r="V6" i="3" s="1"/>
  <c r="R6" i="3"/>
  <c r="U6" i="3" s="1"/>
  <c r="Q6" i="3"/>
  <c r="T6" i="3" s="1"/>
  <c r="M6" i="3"/>
  <c r="J6" i="3"/>
  <c r="Y5" i="3"/>
  <c r="X5" i="3"/>
  <c r="W5" i="3"/>
  <c r="S5" i="3"/>
  <c r="V5" i="3" s="1"/>
  <c r="R5" i="3"/>
  <c r="U5" i="3" s="1"/>
  <c r="Q5" i="3"/>
  <c r="T5" i="3" s="1"/>
  <c r="M5" i="3"/>
  <c r="J5" i="3"/>
  <c r="Y4" i="3"/>
  <c r="X4" i="3"/>
  <c r="W4" i="3"/>
  <c r="S4" i="3"/>
  <c r="V4" i="3" s="1"/>
  <c r="R4" i="3"/>
  <c r="U4" i="3" s="1"/>
  <c r="Q4" i="3"/>
  <c r="T4" i="3" s="1"/>
  <c r="M4" i="3"/>
  <c r="J4" i="3"/>
  <c r="Y3" i="3"/>
  <c r="X3" i="3"/>
  <c r="W3" i="3"/>
  <c r="S3" i="3"/>
  <c r="V3" i="3" s="1"/>
  <c r="R3" i="3"/>
  <c r="U3" i="3" s="1"/>
  <c r="Q3" i="3"/>
  <c r="T3" i="3" s="1"/>
  <c r="M3" i="3"/>
  <c r="J3" i="3"/>
  <c r="Y2" i="3"/>
  <c r="X2" i="3"/>
  <c r="W2" i="3"/>
  <c r="S2" i="3"/>
  <c r="V2" i="3" s="1"/>
  <c r="R2" i="3"/>
  <c r="U2" i="3" s="1"/>
  <c r="Q2" i="3"/>
  <c r="T2" i="3" s="1"/>
  <c r="M2" i="3"/>
  <c r="J2" i="3"/>
</calcChain>
</file>

<file path=xl/sharedStrings.xml><?xml version="1.0" encoding="utf-8"?>
<sst xmlns="http://schemas.openxmlformats.org/spreadsheetml/2006/main" count="1084" uniqueCount="139">
  <si>
    <t>Li tetrahedral</t>
  </si>
  <si>
    <t>Al3+</t>
  </si>
  <si>
    <t>Fe3+</t>
  </si>
  <si>
    <t>Ga3+</t>
  </si>
  <si>
    <t>Ge4+</t>
  </si>
  <si>
    <t>La [AO8] dodecahedron</t>
  </si>
  <si>
    <t>Sr2+</t>
  </si>
  <si>
    <t>Ba2+</t>
  </si>
  <si>
    <t>Ce4+</t>
  </si>
  <si>
    <t>Ca2+</t>
  </si>
  <si>
    <t>Rb+</t>
  </si>
  <si>
    <t>Zr [BO6] octahedron</t>
  </si>
  <si>
    <t>Nb5+</t>
  </si>
  <si>
    <t>Ru4+</t>
  </si>
  <si>
    <t>Ta5+</t>
  </si>
  <si>
    <t>Sb5+</t>
  </si>
  <si>
    <t>W6+</t>
  </si>
  <si>
    <t>Bi5+</t>
  </si>
  <si>
    <t>Cr3+</t>
  </si>
  <si>
    <t>Gd3+</t>
  </si>
  <si>
    <t>Mo6+</t>
  </si>
  <si>
    <t>Sm3+</t>
  </si>
  <si>
    <t>Y3+</t>
  </si>
  <si>
    <t>source</t>
  </si>
  <si>
    <t>li_sto</t>
  </si>
  <si>
    <t>la_sto</t>
  </si>
  <si>
    <t>zr_sto</t>
  </si>
  <si>
    <t>li_dop_sto</t>
  </si>
  <si>
    <t>la_dop_sto</t>
  </si>
  <si>
    <t>zr_dop_sto</t>
  </si>
  <si>
    <t>rel_dens_%</t>
  </si>
  <si>
    <t>conductivity</t>
  </si>
  <si>
    <t>log_cond</t>
  </si>
  <si>
    <t>act_energy</t>
  </si>
  <si>
    <t>lat_edge</t>
  </si>
  <si>
    <t>lat_vol</t>
  </si>
  <si>
    <t>li_dopant</t>
  </si>
  <si>
    <t>la_dopant</t>
  </si>
  <si>
    <t>zr_dopant</t>
  </si>
  <si>
    <t>li_dop_ionicrad</t>
  </si>
  <si>
    <t>la_dop_ionicrad</t>
  </si>
  <si>
    <t>zr_dop_ionicrad</t>
  </si>
  <si>
    <t>li_dop_ionicvol</t>
  </si>
  <si>
    <t>la_dop_ionicvol</t>
  </si>
  <si>
    <t>zr_dop_ionicvol</t>
  </si>
  <si>
    <t>li_dop_enev</t>
  </si>
  <si>
    <t>la_dop_enev</t>
  </si>
  <si>
    <t>zr_dop_enev</t>
  </si>
  <si>
    <t>10.1016/j.ssi.2017.12.034</t>
  </si>
  <si>
    <t>al</t>
  </si>
  <si>
    <t>10.1016/j.jechem.2017.10.006</t>
  </si>
  <si>
    <t>10.1021/acsami.9b21251</t>
  </si>
  <si>
    <t>10.1016/j.jpowsour.2018.06.096</t>
  </si>
  <si>
    <t>10.1073/pnas.1600422113</t>
  </si>
  <si>
    <t>10.1002/aenm.201600736</t>
  </si>
  <si>
    <t>10.1021/acsami.5b12186</t>
  </si>
  <si>
    <t>10.1016/j.jtice.2018.02.021</t>
  </si>
  <si>
    <t>10.1016/j.ssi.2018.04.016</t>
  </si>
  <si>
    <t>10.1088/2053-1591/ab62ef</t>
  </si>
  <si>
    <t>10.1007/s10904-018-0859-y</t>
  </si>
  <si>
    <t>10.1016/j.matdes.2017.10.067</t>
  </si>
  <si>
    <t>10.1016/j.jpowsour.2018.05.028</t>
  </si>
  <si>
    <t>10.1016/j.jeurceramsoc.2018.06.014</t>
  </si>
  <si>
    <t>10.1039/c8ra01329b</t>
  </si>
  <si>
    <t>10.1007/s11581-020-03580-y</t>
  </si>
  <si>
    <t>fe</t>
  </si>
  <si>
    <t>10.1016/j.jpowsour.2012.12.076</t>
  </si>
  <si>
    <t>ce</t>
  </si>
  <si>
    <t>10.1016/j.ssi.2014.10.009</t>
  </si>
  <si>
    <t>cr</t>
  </si>
  <si>
    <t>10.1021/acs.jpcc.7b12387</t>
  </si>
  <si>
    <t>10.1039/c9ta00417c</t>
  </si>
  <si>
    <t>ta</t>
  </si>
  <si>
    <t>ba</t>
  </si>
  <si>
    <t>ga</t>
  </si>
  <si>
    <t>10.1063/1.5141764</t>
  </si>
  <si>
    <t>bi</t>
  </si>
  <si>
    <t>10.1021/cm5008069</t>
  </si>
  <si>
    <t>10.1088/2053-1591/ab2799</t>
  </si>
  <si>
    <t>10.1088/2053-1591/ab2801</t>
  </si>
  <si>
    <t>10.1142/S1793604718500297</t>
  </si>
  <si>
    <t>10.1021/acsami.6b13902</t>
  </si>
  <si>
    <t>10.1002/anie.200701144 [thin pellet]</t>
  </si>
  <si>
    <t>10.1063/1.5019179</t>
  </si>
  <si>
    <t>10.1007/s10008-019-04225-5</t>
  </si>
  <si>
    <t>10.1016/j.matchemphys.2012.03.054</t>
  </si>
  <si>
    <t>10.1016/j.jallcom.2016.11.277</t>
  </si>
  <si>
    <t>10.1021/acs.chemmater.8b00486</t>
  </si>
  <si>
    <t>10.1016/j.ceramint.2019.04.236</t>
  </si>
  <si>
    <t>10.1016/j.electacta.2018.03.101</t>
  </si>
  <si>
    <t>gd</t>
  </si>
  <si>
    <t>10.1016/j.ssi.2019.04.021</t>
  </si>
  <si>
    <t>ge</t>
  </si>
  <si>
    <t>10.1016/j.ceramint.2018.01.065</t>
  </si>
  <si>
    <t>10.1007/978-3-319-52132-9_12</t>
  </si>
  <si>
    <t>mo</t>
  </si>
  <si>
    <t>10.1111/jace.14736</t>
  </si>
  <si>
    <t>10.1016/j.jpowsour.2010.11.089</t>
  </si>
  <si>
    <t>nb</t>
  </si>
  <si>
    <t>10.1016/j.ceramint.2017.06.035</t>
  </si>
  <si>
    <t>10.1039/c8ta02276c</t>
  </si>
  <si>
    <t>10.1021/acsami.7b00614</t>
  </si>
  <si>
    <t>rb</t>
  </si>
  <si>
    <t>10.1080/10667857.2016.1196033</t>
  </si>
  <si>
    <t>ru</t>
  </si>
  <si>
    <t>10.3724/SP.J.1077.2013.13428</t>
  </si>
  <si>
    <t>sb</t>
  </si>
  <si>
    <t>10.1039/c3cp50991e</t>
  </si>
  <si>
    <t>10.1016/j.matlet.2018.08.006</t>
  </si>
  <si>
    <t>sm</t>
  </si>
  <si>
    <t>10.1063/1.4818971</t>
  </si>
  <si>
    <t>w</t>
  </si>
  <si>
    <t>10.1016/j.electacta.2015.08.046</t>
  </si>
  <si>
    <t>10.1016/j.elecom.2011.08.014</t>
  </si>
  <si>
    <t>y</t>
  </si>
  <si>
    <t>10.1149/2.1031915jes</t>
  </si>
  <si>
    <t>10.1016/j.ceramint.2018.09.245</t>
  </si>
  <si>
    <t>10.1016/j.jpowsour.2013.10.089</t>
  </si>
  <si>
    <t>10.1016/j.elecom.2018.07.001</t>
  </si>
  <si>
    <t>10.1016/j.ssnmr.2015.05.002</t>
  </si>
  <si>
    <t>10.1016/j.jpowsour.2012.01.094</t>
  </si>
  <si>
    <t>10.1016/j.ensm.2019.01.018</t>
  </si>
  <si>
    <t>10.1111/jace.13578</t>
  </si>
  <si>
    <t>10.1016/j.ceramint.2020.01.106</t>
  </si>
  <si>
    <t>10.1149/2.013405jes</t>
  </si>
  <si>
    <t>10.1016/j.ssi.2017.09.005</t>
  </si>
  <si>
    <t>10.1021/acsenergylett.8b00453</t>
  </si>
  <si>
    <t>10.1039/c7dt01573a</t>
  </si>
  <si>
    <t>ca</t>
  </si>
  <si>
    <t>10.1039/c2ra01042a</t>
  </si>
  <si>
    <t>10.1016/j.ssi.2017.11.027</t>
  </si>
  <si>
    <t>10.1039/C9SE01162E</t>
  </si>
  <si>
    <t>10.1016/j.ssi.2019.05.027</t>
  </si>
  <si>
    <t>sr</t>
  </si>
  <si>
    <t>10.1016/j.jallcom.2019.04.274</t>
  </si>
  <si>
    <t>10.1016/j.jallcom.2018.02.134</t>
  </si>
  <si>
    <t>10.1016/j.ceramint.2017.10.072</t>
  </si>
  <si>
    <t>Ionic radii (pm)</t>
  </si>
  <si>
    <t>Electronegativity (pauling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</si>
</sst>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sz val="11"/>
      <color rgb="FF000000"/>
      <name val="Inconsolata"/>
    </font>
    <font>
      <sz val="9"/>
      <color rgb="FF000000"/>
      <name val="Arial"/>
    </font>
    <font>
      <u/>
      <sz val="9"/>
      <color rgb="FF0C7DBB"/>
      <name val="Arial"/>
    </font>
  </fonts>
  <fills count="6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1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4" fontId="1" fillId="0" borderId="0" xfId="0" applyNumberFormat="1" applyFont="1" applyAlignment="1"/>
    <xf numFmtId="49" fontId="2" fillId="0" borderId="0" xfId="0" applyNumberFormat="1" applyFont="1"/>
    <xf numFmtId="11" fontId="1" fillId="0" borderId="0" xfId="0" applyNumberFormat="1" applyFont="1"/>
    <xf numFmtId="0" fontId="1" fillId="0" borderId="0" xfId="0" applyFont="1" applyFill="1" applyAlignment="1"/>
    <xf numFmtId="11" fontId="1" fillId="0" borderId="0" xfId="0" applyNumberFormat="1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3" fillId="0" borderId="0" xfId="0" applyFont="1" applyFill="1"/>
    <xf numFmtId="49" fontId="2" fillId="0" borderId="0" xfId="0" applyNumberFormat="1" applyFont="1" applyFill="1" applyAlignment="1"/>
    <xf numFmtId="49" fontId="1" fillId="0" borderId="0" xfId="0" applyNumberFormat="1" applyFont="1" applyFill="1" applyAlignment="1"/>
    <xf numFmtId="49" fontId="4" fillId="0" borderId="0" xfId="0" applyNumberFormat="1" applyFont="1" applyFill="1" applyAlignment="1">
      <alignment horizontal="left"/>
    </xf>
    <xf numFmtId="49" fontId="5" fillId="0" borderId="0" xfId="0" applyNumberFormat="1" applyFont="1" applyFill="1" applyAlignment="1"/>
    <xf numFmtId="49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Conductivity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dataset_final!$I$2:$I$177</c:f>
              <c:numCache>
                <c:formatCode>0.00E+00</c:formatCode>
                <c:ptCount val="176"/>
                <c:pt idx="0">
                  <c:v>2.0600000000000002E-3</c:v>
                </c:pt>
                <c:pt idx="1">
                  <c:v>1.6199999999999999E-3</c:v>
                </c:pt>
                <c:pt idx="2">
                  <c:v>1.5299999999999999E-3</c:v>
                </c:pt>
                <c:pt idx="3">
                  <c:v>1.5E-3</c:v>
                </c:pt>
                <c:pt idx="4">
                  <c:v>1.4599999999999999E-3</c:v>
                </c:pt>
                <c:pt idx="5">
                  <c:v>1.3699999999999999E-3</c:v>
                </c:pt>
                <c:pt idx="6">
                  <c:v>1.3500000000000001E-3</c:v>
                </c:pt>
                <c:pt idx="7">
                  <c:v>1.2999999999999999E-3</c:v>
                </c:pt>
                <c:pt idx="8">
                  <c:v>1.24E-3</c:v>
                </c:pt>
                <c:pt idx="9">
                  <c:v>1.1999999999999999E-3</c:v>
                </c:pt>
                <c:pt idx="10">
                  <c:v>1.16E-3</c:v>
                </c:pt>
                <c:pt idx="11">
                  <c:v>1.1299999999999999E-3</c:v>
                </c:pt>
                <c:pt idx="12">
                  <c:v>1.1199999999999999E-3</c:v>
                </c:pt>
                <c:pt idx="13">
                  <c:v>1.1199999999999999E-3</c:v>
                </c:pt>
                <c:pt idx="14">
                  <c:v>1.1000000000000001E-3</c:v>
                </c:pt>
                <c:pt idx="15">
                  <c:v>1.1000000000000001E-3</c:v>
                </c:pt>
                <c:pt idx="16">
                  <c:v>1.09E-3</c:v>
                </c:pt>
                <c:pt idx="17">
                  <c:v>1.0399999999999999E-3</c:v>
                </c:pt>
                <c:pt idx="18">
                  <c:v>1.0300000000000001E-3</c:v>
                </c:pt>
                <c:pt idx="19">
                  <c:v>9.5600000000000004E-4</c:v>
                </c:pt>
                <c:pt idx="20">
                  <c:v>8.9999999999999998E-4</c:v>
                </c:pt>
                <c:pt idx="21">
                  <c:v>8.83E-4</c:v>
                </c:pt>
                <c:pt idx="22">
                  <c:v>8.7000000000000001E-4</c:v>
                </c:pt>
                <c:pt idx="23">
                  <c:v>8.4999999999999995E-4</c:v>
                </c:pt>
                <c:pt idx="24">
                  <c:v>8.0000000000000004E-4</c:v>
                </c:pt>
                <c:pt idx="25">
                  <c:v>8.0000000000000004E-4</c:v>
                </c:pt>
                <c:pt idx="26">
                  <c:v>7.8899999999999999E-4</c:v>
                </c:pt>
                <c:pt idx="27">
                  <c:v>7.7399999999999995E-4</c:v>
                </c:pt>
                <c:pt idx="28">
                  <c:v>7.6999999999999996E-4</c:v>
                </c:pt>
                <c:pt idx="29">
                  <c:v>7.3999999999999999E-4</c:v>
                </c:pt>
                <c:pt idx="30">
                  <c:v>7.3899999999999997E-4</c:v>
                </c:pt>
                <c:pt idx="31">
                  <c:v>7.2000000000000005E-4</c:v>
                </c:pt>
                <c:pt idx="32">
                  <c:v>7.2000000000000005E-4</c:v>
                </c:pt>
                <c:pt idx="33">
                  <c:v>7.2000000000000005E-4</c:v>
                </c:pt>
                <c:pt idx="34">
                  <c:v>7.1000000000000002E-4</c:v>
                </c:pt>
                <c:pt idx="35">
                  <c:v>6.8999999999999997E-4</c:v>
                </c:pt>
                <c:pt idx="36">
                  <c:v>6.7500000000000004E-4</c:v>
                </c:pt>
                <c:pt idx="37">
                  <c:v>6.6799999999999997E-4</c:v>
                </c:pt>
                <c:pt idx="38">
                  <c:v>6.6E-4</c:v>
                </c:pt>
                <c:pt idx="39">
                  <c:v>6.6E-4</c:v>
                </c:pt>
                <c:pt idx="40">
                  <c:v>6.5499999999999998E-4</c:v>
                </c:pt>
                <c:pt idx="41">
                  <c:v>6.4999999999999997E-4</c:v>
                </c:pt>
                <c:pt idx="42">
                  <c:v>6.4000000000000005E-4</c:v>
                </c:pt>
                <c:pt idx="43">
                  <c:v>6.1700000000000004E-4</c:v>
                </c:pt>
                <c:pt idx="44">
                  <c:v>5.6999999999999998E-4</c:v>
                </c:pt>
                <c:pt idx="45">
                  <c:v>5.5999999999999995E-4</c:v>
                </c:pt>
                <c:pt idx="46">
                  <c:v>5.5000000000000003E-4</c:v>
                </c:pt>
                <c:pt idx="47">
                  <c:v>5.3300000000000005E-4</c:v>
                </c:pt>
                <c:pt idx="48">
                  <c:v>5.1999999999999995E-4</c:v>
                </c:pt>
                <c:pt idx="49">
                  <c:v>5.0900000000000001E-4</c:v>
                </c:pt>
                <c:pt idx="50">
                  <c:v>5.04E-4</c:v>
                </c:pt>
                <c:pt idx="51">
                  <c:v>5.0000000000000001E-4</c:v>
                </c:pt>
                <c:pt idx="52">
                  <c:v>4.8999999999999998E-4</c:v>
                </c:pt>
                <c:pt idx="53">
                  <c:v>4.8500000000000003E-4</c:v>
                </c:pt>
                <c:pt idx="54">
                  <c:v>4.7800000000000002E-4</c:v>
                </c:pt>
                <c:pt idx="55">
                  <c:v>4.6999999999999999E-4</c:v>
                </c:pt>
                <c:pt idx="56">
                  <c:v>4.5800000000000002E-4</c:v>
                </c:pt>
                <c:pt idx="57">
                  <c:v>4.5800000000000002E-4</c:v>
                </c:pt>
                <c:pt idx="58">
                  <c:v>4.4999999999999999E-4</c:v>
                </c:pt>
                <c:pt idx="59">
                  <c:v>4.4999999999999999E-4</c:v>
                </c:pt>
                <c:pt idx="60">
                  <c:v>4.4799999999999999E-4</c:v>
                </c:pt>
                <c:pt idx="61">
                  <c:v>4.4099999999999999E-4</c:v>
                </c:pt>
                <c:pt idx="62">
                  <c:v>4.4000000000000002E-4</c:v>
                </c:pt>
                <c:pt idx="63">
                  <c:v>4.2999999999999999E-4</c:v>
                </c:pt>
                <c:pt idx="64">
                  <c:v>4.2999999999999999E-4</c:v>
                </c:pt>
                <c:pt idx="65">
                  <c:v>4.28E-4</c:v>
                </c:pt>
                <c:pt idx="66">
                  <c:v>4.1800000000000002E-4</c:v>
                </c:pt>
                <c:pt idx="67">
                  <c:v>4.0999999999999999E-4</c:v>
                </c:pt>
                <c:pt idx="68">
                  <c:v>4.0299999999999998E-4</c:v>
                </c:pt>
                <c:pt idx="69">
                  <c:v>3.7199999999999999E-4</c:v>
                </c:pt>
                <c:pt idx="70">
                  <c:v>3.6999999999999999E-4</c:v>
                </c:pt>
                <c:pt idx="71">
                  <c:v>3.6299999999999999E-4</c:v>
                </c:pt>
                <c:pt idx="72">
                  <c:v>3.57E-4</c:v>
                </c:pt>
                <c:pt idx="73">
                  <c:v>3.5399999999999999E-4</c:v>
                </c:pt>
                <c:pt idx="74">
                  <c:v>3.5300000000000002E-4</c:v>
                </c:pt>
                <c:pt idx="75">
                  <c:v>3.5E-4</c:v>
                </c:pt>
                <c:pt idx="76">
                  <c:v>3.5E-4</c:v>
                </c:pt>
                <c:pt idx="77">
                  <c:v>3.4600000000000001E-4</c:v>
                </c:pt>
                <c:pt idx="78">
                  <c:v>3.4499999999999998E-4</c:v>
                </c:pt>
                <c:pt idx="79">
                  <c:v>3.4000000000000002E-4</c:v>
                </c:pt>
                <c:pt idx="80">
                  <c:v>3.2600000000000001E-4</c:v>
                </c:pt>
                <c:pt idx="81">
                  <c:v>3.2000000000000003E-4</c:v>
                </c:pt>
                <c:pt idx="82">
                  <c:v>2.9E-4</c:v>
                </c:pt>
                <c:pt idx="83">
                  <c:v>2.8400000000000002E-4</c:v>
                </c:pt>
                <c:pt idx="84">
                  <c:v>2.7999999999999998E-4</c:v>
                </c:pt>
                <c:pt idx="85">
                  <c:v>2.7999999999999998E-4</c:v>
                </c:pt>
                <c:pt idx="86">
                  <c:v>2.7999999999999998E-4</c:v>
                </c:pt>
                <c:pt idx="87">
                  <c:v>2.7E-4</c:v>
                </c:pt>
                <c:pt idx="88">
                  <c:v>2.6499999999999999E-4</c:v>
                </c:pt>
                <c:pt idx="89">
                  <c:v>2.5999999999999998E-4</c:v>
                </c:pt>
                <c:pt idx="90">
                  <c:v>2.5999999999999998E-4</c:v>
                </c:pt>
                <c:pt idx="91">
                  <c:v>2.5999999999999998E-4</c:v>
                </c:pt>
                <c:pt idx="92">
                  <c:v>2.5599999999999999E-4</c:v>
                </c:pt>
                <c:pt idx="93">
                  <c:v>2.52E-4</c:v>
                </c:pt>
                <c:pt idx="94">
                  <c:v>2.5000000000000001E-4</c:v>
                </c:pt>
                <c:pt idx="95">
                  <c:v>2.5000000000000001E-4</c:v>
                </c:pt>
                <c:pt idx="96">
                  <c:v>2.4600000000000002E-4</c:v>
                </c:pt>
                <c:pt idx="97">
                  <c:v>2.4600000000000002E-4</c:v>
                </c:pt>
                <c:pt idx="98">
                  <c:v>2.4499999999999999E-4</c:v>
                </c:pt>
                <c:pt idx="99">
                  <c:v>2.4000000000000001E-4</c:v>
                </c:pt>
                <c:pt idx="100">
                  <c:v>2.4000000000000001E-4</c:v>
                </c:pt>
                <c:pt idx="101">
                  <c:v>2.3499999999999999E-4</c:v>
                </c:pt>
                <c:pt idx="102">
                  <c:v>2.3000000000000001E-4</c:v>
                </c:pt>
                <c:pt idx="103">
                  <c:v>2.3000000000000001E-4</c:v>
                </c:pt>
                <c:pt idx="104">
                  <c:v>2.2100000000000001E-4</c:v>
                </c:pt>
                <c:pt idx="105">
                  <c:v>2.2000000000000001E-4</c:v>
                </c:pt>
                <c:pt idx="106">
                  <c:v>2.1000000000000001E-4</c:v>
                </c:pt>
                <c:pt idx="107">
                  <c:v>2.0799999999999999E-4</c:v>
                </c:pt>
                <c:pt idx="108">
                  <c:v>2.0799999999999999E-4</c:v>
                </c:pt>
                <c:pt idx="109">
                  <c:v>2.0000000000000001E-4</c:v>
                </c:pt>
                <c:pt idx="110">
                  <c:v>1.95E-4</c:v>
                </c:pt>
                <c:pt idx="111">
                  <c:v>1.95E-4</c:v>
                </c:pt>
                <c:pt idx="112">
                  <c:v>1.8900000000000001E-4</c:v>
                </c:pt>
                <c:pt idx="113">
                  <c:v>1.8699999999999999E-4</c:v>
                </c:pt>
                <c:pt idx="114">
                  <c:v>1.7200000000000001E-4</c:v>
                </c:pt>
                <c:pt idx="115">
                  <c:v>1.6799999999999999E-4</c:v>
                </c:pt>
                <c:pt idx="116">
                  <c:v>1.4999999999999999E-4</c:v>
                </c:pt>
                <c:pt idx="117">
                  <c:v>1.4999999999999999E-4</c:v>
                </c:pt>
                <c:pt idx="118">
                  <c:v>1.4899999999999999E-4</c:v>
                </c:pt>
                <c:pt idx="119">
                  <c:v>1.4100000000000001E-4</c:v>
                </c:pt>
                <c:pt idx="120">
                  <c:v>1.35E-4</c:v>
                </c:pt>
                <c:pt idx="121">
                  <c:v>1.3200000000000001E-4</c:v>
                </c:pt>
                <c:pt idx="122">
                  <c:v>1.2999999999999999E-4</c:v>
                </c:pt>
                <c:pt idx="123">
                  <c:v>1.2899999999999999E-4</c:v>
                </c:pt>
                <c:pt idx="124">
                  <c:v>1.2899999999999999E-4</c:v>
                </c:pt>
                <c:pt idx="125">
                  <c:v>1.2400000000000001E-4</c:v>
                </c:pt>
                <c:pt idx="126">
                  <c:v>1.15E-4</c:v>
                </c:pt>
                <c:pt idx="127">
                  <c:v>1.1E-4</c:v>
                </c:pt>
                <c:pt idx="128">
                  <c:v>1.1E-4</c:v>
                </c:pt>
                <c:pt idx="129">
                  <c:v>1.08E-4</c:v>
                </c:pt>
                <c:pt idx="130">
                  <c:v>1.06E-4</c:v>
                </c:pt>
                <c:pt idx="131">
                  <c:v>1E-4</c:v>
                </c:pt>
                <c:pt idx="132">
                  <c:v>1E-4</c:v>
                </c:pt>
                <c:pt idx="133">
                  <c:v>9.8999999999999994E-5</c:v>
                </c:pt>
                <c:pt idx="134">
                  <c:v>9.8999999999999994E-5</c:v>
                </c:pt>
                <c:pt idx="135">
                  <c:v>9.6000000000000002E-5</c:v>
                </c:pt>
                <c:pt idx="136">
                  <c:v>9.2999999999999997E-5</c:v>
                </c:pt>
                <c:pt idx="137">
                  <c:v>9.0000000000000006E-5</c:v>
                </c:pt>
                <c:pt idx="138">
                  <c:v>8.7800000000000006E-5</c:v>
                </c:pt>
                <c:pt idx="139">
                  <c:v>8.5000000000000006E-5</c:v>
                </c:pt>
                <c:pt idx="140">
                  <c:v>8.2999999999999998E-5</c:v>
                </c:pt>
                <c:pt idx="141">
                  <c:v>8.0500000000000005E-5</c:v>
                </c:pt>
                <c:pt idx="142">
                  <c:v>7.8499999999999997E-5</c:v>
                </c:pt>
                <c:pt idx="143">
                  <c:v>6.9999999999999994E-5</c:v>
                </c:pt>
                <c:pt idx="144">
                  <c:v>6.5400000000000004E-5</c:v>
                </c:pt>
                <c:pt idx="145">
                  <c:v>6.0000000000000002E-5</c:v>
                </c:pt>
                <c:pt idx="146">
                  <c:v>5.8999999999999998E-5</c:v>
                </c:pt>
                <c:pt idx="147">
                  <c:v>5.8100000000000003E-5</c:v>
                </c:pt>
                <c:pt idx="148">
                  <c:v>4.3999999999999999E-5</c:v>
                </c:pt>
                <c:pt idx="149">
                  <c:v>4.3999999999999999E-5</c:v>
                </c:pt>
                <c:pt idx="150">
                  <c:v>3.6699999999999998E-5</c:v>
                </c:pt>
                <c:pt idx="151">
                  <c:v>3.0300000000000001E-5</c:v>
                </c:pt>
                <c:pt idx="152">
                  <c:v>2.9099999999999999E-5</c:v>
                </c:pt>
                <c:pt idx="153">
                  <c:v>2.8E-5</c:v>
                </c:pt>
                <c:pt idx="154">
                  <c:v>2.5999999999999998E-5</c:v>
                </c:pt>
                <c:pt idx="155">
                  <c:v>2.5000000000000001E-5</c:v>
                </c:pt>
                <c:pt idx="156">
                  <c:v>1.9199999999999999E-5</c:v>
                </c:pt>
                <c:pt idx="157">
                  <c:v>1.7399999999999999E-5</c:v>
                </c:pt>
                <c:pt idx="158">
                  <c:v>1.5400000000000002E-5</c:v>
                </c:pt>
                <c:pt idx="159">
                  <c:v>1.4399999999999999E-5</c:v>
                </c:pt>
                <c:pt idx="160">
                  <c:v>1.4E-5</c:v>
                </c:pt>
                <c:pt idx="161">
                  <c:v>1.26E-5</c:v>
                </c:pt>
                <c:pt idx="162">
                  <c:v>1.2E-5</c:v>
                </c:pt>
                <c:pt idx="163">
                  <c:v>8.5900000000000008E-6</c:v>
                </c:pt>
                <c:pt idx="164">
                  <c:v>7.8299999999999996E-6</c:v>
                </c:pt>
                <c:pt idx="165">
                  <c:v>7.1999999999999997E-6</c:v>
                </c:pt>
                <c:pt idx="166">
                  <c:v>7.0899999999999999E-6</c:v>
                </c:pt>
                <c:pt idx="167">
                  <c:v>5.0000000000000004E-6</c:v>
                </c:pt>
                <c:pt idx="168">
                  <c:v>4.8999999999999997E-6</c:v>
                </c:pt>
                <c:pt idx="169">
                  <c:v>2.2000000000000001E-6</c:v>
                </c:pt>
                <c:pt idx="170">
                  <c:v>1.9999999999999999E-6</c:v>
                </c:pt>
                <c:pt idx="171">
                  <c:v>1.7999999999999999E-6</c:v>
                </c:pt>
                <c:pt idx="172">
                  <c:v>1.3E-6</c:v>
                </c:pt>
                <c:pt idx="173">
                  <c:v>1.1000000000000001E-6</c:v>
                </c:pt>
                <c:pt idx="174">
                  <c:v>7.1800000000000005E-7</c:v>
                </c:pt>
                <c:pt idx="175">
                  <c:v>1.4E-8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1-4EC4-A3FD-920418782E37}"/>
            </c:ext>
          </c:extLst>
        </c:ser>
        <c:ser>
          <c:idx val="1"/>
          <c:order val="1"/>
          <c:tx>
            <c:v>Log10 of conductivity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dataset_final!$J$2:$J$177</c:f>
              <c:numCache>
                <c:formatCode>General</c:formatCode>
                <c:ptCount val="176"/>
                <c:pt idx="0">
                  <c:v>-2.6861327796308467</c:v>
                </c:pt>
                <c:pt idx="1">
                  <c:v>-2.7904849854573692</c:v>
                </c:pt>
                <c:pt idx="2">
                  <c:v>-2.8153085691824011</c:v>
                </c:pt>
                <c:pt idx="3">
                  <c:v>-2.8239087409443187</c:v>
                </c:pt>
                <c:pt idx="4">
                  <c:v>-2.8356471442155629</c:v>
                </c:pt>
                <c:pt idx="5">
                  <c:v>-2.8632794328435933</c:v>
                </c:pt>
                <c:pt idx="6">
                  <c:v>-2.8696662315049939</c:v>
                </c:pt>
                <c:pt idx="7">
                  <c:v>-2.8860566476931631</c:v>
                </c:pt>
                <c:pt idx="8">
                  <c:v>-2.9065783148377649</c:v>
                </c:pt>
                <c:pt idx="9">
                  <c:v>-2.9208187539523753</c:v>
                </c:pt>
                <c:pt idx="10">
                  <c:v>-2.9355420107730814</c:v>
                </c:pt>
                <c:pt idx="11">
                  <c:v>-2.9469215565165805</c:v>
                </c:pt>
                <c:pt idx="12">
                  <c:v>-2.9507819773298185</c:v>
                </c:pt>
                <c:pt idx="13">
                  <c:v>-2.9507819773298185</c:v>
                </c:pt>
                <c:pt idx="14">
                  <c:v>-2.9586073148417751</c:v>
                </c:pt>
                <c:pt idx="15">
                  <c:v>-2.9586073148417751</c:v>
                </c:pt>
                <c:pt idx="16">
                  <c:v>-2.9625735020593762</c:v>
                </c:pt>
                <c:pt idx="17">
                  <c:v>-2.9829666607012197</c:v>
                </c:pt>
                <c:pt idx="18">
                  <c:v>-2.9871627752948275</c:v>
                </c:pt>
                <c:pt idx="19">
                  <c:v>-3.0195421077239</c:v>
                </c:pt>
                <c:pt idx="20">
                  <c:v>-3.0457574905606752</c:v>
                </c:pt>
                <c:pt idx="21">
                  <c:v>-3.0540392964224314</c:v>
                </c:pt>
                <c:pt idx="22">
                  <c:v>-3.0604807473813813</c:v>
                </c:pt>
                <c:pt idx="23">
                  <c:v>-3.0705810742857071</c:v>
                </c:pt>
                <c:pt idx="24">
                  <c:v>-3.0969100130080562</c:v>
                </c:pt>
                <c:pt idx="25">
                  <c:v>-3.0969100130080562</c:v>
                </c:pt>
                <c:pt idx="26">
                  <c:v>-3.1029229967905798</c:v>
                </c:pt>
                <c:pt idx="27">
                  <c:v>-3.1112590393171073</c:v>
                </c:pt>
                <c:pt idx="28">
                  <c:v>-3.1135092748275182</c:v>
                </c:pt>
                <c:pt idx="29">
                  <c:v>-3.1307682802690238</c:v>
                </c:pt>
                <c:pt idx="30">
                  <c:v>-3.1313555616051745</c:v>
                </c:pt>
                <c:pt idx="31">
                  <c:v>-3.1426675035687315</c:v>
                </c:pt>
                <c:pt idx="32">
                  <c:v>-3.1426675035687315</c:v>
                </c:pt>
                <c:pt idx="33">
                  <c:v>-3.1426675035687315</c:v>
                </c:pt>
                <c:pt idx="34">
                  <c:v>-3.1487416512809245</c:v>
                </c:pt>
                <c:pt idx="35">
                  <c:v>-3.1611509092627448</c:v>
                </c:pt>
                <c:pt idx="36">
                  <c:v>-3.1706962271689751</c:v>
                </c:pt>
                <c:pt idx="37">
                  <c:v>-3.1752235375244542</c:v>
                </c:pt>
                <c:pt idx="38">
                  <c:v>-3.1804560644581312</c:v>
                </c:pt>
                <c:pt idx="39">
                  <c:v>-3.1804560644581312</c:v>
                </c:pt>
                <c:pt idx="40">
                  <c:v>-3.1837587000082168</c:v>
                </c:pt>
                <c:pt idx="41">
                  <c:v>-3.1870866433571443</c:v>
                </c:pt>
                <c:pt idx="42">
                  <c:v>-3.1938200260161129</c:v>
                </c:pt>
                <c:pt idx="43">
                  <c:v>-3.2097148359667584</c:v>
                </c:pt>
                <c:pt idx="44">
                  <c:v>-3.2441251443275085</c:v>
                </c:pt>
                <c:pt idx="45">
                  <c:v>-3.2518119729937998</c:v>
                </c:pt>
                <c:pt idx="46">
                  <c:v>-3.2596373105057563</c:v>
                </c:pt>
                <c:pt idx="47">
                  <c:v>-3.2732727909734276</c:v>
                </c:pt>
                <c:pt idx="48">
                  <c:v>-3.283996656365201</c:v>
                </c:pt>
                <c:pt idx="49">
                  <c:v>-3.2932822176632413</c:v>
                </c:pt>
                <c:pt idx="50">
                  <c:v>-3.2975694635544746</c:v>
                </c:pt>
                <c:pt idx="51">
                  <c:v>-3.3010299956639813</c:v>
                </c:pt>
                <c:pt idx="52">
                  <c:v>-3.3098039199714862</c:v>
                </c:pt>
                <c:pt idx="53">
                  <c:v>-3.3142582613977365</c:v>
                </c:pt>
                <c:pt idx="54">
                  <c:v>-3.3205721033878812</c:v>
                </c:pt>
                <c:pt idx="55">
                  <c:v>-3.3279021420642825</c:v>
                </c:pt>
                <c:pt idx="56">
                  <c:v>-3.3391345219961308</c:v>
                </c:pt>
                <c:pt idx="57">
                  <c:v>-3.3391345219961308</c:v>
                </c:pt>
                <c:pt idx="58">
                  <c:v>-3.3467874862246565</c:v>
                </c:pt>
                <c:pt idx="59">
                  <c:v>-3.3467874862246565</c:v>
                </c:pt>
                <c:pt idx="60">
                  <c:v>-3.348721986001856</c:v>
                </c:pt>
                <c:pt idx="61">
                  <c:v>-3.3555614105321614</c:v>
                </c:pt>
                <c:pt idx="62">
                  <c:v>-3.3565473235138126</c:v>
                </c:pt>
                <c:pt idx="63">
                  <c:v>-3.3665315444204134</c:v>
                </c:pt>
                <c:pt idx="64">
                  <c:v>-3.3665315444204134</c:v>
                </c:pt>
                <c:pt idx="65">
                  <c:v>-3.3685562309868278</c:v>
                </c:pt>
                <c:pt idx="66">
                  <c:v>-3.378823718224965</c:v>
                </c:pt>
                <c:pt idx="67">
                  <c:v>-3.3872161432802645</c:v>
                </c:pt>
                <c:pt idx="68">
                  <c:v>-3.3946949538588904</c:v>
                </c:pt>
                <c:pt idx="69">
                  <c:v>-3.4294570601181027</c:v>
                </c:pt>
                <c:pt idx="70">
                  <c:v>-3.431798275933005</c:v>
                </c:pt>
                <c:pt idx="71">
                  <c:v>-3.4400933749638876</c:v>
                </c:pt>
                <c:pt idx="72">
                  <c:v>-3.4473317838878068</c:v>
                </c:pt>
                <c:pt idx="73">
                  <c:v>-3.4509967379742124</c:v>
                </c:pt>
                <c:pt idx="74">
                  <c:v>-3.4522252946121772</c:v>
                </c:pt>
                <c:pt idx="75">
                  <c:v>-3.4559319556497243</c:v>
                </c:pt>
                <c:pt idx="76">
                  <c:v>-3.4559319556497243</c:v>
                </c:pt>
                <c:pt idx="77">
                  <c:v>-3.4609239012072233</c:v>
                </c:pt>
                <c:pt idx="78">
                  <c:v>-3.462180904926726</c:v>
                </c:pt>
                <c:pt idx="79">
                  <c:v>-3.4685210829577446</c:v>
                </c:pt>
                <c:pt idx="80">
                  <c:v>-3.4867823999320611</c:v>
                </c:pt>
                <c:pt idx="81">
                  <c:v>-3.4948500216800942</c:v>
                </c:pt>
                <c:pt idx="82">
                  <c:v>-3.5376020021010439</c:v>
                </c:pt>
                <c:pt idx="83">
                  <c:v>-3.5466816599529625</c:v>
                </c:pt>
                <c:pt idx="84">
                  <c:v>-3.552841968657781</c:v>
                </c:pt>
                <c:pt idx="85">
                  <c:v>-3.552841968657781</c:v>
                </c:pt>
                <c:pt idx="86">
                  <c:v>-3.552841968657781</c:v>
                </c:pt>
                <c:pt idx="87">
                  <c:v>-3.5686362358410126</c:v>
                </c:pt>
                <c:pt idx="88">
                  <c:v>-3.5767541260631921</c:v>
                </c:pt>
                <c:pt idx="89">
                  <c:v>-3.5850266520291822</c:v>
                </c:pt>
                <c:pt idx="90">
                  <c:v>-3.5850266520291822</c:v>
                </c:pt>
                <c:pt idx="91">
                  <c:v>-3.5850266520291822</c:v>
                </c:pt>
                <c:pt idx="92">
                  <c:v>-3.5917600346881504</c:v>
                </c:pt>
                <c:pt idx="93">
                  <c:v>-3.5985994592184558</c:v>
                </c:pt>
                <c:pt idx="94">
                  <c:v>-3.6020599913279625</c:v>
                </c:pt>
                <c:pt idx="95">
                  <c:v>-3.6020599913279625</c:v>
                </c:pt>
                <c:pt idx="96">
                  <c:v>-3.6090648928966207</c:v>
                </c:pt>
                <c:pt idx="97">
                  <c:v>-3.6090648928966207</c:v>
                </c:pt>
                <c:pt idx="98">
                  <c:v>-3.6108339156354674</c:v>
                </c:pt>
                <c:pt idx="99">
                  <c:v>-3.6197887582883941</c:v>
                </c:pt>
                <c:pt idx="100">
                  <c:v>-3.6197887582883941</c:v>
                </c:pt>
                <c:pt idx="101">
                  <c:v>-3.6289321377282637</c:v>
                </c:pt>
                <c:pt idx="102">
                  <c:v>-3.6382721639824069</c:v>
                </c:pt>
                <c:pt idx="103">
                  <c:v>-3.6382721639824069</c:v>
                </c:pt>
                <c:pt idx="104">
                  <c:v>-3.6556077263148894</c:v>
                </c:pt>
                <c:pt idx="105">
                  <c:v>-3.6575773191777938</c:v>
                </c:pt>
                <c:pt idx="106">
                  <c:v>-3.6777807052660809</c:v>
                </c:pt>
                <c:pt idx="107">
                  <c:v>-3.6819366650372385</c:v>
                </c:pt>
                <c:pt idx="108">
                  <c:v>-3.6819366650372385</c:v>
                </c:pt>
                <c:pt idx="109">
                  <c:v>-3.6989700043360187</c:v>
                </c:pt>
                <c:pt idx="110">
                  <c:v>-3.7099653886374822</c:v>
                </c:pt>
                <c:pt idx="111">
                  <c:v>-3.7099653886374822</c:v>
                </c:pt>
                <c:pt idx="112">
                  <c:v>-3.7235381958267557</c:v>
                </c:pt>
                <c:pt idx="113">
                  <c:v>-3.728158393463501</c:v>
                </c:pt>
                <c:pt idx="114">
                  <c:v>-3.7644715530924509</c:v>
                </c:pt>
                <c:pt idx="115">
                  <c:v>-3.7746907182741372</c:v>
                </c:pt>
                <c:pt idx="116">
                  <c:v>-3.8239087409443187</c:v>
                </c:pt>
                <c:pt idx="117">
                  <c:v>-3.8239087409443187</c:v>
                </c:pt>
                <c:pt idx="118">
                  <c:v>-3.826813731587726</c:v>
                </c:pt>
                <c:pt idx="119">
                  <c:v>-3.8507808873446199</c:v>
                </c:pt>
                <c:pt idx="120">
                  <c:v>-3.8696662315049939</c:v>
                </c:pt>
                <c:pt idx="121">
                  <c:v>-3.87942606879415</c:v>
                </c:pt>
                <c:pt idx="122">
                  <c:v>-3.8860566476931631</c:v>
                </c:pt>
                <c:pt idx="123">
                  <c:v>-3.8894102897007512</c:v>
                </c:pt>
                <c:pt idx="124">
                  <c:v>-3.8894102897007512</c:v>
                </c:pt>
                <c:pt idx="125">
                  <c:v>-3.9065783148377649</c:v>
                </c:pt>
                <c:pt idx="126">
                  <c:v>-3.9393021596463882</c:v>
                </c:pt>
                <c:pt idx="127">
                  <c:v>-3.9586073148417751</c:v>
                </c:pt>
                <c:pt idx="128">
                  <c:v>-3.9586073148417751</c:v>
                </c:pt>
                <c:pt idx="129">
                  <c:v>-3.9665762445130501</c:v>
                </c:pt>
                <c:pt idx="130">
                  <c:v>-3.9746941347352296</c:v>
                </c:pt>
                <c:pt idx="131">
                  <c:v>-4</c:v>
                </c:pt>
                <c:pt idx="132">
                  <c:v>-4</c:v>
                </c:pt>
                <c:pt idx="133">
                  <c:v>-4.0043648054024503</c:v>
                </c:pt>
                <c:pt idx="134">
                  <c:v>-4.0043648054024503</c:v>
                </c:pt>
                <c:pt idx="135">
                  <c:v>-4.017728766960432</c:v>
                </c:pt>
                <c:pt idx="136">
                  <c:v>-4.0315170514460652</c:v>
                </c:pt>
                <c:pt idx="137">
                  <c:v>-4.0457574905606748</c:v>
                </c:pt>
                <c:pt idx="138">
                  <c:v>-4.056505484093897</c:v>
                </c:pt>
                <c:pt idx="139">
                  <c:v>-4.0705810742857071</c:v>
                </c:pt>
                <c:pt idx="140">
                  <c:v>-4.0809219076239263</c:v>
                </c:pt>
                <c:pt idx="141">
                  <c:v>-4.0942041196321313</c:v>
                </c:pt>
                <c:pt idx="142">
                  <c:v>-4.1051303432547472</c:v>
                </c:pt>
                <c:pt idx="143">
                  <c:v>-4.1549019599857431</c:v>
                </c:pt>
                <c:pt idx="144">
                  <c:v>-4.1844222516757323</c:v>
                </c:pt>
                <c:pt idx="145">
                  <c:v>-4.2218487496163561</c:v>
                </c:pt>
                <c:pt idx="146">
                  <c:v>-4.2291479883578562</c:v>
                </c:pt>
                <c:pt idx="147">
                  <c:v>-4.2358238676096693</c:v>
                </c:pt>
                <c:pt idx="148">
                  <c:v>-4.356547323513813</c:v>
                </c:pt>
                <c:pt idx="149">
                  <c:v>-4.356547323513813</c:v>
                </c:pt>
                <c:pt idx="150">
                  <c:v>-4.4353339357479111</c:v>
                </c:pt>
                <c:pt idx="151">
                  <c:v>-4.5185573714976952</c:v>
                </c:pt>
                <c:pt idx="152">
                  <c:v>-4.5361070110140931</c:v>
                </c:pt>
                <c:pt idx="153">
                  <c:v>-4.5528419686577806</c:v>
                </c:pt>
                <c:pt idx="154">
                  <c:v>-4.5850266520291818</c:v>
                </c:pt>
                <c:pt idx="155">
                  <c:v>-4.6020599913279625</c:v>
                </c:pt>
                <c:pt idx="156">
                  <c:v>-4.7166987712964508</c:v>
                </c:pt>
                <c:pt idx="157">
                  <c:v>-4.7594507517174005</c:v>
                </c:pt>
                <c:pt idx="158">
                  <c:v>-4.8124792791635365</c:v>
                </c:pt>
                <c:pt idx="159">
                  <c:v>-4.8416375079047507</c:v>
                </c:pt>
                <c:pt idx="160">
                  <c:v>-4.8538719643217618</c:v>
                </c:pt>
                <c:pt idx="161">
                  <c:v>-4.8996294548824375</c:v>
                </c:pt>
                <c:pt idx="162">
                  <c:v>-4.9208187539523749</c:v>
                </c:pt>
                <c:pt idx="163">
                  <c:v>-5.066006836168758</c:v>
                </c:pt>
                <c:pt idx="164">
                  <c:v>-5.1062382379420566</c:v>
                </c:pt>
                <c:pt idx="165">
                  <c:v>-5.1426675035687319</c:v>
                </c:pt>
                <c:pt idx="166">
                  <c:v>-5.1493537648169339</c:v>
                </c:pt>
                <c:pt idx="167">
                  <c:v>-5.3010299956639813</c:v>
                </c:pt>
                <c:pt idx="168">
                  <c:v>-5.3098039199714862</c:v>
                </c:pt>
                <c:pt idx="169">
                  <c:v>-5.6575773191777934</c:v>
                </c:pt>
                <c:pt idx="170">
                  <c:v>-5.6989700043360187</c:v>
                </c:pt>
                <c:pt idx="171">
                  <c:v>-5.7447274948966935</c:v>
                </c:pt>
                <c:pt idx="172">
                  <c:v>-5.8860566476931631</c:v>
                </c:pt>
                <c:pt idx="173">
                  <c:v>-5.9586073148417746</c:v>
                </c:pt>
                <c:pt idx="174">
                  <c:v>-6.1438755557576998</c:v>
                </c:pt>
                <c:pt idx="175">
                  <c:v>-7.8538719643217618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1-4EC4-A3FD-920418782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92488"/>
        <c:axId val="436393472"/>
      </c:scatterChart>
      <c:valAx>
        <c:axId val="43639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3472"/>
        <c:crosses val="autoZero"/>
        <c:crossBetween val="midCat"/>
      </c:valAx>
      <c:valAx>
        <c:axId val="436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9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180</xdr:row>
      <xdr:rowOff>104774</xdr:rowOff>
    </xdr:from>
    <xdr:to>
      <xdr:col>13</xdr:col>
      <xdr:colOff>54429</xdr:colOff>
      <xdr:row>207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F5E59-B55A-4547-A63A-EFF5DF5D0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ceramint.2018.01.065" TargetMode="External"/><Relationship Id="rId2" Type="http://schemas.openxmlformats.org/officeDocument/2006/relationships/hyperlink" Target="https://doi.org/10.1016/j.ceramint.2018.01.065" TargetMode="External"/><Relationship Id="rId1" Type="http://schemas.openxmlformats.org/officeDocument/2006/relationships/hyperlink" Target="https://doi.org/10.1016/j.ceramint.2018.01.065" TargetMode="External"/><Relationship Id="rId5" Type="http://schemas.openxmlformats.org/officeDocument/2006/relationships/hyperlink" Target="https://doi.org/10.1016/j.ceramint.2018.01.065" TargetMode="External"/><Relationship Id="rId4" Type="http://schemas.openxmlformats.org/officeDocument/2006/relationships/hyperlink" Target="https://doi.org/10.1016/j.ceramint.2018.01.06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ceramint.2018.01.065" TargetMode="External"/><Relationship Id="rId2" Type="http://schemas.openxmlformats.org/officeDocument/2006/relationships/hyperlink" Target="https://doi.org/10.1016/j.ceramint.2018.01.065" TargetMode="External"/><Relationship Id="rId1" Type="http://schemas.openxmlformats.org/officeDocument/2006/relationships/hyperlink" Target="https://doi.org/10.1016/j.ceramint.2018.01.065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doi.org/10.1016/j.ceramint.2018.01.065" TargetMode="External"/><Relationship Id="rId4" Type="http://schemas.openxmlformats.org/officeDocument/2006/relationships/hyperlink" Target="https://doi.org/10.1016/j.ceramint.2018.01.06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ceramint.2018.01.065" TargetMode="External"/><Relationship Id="rId2" Type="http://schemas.openxmlformats.org/officeDocument/2006/relationships/hyperlink" Target="https://doi.org/10.1016/j.ceramint.2018.01.065" TargetMode="External"/><Relationship Id="rId1" Type="http://schemas.openxmlformats.org/officeDocument/2006/relationships/hyperlink" Target="https://doi.org/10.1016/j.ceramint.2018.01.065" TargetMode="External"/><Relationship Id="rId5" Type="http://schemas.openxmlformats.org/officeDocument/2006/relationships/hyperlink" Target="https://doi.org/10.1016/j.ceramint.2018.01.065" TargetMode="External"/><Relationship Id="rId4" Type="http://schemas.openxmlformats.org/officeDocument/2006/relationships/hyperlink" Target="https://doi.org/10.1016/j.ceramint.2018.01.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5"/>
  <sheetViews>
    <sheetView workbookViewId="0">
      <selection activeCell="D13" sqref="D13"/>
    </sheetView>
  </sheetViews>
  <sheetFormatPr defaultColWidth="14.42578125" defaultRowHeight="15.75" customHeight="1" x14ac:dyDescent="0.2"/>
  <cols>
    <col min="1" max="1" width="29.28515625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3" x14ac:dyDescent="0.2">
      <c r="A2" s="3" t="s">
        <v>137</v>
      </c>
      <c r="B2" s="4">
        <v>53</v>
      </c>
      <c r="C2" s="4">
        <v>63</v>
      </c>
      <c r="D2" s="4">
        <v>61</v>
      </c>
      <c r="E2" s="4">
        <v>53</v>
      </c>
    </row>
    <row r="3" spans="1:13" x14ac:dyDescent="0.2">
      <c r="A3" s="3" t="s">
        <v>138</v>
      </c>
      <c r="B3" s="4">
        <v>1.61</v>
      </c>
      <c r="C3" s="4">
        <v>1.83</v>
      </c>
      <c r="D3" s="4">
        <v>1.81</v>
      </c>
      <c r="E3" s="4">
        <v>2.0099999999999998</v>
      </c>
    </row>
    <row r="5" spans="1:13" x14ac:dyDescent="0.2">
      <c r="A5" s="1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</row>
    <row r="6" spans="1:13" x14ac:dyDescent="0.2">
      <c r="A6" s="3" t="s">
        <v>137</v>
      </c>
      <c r="B6" s="4">
        <v>140</v>
      </c>
      <c r="C6" s="4">
        <v>156</v>
      </c>
      <c r="D6" s="4">
        <v>111</v>
      </c>
      <c r="E6" s="4">
        <v>126</v>
      </c>
      <c r="F6" s="4">
        <v>175</v>
      </c>
    </row>
    <row r="7" spans="1:13" x14ac:dyDescent="0.2">
      <c r="A7" s="3" t="s">
        <v>138</v>
      </c>
      <c r="B7" s="4">
        <v>0.95</v>
      </c>
      <c r="C7" s="4">
        <v>0.89</v>
      </c>
      <c r="D7" s="4">
        <v>1.1200000000000001</v>
      </c>
      <c r="E7" s="4">
        <v>1</v>
      </c>
      <c r="F7" s="4">
        <v>0.82</v>
      </c>
    </row>
    <row r="9" spans="1:13" x14ac:dyDescent="0.2">
      <c r="A9" s="1" t="s">
        <v>11</v>
      </c>
      <c r="B9" s="2" t="s">
        <v>12</v>
      </c>
      <c r="C9" s="2" t="s">
        <v>13</v>
      </c>
      <c r="D9" s="2" t="s">
        <v>14</v>
      </c>
      <c r="E9" s="2" t="s">
        <v>15</v>
      </c>
      <c r="F9" s="2" t="s">
        <v>16</v>
      </c>
      <c r="G9" s="2" t="s">
        <v>4</v>
      </c>
      <c r="H9" s="2" t="s">
        <v>17</v>
      </c>
      <c r="I9" s="2" t="s">
        <v>18</v>
      </c>
      <c r="J9" s="2" t="s">
        <v>19</v>
      </c>
      <c r="K9" s="2" t="s">
        <v>20</v>
      </c>
      <c r="L9" s="2" t="s">
        <v>21</v>
      </c>
      <c r="M9" s="2" t="s">
        <v>22</v>
      </c>
    </row>
    <row r="10" spans="1:13" x14ac:dyDescent="0.2">
      <c r="A10" s="3" t="s">
        <v>137</v>
      </c>
      <c r="B10" s="4">
        <v>78</v>
      </c>
      <c r="C10" s="4">
        <v>76</v>
      </c>
      <c r="D10" s="4">
        <v>78</v>
      </c>
      <c r="E10" s="4">
        <v>74</v>
      </c>
      <c r="F10" s="4">
        <v>74</v>
      </c>
      <c r="G10" s="4">
        <v>67</v>
      </c>
      <c r="H10" s="4">
        <v>90</v>
      </c>
      <c r="I10" s="4">
        <v>75.5</v>
      </c>
      <c r="J10" s="4">
        <v>107.8</v>
      </c>
      <c r="K10" s="4">
        <v>73</v>
      </c>
      <c r="L10" s="4">
        <v>109.8</v>
      </c>
      <c r="M10" s="4">
        <v>104</v>
      </c>
    </row>
    <row r="11" spans="1:13" x14ac:dyDescent="0.2">
      <c r="A11" s="3" t="s">
        <v>138</v>
      </c>
      <c r="B11" s="4">
        <v>1.6</v>
      </c>
      <c r="C11" s="4">
        <v>2.2000000000000002</v>
      </c>
      <c r="D11" s="4">
        <v>1.5</v>
      </c>
      <c r="E11" s="4">
        <v>2.0499999999999998</v>
      </c>
      <c r="F11" s="4">
        <v>2.36</v>
      </c>
      <c r="G11" s="4">
        <v>2.0099999999999998</v>
      </c>
      <c r="H11" s="4">
        <v>2.02</v>
      </c>
      <c r="I11" s="4">
        <v>1.66</v>
      </c>
      <c r="J11" s="4">
        <v>1.2</v>
      </c>
      <c r="K11" s="4">
        <v>2.16</v>
      </c>
      <c r="L11" s="4">
        <v>1.17</v>
      </c>
      <c r="M11" s="4">
        <v>1.22</v>
      </c>
    </row>
    <row r="15" spans="1:13" x14ac:dyDescent="0.2">
      <c r="G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0"/>
  <sheetViews>
    <sheetView zoomScale="70" zoomScaleNormal="70" workbookViewId="0">
      <pane ySplit="1" topLeftCell="A44" activePane="bottomLeft" state="frozen"/>
      <selection pane="bottomLeft" activeCell="A31" sqref="A31"/>
    </sheetView>
  </sheetViews>
  <sheetFormatPr defaultColWidth="14.42578125" defaultRowHeight="15.75" customHeight="1" x14ac:dyDescent="0.2"/>
  <cols>
    <col min="1" max="1" width="28.7109375" style="14" customWidth="1"/>
    <col min="23" max="25" width="14.42578125" style="14"/>
  </cols>
  <sheetData>
    <row r="1" spans="1:25" ht="12.75" x14ac:dyDescent="0.2">
      <c r="A1" s="1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5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 t="s">
        <v>44</v>
      </c>
      <c r="W1" s="11" t="s">
        <v>45</v>
      </c>
      <c r="X1" s="11" t="s">
        <v>46</v>
      </c>
      <c r="Y1" s="11" t="s">
        <v>47</v>
      </c>
    </row>
    <row r="2" spans="1:25" ht="14.25" x14ac:dyDescent="0.2">
      <c r="A2" s="16" t="s">
        <v>48</v>
      </c>
      <c r="B2" s="6">
        <v>6.23</v>
      </c>
      <c r="C2" s="6">
        <v>3</v>
      </c>
      <c r="D2" s="6">
        <v>1.88</v>
      </c>
      <c r="E2" s="6">
        <v>0.26</v>
      </c>
      <c r="H2" s="6">
        <v>91.2</v>
      </c>
      <c r="I2" s="5">
        <v>2.5000000000000001E-4</v>
      </c>
      <c r="J2" s="7">
        <f t="shared" ref="J2:J29" si="0">LOG10(I2)</f>
        <v>-3.6020599913279625</v>
      </c>
      <c r="L2" s="6">
        <v>12.988200000000001</v>
      </c>
      <c r="M2" s="7">
        <f t="shared" ref="M2:M33" si="1">L2^3</f>
        <v>2191.0228287169684</v>
      </c>
      <c r="N2" s="6" t="s">
        <v>49</v>
      </c>
      <c r="Q2" s="7">
        <f>IF(N2="al",'List of dopants and characteris'!$B$2,IF(N2="fe",'List of dopants and characteris'!$C$2,IF(N2="ga",'List of dopants and characteris'!$D$2,IF(N2="ge",'List of dopants and characteris'!$E$2,0))))</f>
        <v>53</v>
      </c>
      <c r="R2" s="6">
        <f>IF(O2="sr",'List of dopants and characteris'!$B$6,IF(O2="ba",'List of dopants and characteris'!$C$6,IF(O2="ce",'List of dopants and characteris'!$D$6,IF(O2="ca",'List of dopants and characteris'!$E$6,IF(O2="rb",'List of dopants and characteris'!$F$6,0)))))</f>
        <v>0</v>
      </c>
      <c r="S2" s="7">
        <f>IF(P2="nb",'List of dopants and characteris'!$B$10,IF(P2="ru",'List of dopants and characteris'!$C$10,IF(P2="ta",'List of dopants and characteris'!$D$10,IF(P2="sb",'List of dopants and characteris'!$E$10,IF(P2="w",'List of dopants and characteris'!$F$10,IF(P2="ge",'List of dopants and characteris'!$G$10,IF(P2="bi",'List of dopants and characteris'!$H$10,IF(P2="cr",'List of dopants and characteris'!$I$10,IF(P2="gd",'List of dopants and characteris'!$J$10,IF(P2="mo",'List of dopants and characteris'!$K$10,IF(P2="sm",'List of dopants and characteris'!$L$10,IF(P2="y",'List of dopants and characteris'!$M$10,0))))))))))))</f>
        <v>0</v>
      </c>
      <c r="T2" s="7">
        <f t="shared" ref="T2:T33" si="2">IFERROR((4/3)*PI()*(Q2^3),"No dopant")</f>
        <v>623614.51931798342</v>
      </c>
      <c r="U2" s="7">
        <f t="shared" ref="U2:U33" si="3">IFERROR((4/3)*PI()*(R2^3),"No dopant")</f>
        <v>0</v>
      </c>
      <c r="V2" s="7">
        <f t="shared" ref="V2:V33" si="4">IFERROR((4/3)*PI()*(S2^3),"No dopant")</f>
        <v>0</v>
      </c>
      <c r="W2" s="15">
        <f>IF(N2="al",'List of dopants and characteris'!$B$3,IF(N2="fe",'List of dopants and characteris'!$C$3,IF(N2="ga",'List of dopants and characteris'!$D$3,IF(N2="ge",'List of dopants and characteris'!$E$3,0))))</f>
        <v>1.61</v>
      </c>
      <c r="X2" s="15">
        <f>IF(O2="sr",'List of dopants and characteris'!$B$7,IF(O2="ba",'List of dopants and characteris'!$C$7,IF(O2="ce",'List of dopants and characteris'!$D$7,IF(O2="ca",'List of dopants and characteris'!$E$7,IF(O2="rb",'List of dopants and characteris'!$F$7,0)))))</f>
        <v>0</v>
      </c>
      <c r="Y2" s="15">
        <f>IF(P2="nb",'List of dopants and characteris'!$B$11,IF(P2="ru",'List of dopants and characteris'!$C$11,IF(P2="ta",'List of dopants and characteris'!$D$11,IF(P2="sb",'List of dopants and characteris'!$E$11,IF(P2="w",'List of dopants and characteris'!$F$11,IF(P2="ge",'List of dopants and characteris'!$G$11,IF(P2="bi",'List of dopants and characteris'!$H$11,IF(P2="cr",'List of dopants and characteris'!$I$11,IF(P2="gd",'List of dopants and characteris'!$J$11,IF(P2="mo",'List of dopants and characteris'!$K$11,IF(P2="sm",'List of dopants and characteris'!$L$11,IF(P2="y",'List of dopants and characteris'!$M$11,0))))))))))))</f>
        <v>0</v>
      </c>
    </row>
    <row r="3" spans="1:25" ht="14.25" x14ac:dyDescent="0.2">
      <c r="A3" s="16" t="s">
        <v>50</v>
      </c>
      <c r="B3" s="6">
        <v>6.25</v>
      </c>
      <c r="C3" s="6">
        <v>3</v>
      </c>
      <c r="D3" s="6">
        <v>2</v>
      </c>
      <c r="E3" s="6">
        <v>0.25</v>
      </c>
      <c r="I3" s="5">
        <v>9.8999999999999994E-5</v>
      </c>
      <c r="J3" s="7">
        <f t="shared" si="0"/>
        <v>-4.0043648054024503</v>
      </c>
      <c r="L3" s="6">
        <v>12.975</v>
      </c>
      <c r="M3" s="7">
        <f t="shared" si="1"/>
        <v>2184.3493593749995</v>
      </c>
      <c r="N3" s="6" t="s">
        <v>49</v>
      </c>
      <c r="Q3" s="7">
        <f>IF(N3="al",'List of dopants and characteris'!$B$2,IF(N3="fe",'List of dopants and characteris'!$C$2,IF(N3="ga",'List of dopants and characteris'!$D$2,IF(N3="ge",'List of dopants and characteris'!$E$2,0))))</f>
        <v>53</v>
      </c>
      <c r="R3" s="6">
        <f>IF(O3="sr",'List of dopants and characteris'!$B$6,IF(O3="ba",'List of dopants and characteris'!$C$6,IF(O3="ce",'List of dopants and characteris'!$D$6,IF(O3="ca",'List of dopants and characteris'!$E$6,IF(O3="rb",'List of dopants and characteris'!$F$6,0)))))</f>
        <v>0</v>
      </c>
      <c r="S3" s="7">
        <f>IF(P3="nb",'List of dopants and characteris'!$B$10,IF(P3="ru",'List of dopants and characteris'!$C$10,IF(P3="ta",'List of dopants and characteris'!$D$10,IF(P3="sb",'List of dopants and characteris'!$E$10,IF(P3="w",'List of dopants and characteris'!$F$10,IF(P3="ge",'List of dopants and characteris'!$G$10,IF(P3="bi",'List of dopants and characteris'!$H$10,IF(P3="cr",'List of dopants and characteris'!$I$10,IF(P3="gd",'List of dopants and characteris'!$J$10,IF(P3="mo",'List of dopants and characteris'!$K$10,IF(P3="sm",'List of dopants and characteris'!$L$10,IF(P3="y",'List of dopants and characteris'!$M$10,0))))))))))))</f>
        <v>0</v>
      </c>
      <c r="T3" s="7">
        <f t="shared" si="2"/>
        <v>623614.51931798342</v>
      </c>
      <c r="U3" s="7">
        <f t="shared" si="3"/>
        <v>0</v>
      </c>
      <c r="V3" s="7">
        <f t="shared" si="4"/>
        <v>0</v>
      </c>
      <c r="W3" s="15">
        <f>IF(N3="al",'List of dopants and characteris'!$B$3,IF(N3="fe",'List of dopants and characteris'!$C$3,IF(N3="ga",'List of dopants and characteris'!$D$3,IF(N3="ge",'List of dopants and characteris'!$E$3,0))))</f>
        <v>1.61</v>
      </c>
      <c r="X3" s="15">
        <f>IF(O3="sr",'List of dopants and characteris'!$B$7,IF(O3="ba",'List of dopants and characteris'!$C$7,IF(O3="ce",'List of dopants and characteris'!$D$7,IF(O3="ca",'List of dopants and characteris'!$E$7,IF(O3="rb",'List of dopants and characteris'!$F$7,0)))))</f>
        <v>0</v>
      </c>
      <c r="Y3" s="15">
        <f>IF(P3="nb",'List of dopants and characteris'!$B$11,IF(P3="ru",'List of dopants and characteris'!$C$11,IF(P3="ta",'List of dopants and characteris'!$D$11,IF(P3="sb",'List of dopants and characteris'!$E$11,IF(P3="w",'List of dopants and characteris'!$F$11,IF(P3="ge",'List of dopants and characteris'!$G$11,IF(P3="bi",'List of dopants and characteris'!$H$11,IF(P3="cr",'List of dopants and characteris'!$I$11,IF(P3="gd",'List of dopants and characteris'!$J$11,IF(P3="mo",'List of dopants and characteris'!$K$11,IF(P3="sm",'List of dopants and characteris'!$L$11,IF(P3="y",'List of dopants and characteris'!$M$11,0))))))))))))</f>
        <v>0</v>
      </c>
    </row>
    <row r="4" spans="1:25" ht="14.25" x14ac:dyDescent="0.2">
      <c r="A4" s="16" t="s">
        <v>51</v>
      </c>
      <c r="B4" s="6">
        <v>6.25</v>
      </c>
      <c r="C4" s="6">
        <v>3</v>
      </c>
      <c r="D4" s="6">
        <v>2</v>
      </c>
      <c r="E4" s="6">
        <v>0.25</v>
      </c>
      <c r="H4" s="6">
        <v>95</v>
      </c>
      <c r="I4" s="5">
        <v>4.4099999999999999E-4</v>
      </c>
      <c r="J4" s="7">
        <f t="shared" si="0"/>
        <v>-3.3555614105321614</v>
      </c>
      <c r="M4" s="7">
        <f t="shared" si="1"/>
        <v>0</v>
      </c>
      <c r="N4" s="6" t="s">
        <v>49</v>
      </c>
      <c r="Q4" s="7">
        <f>IF(N4="al",'List of dopants and characteris'!$B$2,IF(N4="fe",'List of dopants and characteris'!$C$2,IF(N4="ga",'List of dopants and characteris'!$D$2,IF(N4="ge",'List of dopants and characteris'!$E$2,0))))</f>
        <v>53</v>
      </c>
      <c r="R4" s="6">
        <f>IF(O4="sr",'List of dopants and characteris'!$B$6,IF(O4="ba",'List of dopants and characteris'!$C$6,IF(O4="ce",'List of dopants and characteris'!$D$6,IF(O4="ca",'List of dopants and characteris'!$E$6,IF(O4="rb",'List of dopants and characteris'!$F$6,0)))))</f>
        <v>0</v>
      </c>
      <c r="S4" s="7">
        <f>IF(P4="nb",'List of dopants and characteris'!$B$10,IF(P4="ru",'List of dopants and characteris'!$C$10,IF(P4="ta",'List of dopants and characteris'!$D$10,IF(P4="sb",'List of dopants and characteris'!$E$10,IF(P4="w",'List of dopants and characteris'!$F$10,IF(P4="ge",'List of dopants and characteris'!$G$10,IF(P4="bi",'List of dopants and characteris'!$H$10,IF(P4="cr",'List of dopants and characteris'!$I$10,IF(P4="gd",'List of dopants and characteris'!$J$10,IF(P4="mo",'List of dopants and characteris'!$K$10,IF(P4="sm",'List of dopants and characteris'!$L$10,IF(P4="y",'List of dopants and characteris'!$M$10,0))))))))))))</f>
        <v>0</v>
      </c>
      <c r="T4" s="7">
        <f t="shared" si="2"/>
        <v>623614.51931798342</v>
      </c>
      <c r="U4" s="7">
        <f t="shared" si="3"/>
        <v>0</v>
      </c>
      <c r="V4" s="7">
        <f t="shared" si="4"/>
        <v>0</v>
      </c>
      <c r="W4" s="15">
        <f>IF(N4="al",'List of dopants and characteris'!$B$3,IF(N4="fe",'List of dopants and characteris'!$C$3,IF(N4="ga",'List of dopants and characteris'!$D$3,IF(N4="ge",'List of dopants and characteris'!$E$3,0))))</f>
        <v>1.61</v>
      </c>
      <c r="X4" s="15">
        <f>IF(O4="sr",'List of dopants and characteris'!$B$7,IF(O4="ba",'List of dopants and characteris'!$C$7,IF(O4="ce",'List of dopants and characteris'!$D$7,IF(O4="ca",'List of dopants and characteris'!$E$7,IF(O4="rb",'List of dopants and characteris'!$F$7,0)))))</f>
        <v>0</v>
      </c>
      <c r="Y4" s="15">
        <f>IF(P4="nb",'List of dopants and characteris'!$B$11,IF(P4="ru",'List of dopants and characteris'!$C$11,IF(P4="ta",'List of dopants and characteris'!$D$11,IF(P4="sb",'List of dopants and characteris'!$E$11,IF(P4="w",'List of dopants and characteris'!$F$11,IF(P4="ge",'List of dopants and characteris'!$G$11,IF(P4="bi",'List of dopants and characteris'!$H$11,IF(P4="cr",'List of dopants and characteris'!$I$11,IF(P4="gd",'List of dopants and characteris'!$J$11,IF(P4="mo",'List of dopants and characteris'!$K$11,IF(P4="sm",'List of dopants and characteris'!$L$11,IF(P4="y",'List of dopants and characteris'!$M$11,0))))))))))))</f>
        <v>0</v>
      </c>
    </row>
    <row r="5" spans="1:25" ht="14.25" x14ac:dyDescent="0.2">
      <c r="A5" s="16" t="s">
        <v>52</v>
      </c>
      <c r="B5" s="6">
        <v>6.28</v>
      </c>
      <c r="C5" s="6">
        <v>3</v>
      </c>
      <c r="D5" s="6">
        <v>2</v>
      </c>
      <c r="E5" s="6">
        <v>0.24</v>
      </c>
      <c r="I5" s="5">
        <v>3.5399999999999999E-4</v>
      </c>
      <c r="J5" s="7">
        <f t="shared" si="0"/>
        <v>-3.4509967379742124</v>
      </c>
      <c r="M5" s="7">
        <f t="shared" si="1"/>
        <v>0</v>
      </c>
      <c r="N5" s="6" t="s">
        <v>49</v>
      </c>
      <c r="Q5" s="7">
        <f>IF(N5="al",'List of dopants and characteris'!$B$2,IF(N5="fe",'List of dopants and characteris'!$C$2,IF(N5="ga",'List of dopants and characteris'!$D$2,IF(N5="ge",'List of dopants and characteris'!$E$2,0))))</f>
        <v>53</v>
      </c>
      <c r="R5" s="6">
        <f>IF(O5="sr",'List of dopants and characteris'!$B$6,IF(O5="ba",'List of dopants and characteris'!$C$6,IF(O5="ce",'List of dopants and characteris'!$D$6,IF(O5="ca",'List of dopants and characteris'!$E$6,IF(O5="rb",'List of dopants and characteris'!$F$6,0)))))</f>
        <v>0</v>
      </c>
      <c r="S5" s="7">
        <f>IF(P5="nb",'List of dopants and characteris'!$B$10,IF(P5="ru",'List of dopants and characteris'!$C$10,IF(P5="ta",'List of dopants and characteris'!$D$10,IF(P5="sb",'List of dopants and characteris'!$E$10,IF(P5="w",'List of dopants and characteris'!$F$10,IF(P5="ge",'List of dopants and characteris'!$G$10,IF(P5="bi",'List of dopants and characteris'!$H$10,IF(P5="cr",'List of dopants and characteris'!$I$10,IF(P5="gd",'List of dopants and characteris'!$J$10,IF(P5="mo",'List of dopants and characteris'!$K$10,IF(P5="sm",'List of dopants and characteris'!$L$10,IF(P5="y",'List of dopants and characteris'!$M$10,0))))))))))))</f>
        <v>0</v>
      </c>
      <c r="T5" s="7">
        <f t="shared" si="2"/>
        <v>623614.51931798342</v>
      </c>
      <c r="U5" s="7">
        <f t="shared" si="3"/>
        <v>0</v>
      </c>
      <c r="V5" s="7">
        <f t="shared" si="4"/>
        <v>0</v>
      </c>
      <c r="W5" s="15">
        <f>IF(N5="al",'List of dopants and characteris'!$B$3,IF(N5="fe",'List of dopants and characteris'!$C$3,IF(N5="ga",'List of dopants and characteris'!$D$3,IF(N5="ge",'List of dopants and characteris'!$E$3,0))))</f>
        <v>1.61</v>
      </c>
      <c r="X5" s="15">
        <f>IF(O5="sr",'List of dopants and characteris'!$B$7,IF(O5="ba",'List of dopants and characteris'!$C$7,IF(O5="ce",'List of dopants and characteris'!$D$7,IF(O5="ca",'List of dopants and characteris'!$E$7,IF(O5="rb",'List of dopants and characteris'!$F$7,0)))))</f>
        <v>0</v>
      </c>
      <c r="Y5" s="15">
        <f>IF(P5="nb",'List of dopants and characteris'!$B$11,IF(P5="ru",'List of dopants and characteris'!$C$11,IF(P5="ta",'List of dopants and characteris'!$D$11,IF(P5="sb",'List of dopants and characteris'!$E$11,IF(P5="w",'List of dopants and characteris'!$F$11,IF(P5="ge",'List of dopants and characteris'!$G$11,IF(P5="bi",'List of dopants and characteris'!$H$11,IF(P5="cr",'List of dopants and characteris'!$I$11,IF(P5="gd",'List of dopants and characteris'!$J$11,IF(P5="mo",'List of dopants and characteris'!$K$11,IF(P5="sm",'List of dopants and characteris'!$L$11,IF(P5="y",'List of dopants and characteris'!$M$11,0))))))))))))</f>
        <v>0</v>
      </c>
    </row>
    <row r="6" spans="1:25" ht="14.25" x14ac:dyDescent="0.2">
      <c r="A6" s="16" t="s">
        <v>53</v>
      </c>
      <c r="B6" s="6">
        <v>6.4</v>
      </c>
      <c r="C6" s="6">
        <v>3</v>
      </c>
      <c r="D6" s="6">
        <v>2</v>
      </c>
      <c r="E6" s="6">
        <v>0.2</v>
      </c>
      <c r="I6" s="5">
        <v>2.5000000000000001E-4</v>
      </c>
      <c r="J6" s="7">
        <f t="shared" si="0"/>
        <v>-3.6020599913279625</v>
      </c>
      <c r="M6" s="7">
        <f t="shared" si="1"/>
        <v>0</v>
      </c>
      <c r="N6" s="6" t="s">
        <v>49</v>
      </c>
      <c r="Q6" s="7">
        <f>IF(N6="al",'List of dopants and characteris'!$B$2,IF(N6="fe",'List of dopants and characteris'!$C$2,IF(N6="ga",'List of dopants and characteris'!$D$2,IF(N6="ge",'List of dopants and characteris'!$E$2,0))))</f>
        <v>53</v>
      </c>
      <c r="R6" s="6">
        <f>IF(O6="sr",'List of dopants and characteris'!$B$6,IF(O6="ba",'List of dopants and characteris'!$C$6,IF(O6="ce",'List of dopants and characteris'!$D$6,IF(O6="ca",'List of dopants and characteris'!$E$6,IF(O6="rb",'List of dopants and characteris'!$F$6,0)))))</f>
        <v>0</v>
      </c>
      <c r="S6" s="7">
        <f>IF(P6="nb",'List of dopants and characteris'!$B$10,IF(P6="ru",'List of dopants and characteris'!$C$10,IF(P6="ta",'List of dopants and characteris'!$D$10,IF(P6="sb",'List of dopants and characteris'!$E$10,IF(P6="w",'List of dopants and characteris'!$F$10,IF(P6="ge",'List of dopants and characteris'!$G$10,IF(P6="bi",'List of dopants and characteris'!$H$10,IF(P6="cr",'List of dopants and characteris'!$I$10,IF(P6="gd",'List of dopants and characteris'!$J$10,IF(P6="mo",'List of dopants and characteris'!$K$10,IF(P6="sm",'List of dopants and characteris'!$L$10,IF(P6="y",'List of dopants and characteris'!$M$10,0))))))))))))</f>
        <v>0</v>
      </c>
      <c r="T6" s="7">
        <f t="shared" si="2"/>
        <v>623614.51931798342</v>
      </c>
      <c r="U6" s="7">
        <f t="shared" si="3"/>
        <v>0</v>
      </c>
      <c r="V6" s="7">
        <f t="shared" si="4"/>
        <v>0</v>
      </c>
      <c r="W6" s="15">
        <f>IF(N6="al",'List of dopants and characteris'!$B$3,IF(N6="fe",'List of dopants and characteris'!$C$3,IF(N6="ga",'List of dopants and characteris'!$D$3,IF(N6="ge",'List of dopants and characteris'!$E$3,0))))</f>
        <v>1.61</v>
      </c>
      <c r="X6" s="15">
        <f>IF(O6="sr",'List of dopants and characteris'!$B$7,IF(O6="ba",'List of dopants and characteris'!$C$7,IF(O6="ce",'List of dopants and characteris'!$D$7,IF(O6="ca",'List of dopants and characteris'!$E$7,IF(O6="rb",'List of dopants and characteris'!$F$7,0)))))</f>
        <v>0</v>
      </c>
      <c r="Y6" s="15">
        <f>IF(P6="nb",'List of dopants and characteris'!$B$11,IF(P6="ru",'List of dopants and characteris'!$C$11,IF(P6="ta",'List of dopants and characteris'!$D$11,IF(P6="sb",'List of dopants and characteris'!$E$11,IF(P6="w",'List of dopants and characteris'!$F$11,IF(P6="ge",'List of dopants and characteris'!$G$11,IF(P6="bi",'List of dopants and characteris'!$H$11,IF(P6="cr",'List of dopants and characteris'!$I$11,IF(P6="gd",'List of dopants and characteris'!$J$11,IF(P6="mo",'List of dopants and characteris'!$K$11,IF(P6="sm",'List of dopants and characteris'!$L$11,IF(P6="y",'List of dopants and characteris'!$M$11,0))))))))))))</f>
        <v>0</v>
      </c>
    </row>
    <row r="7" spans="1:25" ht="14.25" x14ac:dyDescent="0.2">
      <c r="A7" s="16" t="s">
        <v>54</v>
      </c>
      <c r="B7" s="6">
        <v>6.25</v>
      </c>
      <c r="C7" s="6">
        <v>3</v>
      </c>
      <c r="D7" s="6">
        <v>2</v>
      </c>
      <c r="E7" s="6">
        <v>0.25</v>
      </c>
      <c r="H7" s="6">
        <v>87</v>
      </c>
      <c r="I7" s="5">
        <v>5.0000000000000001E-4</v>
      </c>
      <c r="J7" s="7">
        <f t="shared" si="0"/>
        <v>-3.3010299956639813</v>
      </c>
      <c r="L7" s="6">
        <v>12.964</v>
      </c>
      <c r="M7" s="7">
        <f t="shared" si="1"/>
        <v>2178.7984973440002</v>
      </c>
      <c r="N7" s="6" t="s">
        <v>49</v>
      </c>
      <c r="Q7" s="7">
        <f>IF(N7="al",'List of dopants and characteris'!$B$2,IF(N7="fe",'List of dopants and characteris'!$C$2,IF(N7="ga",'List of dopants and characteris'!$D$2,IF(N7="ge",'List of dopants and characteris'!$E$2,0))))</f>
        <v>53</v>
      </c>
      <c r="R7" s="6">
        <f>IF(O7="sr",'List of dopants and characteris'!$B$6,IF(O7="ba",'List of dopants and characteris'!$C$6,IF(O7="ce",'List of dopants and characteris'!$D$6,IF(O7="ca",'List of dopants and characteris'!$E$6,IF(O7="rb",'List of dopants and characteris'!$F$6,0)))))</f>
        <v>0</v>
      </c>
      <c r="S7" s="7">
        <f>IF(P7="nb",'List of dopants and characteris'!$B$10,IF(P7="ru",'List of dopants and characteris'!$C$10,IF(P7="ta",'List of dopants and characteris'!$D$10,IF(P7="sb",'List of dopants and characteris'!$E$10,IF(P7="w",'List of dopants and characteris'!$F$10,IF(P7="ge",'List of dopants and characteris'!$G$10,IF(P7="bi",'List of dopants and characteris'!$H$10,IF(P7="cr",'List of dopants and characteris'!$I$10,IF(P7="gd",'List of dopants and characteris'!$J$10,IF(P7="mo",'List of dopants and characteris'!$K$10,IF(P7="sm",'List of dopants and characteris'!$L$10,IF(P7="y",'List of dopants and characteris'!$M$10,0))))))))))))</f>
        <v>0</v>
      </c>
      <c r="T7" s="7">
        <f t="shared" si="2"/>
        <v>623614.51931798342</v>
      </c>
      <c r="U7" s="7">
        <f t="shared" si="3"/>
        <v>0</v>
      </c>
      <c r="V7" s="7">
        <f t="shared" si="4"/>
        <v>0</v>
      </c>
      <c r="W7" s="15">
        <f>IF(N7="al",'List of dopants and characteris'!$B$3,IF(N7="fe",'List of dopants and characteris'!$C$3,IF(N7="ga",'List of dopants and characteris'!$D$3,IF(N7="ge",'List of dopants and characteris'!$E$3,0))))</f>
        <v>1.61</v>
      </c>
      <c r="X7" s="15">
        <f>IF(O7="sr",'List of dopants and characteris'!$B$7,IF(O7="ba",'List of dopants and characteris'!$C$7,IF(O7="ce",'List of dopants and characteris'!$D$7,IF(O7="ca",'List of dopants and characteris'!$E$7,IF(O7="rb",'List of dopants and characteris'!$F$7,0)))))</f>
        <v>0</v>
      </c>
      <c r="Y7" s="15">
        <f>IF(P7="nb",'List of dopants and characteris'!$B$11,IF(P7="ru",'List of dopants and characteris'!$C$11,IF(P7="ta",'List of dopants and characteris'!$D$11,IF(P7="sb",'List of dopants and characteris'!$E$11,IF(P7="w",'List of dopants and characteris'!$F$11,IF(P7="ge",'List of dopants and characteris'!$G$11,IF(P7="bi",'List of dopants and characteris'!$H$11,IF(P7="cr",'List of dopants and characteris'!$I$11,IF(P7="gd",'List of dopants and characteris'!$J$11,IF(P7="mo",'List of dopants and characteris'!$K$11,IF(P7="sm",'List of dopants and characteris'!$L$11,IF(P7="y",'List of dopants and characteris'!$M$11,0))))))))))))</f>
        <v>0</v>
      </c>
    </row>
    <row r="8" spans="1:25" ht="14.25" x14ac:dyDescent="0.2">
      <c r="A8" s="16" t="s">
        <v>55</v>
      </c>
      <c r="B8" s="6">
        <v>6.27</v>
      </c>
      <c r="C8" s="6">
        <v>3</v>
      </c>
      <c r="D8" s="6">
        <v>1.96</v>
      </c>
      <c r="E8" s="6">
        <v>0.25</v>
      </c>
      <c r="H8" s="6">
        <v>96</v>
      </c>
      <c r="I8" s="5">
        <v>4.4799999999999999E-4</v>
      </c>
      <c r="J8" s="7">
        <f t="shared" si="0"/>
        <v>-3.348721986001856</v>
      </c>
      <c r="L8" s="6">
        <v>12.967000000000001</v>
      </c>
      <c r="M8" s="7">
        <f t="shared" si="1"/>
        <v>2180.3114350630003</v>
      </c>
      <c r="N8" s="6" t="s">
        <v>49</v>
      </c>
      <c r="Q8" s="7">
        <f>IF(N8="al",'List of dopants and characteris'!$B$2,IF(N8="fe",'List of dopants and characteris'!$C$2,IF(N8="ga",'List of dopants and characteris'!$D$2,IF(N8="ge",'List of dopants and characteris'!$E$2,0))))</f>
        <v>53</v>
      </c>
      <c r="R8" s="6">
        <f>IF(O8="sr",'List of dopants and characteris'!$B$6,IF(O8="ba",'List of dopants and characteris'!$C$6,IF(O8="ce",'List of dopants and characteris'!$D$6,IF(O8="ca",'List of dopants and characteris'!$E$6,IF(O8="rb",'List of dopants and characteris'!$F$6,0)))))</f>
        <v>0</v>
      </c>
      <c r="S8" s="7">
        <f>IF(P8="nb",'List of dopants and characteris'!$B$10,IF(P8="ru",'List of dopants and characteris'!$C$10,IF(P8="ta",'List of dopants and characteris'!$D$10,IF(P8="sb",'List of dopants and characteris'!$E$10,IF(P8="w",'List of dopants and characteris'!$F$10,IF(P8="ge",'List of dopants and characteris'!$G$10,IF(P8="bi",'List of dopants and characteris'!$H$10,IF(P8="cr",'List of dopants and characteris'!$I$10,IF(P8="gd",'List of dopants and characteris'!$J$10,IF(P8="mo",'List of dopants and characteris'!$K$10,IF(P8="sm",'List of dopants and characteris'!$L$10,IF(P8="y",'List of dopants and characteris'!$M$10,0))))))))))))</f>
        <v>0</v>
      </c>
      <c r="T8" s="7">
        <f t="shared" si="2"/>
        <v>623614.51931798342</v>
      </c>
      <c r="U8" s="7">
        <f t="shared" si="3"/>
        <v>0</v>
      </c>
      <c r="V8" s="7">
        <f t="shared" si="4"/>
        <v>0</v>
      </c>
      <c r="W8" s="15">
        <f>IF(N8="al",'List of dopants and characteris'!$B$3,IF(N8="fe",'List of dopants and characteris'!$C$3,IF(N8="ga",'List of dopants and characteris'!$D$3,IF(N8="ge",'List of dopants and characteris'!$E$3,0))))</f>
        <v>1.61</v>
      </c>
      <c r="X8" s="15">
        <f>IF(O8="sr",'List of dopants and characteris'!$B$7,IF(O8="ba",'List of dopants and characteris'!$C$7,IF(O8="ce",'List of dopants and characteris'!$D$7,IF(O8="ca",'List of dopants and characteris'!$E$7,IF(O8="rb",'List of dopants and characteris'!$F$7,0)))))</f>
        <v>0</v>
      </c>
      <c r="Y8" s="15">
        <f>IF(P8="nb",'List of dopants and characteris'!$B$11,IF(P8="ru",'List of dopants and characteris'!$C$11,IF(P8="ta",'List of dopants and characteris'!$D$11,IF(P8="sb",'List of dopants and characteris'!$E$11,IF(P8="w",'List of dopants and characteris'!$F$11,IF(P8="ge",'List of dopants and characteris'!$G$11,IF(P8="bi",'List of dopants and characteris'!$H$11,IF(P8="cr",'List of dopants and characteris'!$I$11,IF(P8="gd",'List of dopants and characteris'!$J$11,IF(P8="mo",'List of dopants and characteris'!$K$11,IF(P8="sm",'List of dopants and characteris'!$L$11,IF(P8="y",'List of dopants and characteris'!$M$11,0))))))))))))</f>
        <v>0</v>
      </c>
    </row>
    <row r="9" spans="1:25" ht="14.25" x14ac:dyDescent="0.2">
      <c r="A9" s="16" t="s">
        <v>56</v>
      </c>
      <c r="B9" s="6">
        <v>6.61</v>
      </c>
      <c r="C9" s="6">
        <v>3</v>
      </c>
      <c r="D9" s="6">
        <v>2</v>
      </c>
      <c r="E9" s="6">
        <v>0.13</v>
      </c>
      <c r="H9" s="6">
        <v>94</v>
      </c>
      <c r="I9" s="5">
        <v>1.35E-4</v>
      </c>
      <c r="J9" s="7">
        <f t="shared" si="0"/>
        <v>-3.8696662315049939</v>
      </c>
      <c r="M9" s="7">
        <f t="shared" si="1"/>
        <v>0</v>
      </c>
      <c r="N9" s="6" t="s">
        <v>49</v>
      </c>
      <c r="Q9" s="7">
        <f>IF(N9="al",'List of dopants and characteris'!$B$2,IF(N9="fe",'List of dopants and characteris'!$C$2,IF(N9="ga",'List of dopants and characteris'!$D$2,IF(N9="ge",'List of dopants and characteris'!$E$2,0))))</f>
        <v>53</v>
      </c>
      <c r="R9" s="6">
        <f>IF(O9="sr",'List of dopants and characteris'!$B$6,IF(O9="ba",'List of dopants and characteris'!$C$6,IF(O9="ce",'List of dopants and characteris'!$D$6,IF(O9="ca",'List of dopants and characteris'!$E$6,IF(O9="rb",'List of dopants and characteris'!$F$6,0)))))</f>
        <v>0</v>
      </c>
      <c r="S9" s="7">
        <f>IF(P9="nb",'List of dopants and characteris'!$B$10,IF(P9="ru",'List of dopants and characteris'!$C$10,IF(P9="ta",'List of dopants and characteris'!$D$10,IF(P9="sb",'List of dopants and characteris'!$E$10,IF(P9="w",'List of dopants and characteris'!$F$10,IF(P9="ge",'List of dopants and characteris'!$G$10,IF(P9="bi",'List of dopants and characteris'!$H$10,IF(P9="cr",'List of dopants and characteris'!$I$10,IF(P9="gd",'List of dopants and characteris'!$J$10,IF(P9="mo",'List of dopants and characteris'!$K$10,IF(P9="sm",'List of dopants and characteris'!$L$10,IF(P9="y",'List of dopants and characteris'!$M$10,0))))))))))))</f>
        <v>0</v>
      </c>
      <c r="T9" s="7">
        <f t="shared" si="2"/>
        <v>623614.51931798342</v>
      </c>
      <c r="U9" s="7">
        <f t="shared" si="3"/>
        <v>0</v>
      </c>
      <c r="V9" s="7">
        <f t="shared" si="4"/>
        <v>0</v>
      </c>
      <c r="W9" s="15">
        <f>IF(N9="al",'List of dopants and characteris'!$B$3,IF(N9="fe",'List of dopants and characteris'!$C$3,IF(N9="ga",'List of dopants and characteris'!$D$3,IF(N9="ge",'List of dopants and characteris'!$E$3,0))))</f>
        <v>1.61</v>
      </c>
      <c r="X9" s="15">
        <f>IF(O9="sr",'List of dopants and characteris'!$B$7,IF(O9="ba",'List of dopants and characteris'!$C$7,IF(O9="ce",'List of dopants and characteris'!$D$7,IF(O9="ca",'List of dopants and characteris'!$E$7,IF(O9="rb",'List of dopants and characteris'!$F$7,0)))))</f>
        <v>0</v>
      </c>
      <c r="Y9" s="15">
        <f>IF(P9="nb",'List of dopants and characteris'!$B$11,IF(P9="ru",'List of dopants and characteris'!$C$11,IF(P9="ta",'List of dopants and characteris'!$D$11,IF(P9="sb",'List of dopants and characteris'!$E$11,IF(P9="w",'List of dopants and characteris'!$F$11,IF(P9="ge",'List of dopants and characteris'!$G$11,IF(P9="bi",'List of dopants and characteris'!$H$11,IF(P9="cr",'List of dopants and characteris'!$I$11,IF(P9="gd",'List of dopants and characteris'!$J$11,IF(P9="mo",'List of dopants and characteris'!$K$11,IF(P9="sm",'List of dopants and characteris'!$L$11,IF(P9="y",'List of dopants and characteris'!$M$11,0))))))))))))</f>
        <v>0</v>
      </c>
    </row>
    <row r="10" spans="1:25" ht="14.25" x14ac:dyDescent="0.2">
      <c r="A10" s="16" t="s">
        <v>57</v>
      </c>
      <c r="B10" s="6">
        <v>7.42</v>
      </c>
      <c r="C10" s="6">
        <v>3</v>
      </c>
      <c r="D10" s="6">
        <v>1.97</v>
      </c>
      <c r="E10" s="6">
        <v>0.14000000000000001</v>
      </c>
      <c r="H10" s="6">
        <v>90</v>
      </c>
      <c r="I10" s="5">
        <v>1.8900000000000001E-4</v>
      </c>
      <c r="J10" s="7">
        <f t="shared" si="0"/>
        <v>-3.7235381958267557</v>
      </c>
      <c r="M10" s="7">
        <f t="shared" si="1"/>
        <v>0</v>
      </c>
      <c r="N10" s="6" t="s">
        <v>49</v>
      </c>
      <c r="Q10" s="7">
        <f>IF(N10="al",'List of dopants and characteris'!$B$2,IF(N10="fe",'List of dopants and characteris'!$C$2,IF(N10="ga",'List of dopants and characteris'!$D$2,IF(N10="ge",'List of dopants and characteris'!$E$2,0))))</f>
        <v>53</v>
      </c>
      <c r="R10" s="6">
        <f>IF(O10="sr",'List of dopants and characteris'!$B$6,IF(O10="ba",'List of dopants and characteris'!$C$6,IF(O10="ce",'List of dopants and characteris'!$D$6,IF(O10="ca",'List of dopants and characteris'!$E$6,IF(O10="rb",'List of dopants and characteris'!$F$6,0)))))</f>
        <v>0</v>
      </c>
      <c r="S10" s="7">
        <f>IF(P10="nb",'List of dopants and characteris'!$B$10,IF(P10="ru",'List of dopants and characteris'!$C$10,IF(P10="ta",'List of dopants and characteris'!$D$10,IF(P10="sb",'List of dopants and characteris'!$E$10,IF(P10="w",'List of dopants and characteris'!$F$10,IF(P10="ge",'List of dopants and characteris'!$G$10,IF(P10="bi",'List of dopants and characteris'!$H$10,IF(P10="cr",'List of dopants and characteris'!$I$10,IF(P10="gd",'List of dopants and characteris'!$J$10,IF(P10="mo",'List of dopants and characteris'!$K$10,IF(P10="sm",'List of dopants and characteris'!$L$10,IF(P10="y",'List of dopants and characteris'!$M$10,0))))))))))))</f>
        <v>0</v>
      </c>
      <c r="T10" s="7">
        <f t="shared" si="2"/>
        <v>623614.51931798342</v>
      </c>
      <c r="U10" s="7">
        <f t="shared" si="3"/>
        <v>0</v>
      </c>
      <c r="V10" s="7">
        <f t="shared" si="4"/>
        <v>0</v>
      </c>
      <c r="W10" s="15">
        <f>IF(N10="al",'List of dopants and characteris'!$B$3,IF(N10="fe",'List of dopants and characteris'!$C$3,IF(N10="ga",'List of dopants and characteris'!$D$3,IF(N10="ge",'List of dopants and characteris'!$E$3,0))))</f>
        <v>1.61</v>
      </c>
      <c r="X10" s="15">
        <f>IF(O10="sr",'List of dopants and characteris'!$B$7,IF(O10="ba",'List of dopants and characteris'!$C$7,IF(O10="ce",'List of dopants and characteris'!$D$7,IF(O10="ca",'List of dopants and characteris'!$E$7,IF(O10="rb",'List of dopants and characteris'!$F$7,0)))))</f>
        <v>0</v>
      </c>
      <c r="Y10" s="15">
        <f>IF(P10="nb",'List of dopants and characteris'!$B$11,IF(P10="ru",'List of dopants and characteris'!$C$11,IF(P10="ta",'List of dopants and characteris'!$D$11,IF(P10="sb",'List of dopants and characteris'!$E$11,IF(P10="w",'List of dopants and characteris'!$F$11,IF(P10="ge",'List of dopants and characteris'!$G$11,IF(P10="bi",'List of dopants and characteris'!$H$11,IF(P10="cr",'List of dopants and characteris'!$I$11,IF(P10="gd",'List of dopants and characteris'!$J$11,IF(P10="mo",'List of dopants and characteris'!$K$11,IF(P10="sm",'List of dopants and characteris'!$L$11,IF(P10="y",'List of dopants and characteris'!$M$11,0))))))))))))</f>
        <v>0</v>
      </c>
    </row>
    <row r="11" spans="1:25" ht="14.25" x14ac:dyDescent="0.2">
      <c r="A11" s="16" t="s">
        <v>57</v>
      </c>
      <c r="B11" s="6">
        <v>6.91</v>
      </c>
      <c r="C11" s="6">
        <v>3</v>
      </c>
      <c r="D11" s="6">
        <v>1.98</v>
      </c>
      <c r="E11" s="6">
        <v>0.13</v>
      </c>
      <c r="H11" s="6">
        <v>93</v>
      </c>
      <c r="I11" s="5">
        <v>2.0799999999999999E-4</v>
      </c>
      <c r="J11" s="7">
        <f t="shared" si="0"/>
        <v>-3.6819366650372385</v>
      </c>
      <c r="L11" s="6">
        <v>12.97</v>
      </c>
      <c r="M11" s="7">
        <f t="shared" si="1"/>
        <v>2181.8250730000004</v>
      </c>
      <c r="N11" s="6" t="s">
        <v>49</v>
      </c>
      <c r="Q11" s="7">
        <f>IF(N11="al",'List of dopants and characteris'!$B$2,IF(N11="fe",'List of dopants and characteris'!$C$2,IF(N11="ga",'List of dopants and characteris'!$D$2,IF(N11="ge",'List of dopants and characteris'!$E$2,0))))</f>
        <v>53</v>
      </c>
      <c r="R11" s="6">
        <f>IF(O11="sr",'List of dopants and characteris'!$B$6,IF(O11="ba",'List of dopants and characteris'!$C$6,IF(O11="ce",'List of dopants and characteris'!$D$6,IF(O11="ca",'List of dopants and characteris'!$E$6,IF(O11="rb",'List of dopants and characteris'!$F$6,0)))))</f>
        <v>0</v>
      </c>
      <c r="S11" s="7">
        <f>IF(P11="nb",'List of dopants and characteris'!$B$10,IF(P11="ru",'List of dopants and characteris'!$C$10,IF(P11="ta",'List of dopants and characteris'!$D$10,IF(P11="sb",'List of dopants and characteris'!$E$10,IF(P11="w",'List of dopants and characteris'!$F$10,IF(P11="ge",'List of dopants and characteris'!$G$10,IF(P11="bi",'List of dopants and characteris'!$H$10,IF(P11="cr",'List of dopants and characteris'!$I$10,IF(P11="gd",'List of dopants and characteris'!$J$10,IF(P11="mo",'List of dopants and characteris'!$K$10,IF(P11="sm",'List of dopants and characteris'!$L$10,IF(P11="y",'List of dopants and characteris'!$M$10,0))))))))))))</f>
        <v>0</v>
      </c>
      <c r="T11" s="7">
        <f t="shared" si="2"/>
        <v>623614.51931798342</v>
      </c>
      <c r="U11" s="7">
        <f t="shared" si="3"/>
        <v>0</v>
      </c>
      <c r="V11" s="7">
        <f t="shared" si="4"/>
        <v>0</v>
      </c>
      <c r="W11" s="15">
        <f>IF(N11="al",'List of dopants and characteris'!$B$3,IF(N11="fe",'List of dopants and characteris'!$C$3,IF(N11="ga",'List of dopants and characteris'!$D$3,IF(N11="ge",'List of dopants and characteris'!$E$3,0))))</f>
        <v>1.61</v>
      </c>
      <c r="X11" s="15">
        <f>IF(O11="sr",'List of dopants and characteris'!$B$7,IF(O11="ba",'List of dopants and characteris'!$C$7,IF(O11="ce",'List of dopants and characteris'!$D$7,IF(O11="ca",'List of dopants and characteris'!$E$7,IF(O11="rb",'List of dopants and characteris'!$F$7,0)))))</f>
        <v>0</v>
      </c>
      <c r="Y11" s="15">
        <f>IF(P11="nb",'List of dopants and characteris'!$B$11,IF(P11="ru",'List of dopants and characteris'!$C$11,IF(P11="ta",'List of dopants and characteris'!$D$11,IF(P11="sb",'List of dopants and characteris'!$E$11,IF(P11="w",'List of dopants and characteris'!$F$11,IF(P11="ge",'List of dopants and characteris'!$G$11,IF(P11="bi",'List of dopants and characteris'!$H$11,IF(P11="cr",'List of dopants and characteris'!$I$11,IF(P11="gd",'List of dopants and characteris'!$J$11,IF(P11="mo",'List of dopants and characteris'!$K$11,IF(P11="sm",'List of dopants and characteris'!$L$11,IF(P11="y",'List of dopants and characteris'!$M$11,0))))))))))))</f>
        <v>0</v>
      </c>
    </row>
    <row r="12" spans="1:25" ht="14.25" x14ac:dyDescent="0.2">
      <c r="A12" s="16" t="s">
        <v>57</v>
      </c>
      <c r="B12" s="6">
        <v>7.05</v>
      </c>
      <c r="C12" s="6">
        <v>3</v>
      </c>
      <c r="D12" s="6">
        <v>1.98</v>
      </c>
      <c r="E12" s="6">
        <v>0.16</v>
      </c>
      <c r="H12" s="6">
        <v>90</v>
      </c>
      <c r="I12" s="5">
        <v>2.2100000000000001E-4</v>
      </c>
      <c r="J12" s="7">
        <f t="shared" si="0"/>
        <v>-3.6556077263148894</v>
      </c>
      <c r="L12" s="6">
        <v>13</v>
      </c>
      <c r="M12" s="7">
        <f t="shared" si="1"/>
        <v>2197</v>
      </c>
      <c r="N12" s="6" t="s">
        <v>49</v>
      </c>
      <c r="Q12" s="7">
        <f>IF(N12="al",'List of dopants and characteris'!$B$2,IF(N12="fe",'List of dopants and characteris'!$C$2,IF(N12="ga",'List of dopants and characteris'!$D$2,IF(N12="ge",'List of dopants and characteris'!$E$2,0))))</f>
        <v>53</v>
      </c>
      <c r="R12" s="6">
        <f>IF(O12="sr",'List of dopants and characteris'!$B$6,IF(O12="ba",'List of dopants and characteris'!$C$6,IF(O12="ce",'List of dopants and characteris'!$D$6,IF(O12="ca",'List of dopants and characteris'!$E$6,IF(O12="rb",'List of dopants and characteris'!$F$6,0)))))</f>
        <v>0</v>
      </c>
      <c r="S12" s="7">
        <f>IF(P12="nb",'List of dopants and characteris'!$B$10,IF(P12="ru",'List of dopants and characteris'!$C$10,IF(P12="ta",'List of dopants and characteris'!$D$10,IF(P12="sb",'List of dopants and characteris'!$E$10,IF(P12="w",'List of dopants and characteris'!$F$10,IF(P12="ge",'List of dopants and characteris'!$G$10,IF(P12="bi",'List of dopants and characteris'!$H$10,IF(P12="cr",'List of dopants and characteris'!$I$10,IF(P12="gd",'List of dopants and characteris'!$J$10,IF(P12="mo",'List of dopants and characteris'!$K$10,IF(P12="sm",'List of dopants and characteris'!$L$10,IF(P12="y",'List of dopants and characteris'!$M$10,0))))))))))))</f>
        <v>0</v>
      </c>
      <c r="T12" s="7">
        <f t="shared" si="2"/>
        <v>623614.51931798342</v>
      </c>
      <c r="U12" s="7">
        <f t="shared" si="3"/>
        <v>0</v>
      </c>
      <c r="V12" s="7">
        <f t="shared" si="4"/>
        <v>0</v>
      </c>
      <c r="W12" s="15">
        <f>IF(N12="al",'List of dopants and characteris'!$B$3,IF(N12="fe",'List of dopants and characteris'!$C$3,IF(N12="ga",'List of dopants and characteris'!$D$3,IF(N12="ge",'List of dopants and characteris'!$E$3,0))))</f>
        <v>1.61</v>
      </c>
      <c r="X12" s="15">
        <f>IF(O12="sr",'List of dopants and characteris'!$B$7,IF(O12="ba",'List of dopants and characteris'!$C$7,IF(O12="ce",'List of dopants and characteris'!$D$7,IF(O12="ca",'List of dopants and characteris'!$E$7,IF(O12="rb",'List of dopants and characteris'!$F$7,0)))))</f>
        <v>0</v>
      </c>
      <c r="Y12" s="15">
        <f>IF(P12="nb",'List of dopants and characteris'!$B$11,IF(P12="ru",'List of dopants and characteris'!$C$11,IF(P12="ta",'List of dopants and characteris'!$D$11,IF(P12="sb",'List of dopants and characteris'!$E$11,IF(P12="w",'List of dopants and characteris'!$F$11,IF(P12="ge",'List of dopants and characteris'!$G$11,IF(P12="bi",'List of dopants and characteris'!$H$11,IF(P12="cr",'List of dopants and characteris'!$I$11,IF(P12="gd",'List of dopants and characteris'!$J$11,IF(P12="mo",'List of dopants and characteris'!$K$11,IF(P12="sm",'List of dopants and characteris'!$L$11,IF(P12="y",'List of dopants and characteris'!$M$11,0))))))))))))</f>
        <v>0</v>
      </c>
    </row>
    <row r="13" spans="1:25" ht="14.25" x14ac:dyDescent="0.2">
      <c r="A13" s="16" t="s">
        <v>57</v>
      </c>
      <c r="B13" s="6">
        <v>6.58</v>
      </c>
      <c r="C13" s="6">
        <v>3</v>
      </c>
      <c r="D13" s="6">
        <v>1.96</v>
      </c>
      <c r="E13" s="6">
        <v>0.32</v>
      </c>
      <c r="H13" s="6">
        <v>90</v>
      </c>
      <c r="I13" s="5">
        <v>2.4499999999999999E-4</v>
      </c>
      <c r="J13" s="7">
        <f t="shared" si="0"/>
        <v>-3.6108339156354674</v>
      </c>
      <c r="L13" s="6">
        <v>12.988</v>
      </c>
      <c r="M13" s="7">
        <f t="shared" si="1"/>
        <v>2190.9216142719997</v>
      </c>
      <c r="N13" s="6" t="s">
        <v>49</v>
      </c>
      <c r="Q13" s="7">
        <f>IF(N13="al",'List of dopants and characteris'!$B$2,IF(N13="fe",'List of dopants and characteris'!$C$2,IF(N13="ga",'List of dopants and characteris'!$D$2,IF(N13="ge",'List of dopants and characteris'!$E$2,0))))</f>
        <v>53</v>
      </c>
      <c r="R13" s="6">
        <f>IF(O13="sr",'List of dopants and characteris'!$B$6,IF(O13="ba",'List of dopants and characteris'!$C$6,IF(O13="ce",'List of dopants and characteris'!$D$6,IF(O13="ca",'List of dopants and characteris'!$E$6,IF(O13="rb",'List of dopants and characteris'!$F$6,0)))))</f>
        <v>0</v>
      </c>
      <c r="S13" s="7">
        <f>IF(P13="nb",'List of dopants and characteris'!$B$10,IF(P13="ru",'List of dopants and characteris'!$C$10,IF(P13="ta",'List of dopants and characteris'!$D$10,IF(P13="sb",'List of dopants and characteris'!$E$10,IF(P13="w",'List of dopants and characteris'!$F$10,IF(P13="ge",'List of dopants and characteris'!$G$10,IF(P13="bi",'List of dopants and characteris'!$H$10,IF(P13="cr",'List of dopants and characteris'!$I$10,IF(P13="gd",'List of dopants and characteris'!$J$10,IF(P13="mo",'List of dopants and characteris'!$K$10,IF(P13="sm",'List of dopants and characteris'!$L$10,IF(P13="y",'List of dopants and characteris'!$M$10,0))))))))))))</f>
        <v>0</v>
      </c>
      <c r="T13" s="7">
        <f t="shared" si="2"/>
        <v>623614.51931798342</v>
      </c>
      <c r="U13" s="7">
        <f t="shared" si="3"/>
        <v>0</v>
      </c>
      <c r="V13" s="7">
        <f t="shared" si="4"/>
        <v>0</v>
      </c>
      <c r="W13" s="15">
        <f>IF(N13="al",'List of dopants and characteris'!$B$3,IF(N13="fe",'List of dopants and characteris'!$C$3,IF(N13="ga",'List of dopants and characteris'!$D$3,IF(N13="ge",'List of dopants and characteris'!$E$3,0))))</f>
        <v>1.61</v>
      </c>
      <c r="X13" s="15">
        <f>IF(O13="sr",'List of dopants and characteris'!$B$7,IF(O13="ba",'List of dopants and characteris'!$C$7,IF(O13="ce",'List of dopants and characteris'!$D$7,IF(O13="ca",'List of dopants and characteris'!$E$7,IF(O13="rb",'List of dopants and characteris'!$F$7,0)))))</f>
        <v>0</v>
      </c>
      <c r="Y13" s="15">
        <f>IF(P13="nb",'List of dopants and characteris'!$B$11,IF(P13="ru",'List of dopants and characteris'!$C$11,IF(P13="ta",'List of dopants and characteris'!$D$11,IF(P13="sb",'List of dopants and characteris'!$E$11,IF(P13="w",'List of dopants and characteris'!$F$11,IF(P13="ge",'List of dopants and characteris'!$G$11,IF(P13="bi",'List of dopants and characteris'!$H$11,IF(P13="cr",'List of dopants and characteris'!$I$11,IF(P13="gd",'List of dopants and characteris'!$J$11,IF(P13="mo",'List of dopants and characteris'!$K$11,IF(P13="sm",'List of dopants and characteris'!$L$11,IF(P13="y",'List of dopants and characteris'!$M$11,0))))))))))))</f>
        <v>0</v>
      </c>
    </row>
    <row r="14" spans="1:25" ht="14.25" x14ac:dyDescent="0.2">
      <c r="A14" s="16" t="s">
        <v>58</v>
      </c>
      <c r="B14" s="6">
        <v>6.28</v>
      </c>
      <c r="C14" s="6">
        <v>3</v>
      </c>
      <c r="D14" s="6">
        <v>2</v>
      </c>
      <c r="E14" s="6">
        <v>0.24</v>
      </c>
      <c r="H14" s="6">
        <v>89.3</v>
      </c>
      <c r="I14" s="5">
        <v>1.06E-4</v>
      </c>
      <c r="J14" s="7">
        <f t="shared" si="0"/>
        <v>-3.9746941347352296</v>
      </c>
      <c r="L14" s="6">
        <v>12.897399999999999</v>
      </c>
      <c r="M14" s="7">
        <f t="shared" si="1"/>
        <v>2145.3912635944239</v>
      </c>
      <c r="N14" s="6" t="s">
        <v>49</v>
      </c>
      <c r="Q14" s="7">
        <f>IF(N14="al",'List of dopants and characteris'!$B$2,IF(N14="fe",'List of dopants and characteris'!$C$2,IF(N14="ga",'List of dopants and characteris'!$D$2,IF(N14="ge",'List of dopants and characteris'!$E$2,0))))</f>
        <v>53</v>
      </c>
      <c r="R14" s="6">
        <f>IF(O14="sr",'List of dopants and characteris'!$B$6,IF(O14="ba",'List of dopants and characteris'!$C$6,IF(O14="ce",'List of dopants and characteris'!$D$6,IF(O14="ca",'List of dopants and characteris'!$E$6,IF(O14="rb",'List of dopants and characteris'!$F$6,0)))))</f>
        <v>0</v>
      </c>
      <c r="S14" s="7">
        <f>IF(P14="nb",'List of dopants and characteris'!$B$10,IF(P14="ru",'List of dopants and characteris'!$C$10,IF(P14="ta",'List of dopants and characteris'!$D$10,IF(P14="sb",'List of dopants and characteris'!$E$10,IF(P14="w",'List of dopants and characteris'!$F$10,IF(P14="ge",'List of dopants and characteris'!$G$10,IF(P14="bi",'List of dopants and characteris'!$H$10,IF(P14="cr",'List of dopants and characteris'!$I$10,IF(P14="gd",'List of dopants and characteris'!$J$10,IF(P14="mo",'List of dopants and characteris'!$K$10,IF(P14="sm",'List of dopants and characteris'!$L$10,IF(P14="y",'List of dopants and characteris'!$M$10,0))))))))))))</f>
        <v>0</v>
      </c>
      <c r="T14" s="7">
        <f t="shared" si="2"/>
        <v>623614.51931798342</v>
      </c>
      <c r="U14" s="7">
        <f t="shared" si="3"/>
        <v>0</v>
      </c>
      <c r="V14" s="7">
        <f t="shared" si="4"/>
        <v>0</v>
      </c>
      <c r="W14" s="15">
        <f>IF(N14="al",'List of dopants and characteris'!$B$3,IF(N14="fe",'List of dopants and characteris'!$C$3,IF(N14="ga",'List of dopants and characteris'!$D$3,IF(N14="ge",'List of dopants and characteris'!$E$3,0))))</f>
        <v>1.61</v>
      </c>
      <c r="X14" s="15">
        <f>IF(O14="sr",'List of dopants and characteris'!$B$7,IF(O14="ba",'List of dopants and characteris'!$C$7,IF(O14="ce",'List of dopants and characteris'!$D$7,IF(O14="ca",'List of dopants and characteris'!$E$7,IF(O14="rb",'List of dopants and characteris'!$F$7,0)))))</f>
        <v>0</v>
      </c>
      <c r="Y14" s="15">
        <f>IF(P14="nb",'List of dopants and characteris'!$B$11,IF(P14="ru",'List of dopants and characteris'!$C$11,IF(P14="ta",'List of dopants and characteris'!$D$11,IF(P14="sb",'List of dopants and characteris'!$E$11,IF(P14="w",'List of dopants and characteris'!$F$11,IF(P14="ge",'List of dopants and characteris'!$G$11,IF(P14="bi",'List of dopants and characteris'!$H$11,IF(P14="cr",'List of dopants and characteris'!$I$11,IF(P14="gd",'List of dopants and characteris'!$J$11,IF(P14="mo",'List of dopants and characteris'!$K$11,IF(P14="sm",'List of dopants and characteris'!$L$11,IF(P14="y",'List of dopants and characteris'!$M$11,0))))))))))))</f>
        <v>0</v>
      </c>
    </row>
    <row r="15" spans="1:25" ht="14.25" x14ac:dyDescent="0.2">
      <c r="A15" s="16" t="s">
        <v>59</v>
      </c>
      <c r="B15" s="6">
        <v>6.4</v>
      </c>
      <c r="C15" s="6">
        <v>3</v>
      </c>
      <c r="D15" s="6">
        <v>2</v>
      </c>
      <c r="E15" s="6">
        <v>0.2</v>
      </c>
      <c r="I15" s="5">
        <v>1.15E-4</v>
      </c>
      <c r="J15" s="7">
        <f t="shared" si="0"/>
        <v>-3.9393021596463882</v>
      </c>
      <c r="M15" s="7">
        <f t="shared" si="1"/>
        <v>0</v>
      </c>
      <c r="N15" s="6" t="s">
        <v>49</v>
      </c>
      <c r="Q15" s="7">
        <f>IF(N15="al",'List of dopants and characteris'!$B$2,IF(N15="fe",'List of dopants and characteris'!$C$2,IF(N15="ga",'List of dopants and characteris'!$D$2,IF(N15="ge",'List of dopants and characteris'!$E$2,0))))</f>
        <v>53</v>
      </c>
      <c r="R15" s="6">
        <f>IF(O15="sr",'List of dopants and characteris'!$B$6,IF(O15="ba",'List of dopants and characteris'!$C$6,IF(O15="ce",'List of dopants and characteris'!$D$6,IF(O15="ca",'List of dopants and characteris'!$E$6,IF(O15="rb",'List of dopants and characteris'!$F$6,0)))))</f>
        <v>0</v>
      </c>
      <c r="S15" s="7">
        <f>IF(P15="nb",'List of dopants and characteris'!$B$10,IF(P15="ru",'List of dopants and characteris'!$C$10,IF(P15="ta",'List of dopants and characteris'!$D$10,IF(P15="sb",'List of dopants and characteris'!$E$10,IF(P15="w",'List of dopants and characteris'!$F$10,IF(P15="ge",'List of dopants and characteris'!$G$10,IF(P15="bi",'List of dopants and characteris'!$H$10,IF(P15="cr",'List of dopants and characteris'!$I$10,IF(P15="gd",'List of dopants and characteris'!$J$10,IF(P15="mo",'List of dopants and characteris'!$K$10,IF(P15="sm",'List of dopants and characteris'!$L$10,IF(P15="y",'List of dopants and characteris'!$M$10,0))))))))))))</f>
        <v>0</v>
      </c>
      <c r="T15" s="7">
        <f t="shared" si="2"/>
        <v>623614.51931798342</v>
      </c>
      <c r="U15" s="7">
        <f t="shared" si="3"/>
        <v>0</v>
      </c>
      <c r="V15" s="7">
        <f t="shared" si="4"/>
        <v>0</v>
      </c>
      <c r="W15" s="15">
        <f>IF(N15="al",'List of dopants and characteris'!$B$3,IF(N15="fe",'List of dopants and characteris'!$C$3,IF(N15="ga",'List of dopants and characteris'!$D$3,IF(N15="ge",'List of dopants and characteris'!$E$3,0))))</f>
        <v>1.61</v>
      </c>
      <c r="X15" s="15">
        <f>IF(O15="sr",'List of dopants and characteris'!$B$7,IF(O15="ba",'List of dopants and characteris'!$C$7,IF(O15="ce",'List of dopants and characteris'!$D$7,IF(O15="ca",'List of dopants and characteris'!$E$7,IF(O15="rb",'List of dopants and characteris'!$F$7,0)))))</f>
        <v>0</v>
      </c>
      <c r="Y15" s="15">
        <f>IF(P15="nb",'List of dopants and characteris'!$B$11,IF(P15="ru",'List of dopants and characteris'!$C$11,IF(P15="ta",'List of dopants and characteris'!$D$11,IF(P15="sb",'List of dopants and characteris'!$E$11,IF(P15="w",'List of dopants and characteris'!$F$11,IF(P15="ge",'List of dopants and characteris'!$G$11,IF(P15="bi",'List of dopants and characteris'!$H$11,IF(P15="cr",'List of dopants and characteris'!$I$11,IF(P15="gd",'List of dopants and characteris'!$J$11,IF(P15="mo",'List of dopants and characteris'!$K$11,IF(P15="sm",'List of dopants and characteris'!$L$11,IF(P15="y",'List of dopants and characteris'!$M$11,0))))))))))))</f>
        <v>0</v>
      </c>
    </row>
    <row r="16" spans="1:25" ht="14.25" x14ac:dyDescent="0.2">
      <c r="A16" s="16" t="s">
        <v>60</v>
      </c>
      <c r="B16" s="6">
        <v>6.4</v>
      </c>
      <c r="C16" s="6">
        <v>3</v>
      </c>
      <c r="D16" s="6">
        <v>2</v>
      </c>
      <c r="E16" s="6">
        <v>0.2</v>
      </c>
      <c r="H16" s="6">
        <v>96</v>
      </c>
      <c r="I16" s="5">
        <v>9.6000000000000002E-5</v>
      </c>
      <c r="J16" s="7">
        <f t="shared" si="0"/>
        <v>-4.017728766960432</v>
      </c>
      <c r="L16" s="6">
        <v>12.968999999999999</v>
      </c>
      <c r="M16" s="7">
        <f t="shared" si="1"/>
        <v>2181.3204492089994</v>
      </c>
      <c r="N16" s="6" t="s">
        <v>49</v>
      </c>
      <c r="Q16" s="7">
        <f>IF(N16="al",'List of dopants and characteris'!$B$2,IF(N16="fe",'List of dopants and characteris'!$C$2,IF(N16="ga",'List of dopants and characteris'!$D$2,IF(N16="ge",'List of dopants and characteris'!$E$2,0))))</f>
        <v>53</v>
      </c>
      <c r="R16" s="6">
        <f>IF(O16="sr",'List of dopants and characteris'!$B$6,IF(O16="ba",'List of dopants and characteris'!$C$6,IF(O16="ce",'List of dopants and characteris'!$D$6,IF(O16="ca",'List of dopants and characteris'!$E$6,IF(O16="rb",'List of dopants and characteris'!$F$6,0)))))</f>
        <v>0</v>
      </c>
      <c r="S16" s="7">
        <f>IF(P16="nb",'List of dopants and characteris'!$B$10,IF(P16="ru",'List of dopants and characteris'!$C$10,IF(P16="ta",'List of dopants and characteris'!$D$10,IF(P16="sb",'List of dopants and characteris'!$E$10,IF(P16="w",'List of dopants and characteris'!$F$10,IF(P16="ge",'List of dopants and characteris'!$G$10,IF(P16="bi",'List of dopants and characteris'!$H$10,IF(P16="cr",'List of dopants and characteris'!$I$10,IF(P16="gd",'List of dopants and characteris'!$J$10,IF(P16="mo",'List of dopants and characteris'!$K$10,IF(P16="sm",'List of dopants and characteris'!$L$10,IF(P16="y",'List of dopants and characteris'!$M$10,0))))))))))))</f>
        <v>0</v>
      </c>
      <c r="T16" s="7">
        <f t="shared" si="2"/>
        <v>623614.51931798342</v>
      </c>
      <c r="U16" s="7">
        <f t="shared" si="3"/>
        <v>0</v>
      </c>
      <c r="V16" s="7">
        <f t="shared" si="4"/>
        <v>0</v>
      </c>
      <c r="W16" s="15">
        <f>IF(N16="al",'List of dopants and characteris'!$B$3,IF(N16="fe",'List of dopants and characteris'!$C$3,IF(N16="ga",'List of dopants and characteris'!$D$3,IF(N16="ge",'List of dopants and characteris'!$E$3,0))))</f>
        <v>1.61</v>
      </c>
      <c r="X16" s="15">
        <f>IF(O16="sr",'List of dopants and characteris'!$B$7,IF(O16="ba",'List of dopants and characteris'!$C$7,IF(O16="ce",'List of dopants and characteris'!$D$7,IF(O16="ca",'List of dopants and characteris'!$E$7,IF(O16="rb",'List of dopants and characteris'!$F$7,0)))))</f>
        <v>0</v>
      </c>
      <c r="Y16" s="15">
        <f>IF(P16="nb",'List of dopants and characteris'!$B$11,IF(P16="ru",'List of dopants and characteris'!$C$11,IF(P16="ta",'List of dopants and characteris'!$D$11,IF(P16="sb",'List of dopants and characteris'!$E$11,IF(P16="w",'List of dopants and characteris'!$F$11,IF(P16="ge",'List of dopants and characteris'!$G$11,IF(P16="bi",'List of dopants and characteris'!$H$11,IF(P16="cr",'List of dopants and characteris'!$I$11,IF(P16="gd",'List of dopants and characteris'!$J$11,IF(P16="mo",'List of dopants and characteris'!$K$11,IF(P16="sm",'List of dopants and characteris'!$L$11,IF(P16="y",'List of dopants and characteris'!$M$11,0))))))))))))</f>
        <v>0</v>
      </c>
    </row>
    <row r="17" spans="1:25" ht="14.25" x14ac:dyDescent="0.2">
      <c r="A17" s="16" t="s">
        <v>60</v>
      </c>
      <c r="B17" s="6">
        <v>6.85</v>
      </c>
      <c r="C17" s="6">
        <v>3</v>
      </c>
      <c r="D17" s="6">
        <v>2</v>
      </c>
      <c r="E17" s="6">
        <v>0.05</v>
      </c>
      <c r="H17" s="6">
        <v>94</v>
      </c>
      <c r="I17" s="5">
        <v>9.8999999999999994E-5</v>
      </c>
      <c r="J17" s="7">
        <f t="shared" si="0"/>
        <v>-4.0043648054024503</v>
      </c>
      <c r="L17" s="6">
        <v>12.938000000000001</v>
      </c>
      <c r="M17" s="7">
        <f t="shared" si="1"/>
        <v>2165.7156776720003</v>
      </c>
      <c r="N17" s="6" t="s">
        <v>49</v>
      </c>
      <c r="Q17" s="7">
        <f>IF(N17="al",'List of dopants and characteris'!$B$2,IF(N17="fe",'List of dopants and characteris'!$C$2,IF(N17="ga",'List of dopants and characteris'!$D$2,IF(N17="ge",'List of dopants and characteris'!$E$2,0))))</f>
        <v>53</v>
      </c>
      <c r="R17" s="6">
        <f>IF(O17="sr",'List of dopants and characteris'!$B$6,IF(O17="ba",'List of dopants and characteris'!$C$6,IF(O17="ce",'List of dopants and characteris'!$D$6,IF(O17="ca",'List of dopants and characteris'!$E$6,IF(O17="rb",'List of dopants and characteris'!$F$6,0)))))</f>
        <v>0</v>
      </c>
      <c r="S17" s="7">
        <f>IF(P17="nb",'List of dopants and characteris'!$B$10,IF(P17="ru",'List of dopants and characteris'!$C$10,IF(P17="ta",'List of dopants and characteris'!$D$10,IF(P17="sb",'List of dopants and characteris'!$E$10,IF(P17="w",'List of dopants and characteris'!$F$10,IF(P17="ge",'List of dopants and characteris'!$G$10,IF(P17="bi",'List of dopants and characteris'!$H$10,IF(P17="cr",'List of dopants and characteris'!$I$10,IF(P17="gd",'List of dopants and characteris'!$J$10,IF(P17="mo",'List of dopants and characteris'!$K$10,IF(P17="sm",'List of dopants and characteris'!$L$10,IF(P17="y",'List of dopants and characteris'!$M$10,0))))))))))))</f>
        <v>0</v>
      </c>
      <c r="T17" s="7">
        <f t="shared" si="2"/>
        <v>623614.51931798342</v>
      </c>
      <c r="U17" s="7">
        <f t="shared" si="3"/>
        <v>0</v>
      </c>
      <c r="V17" s="7">
        <f t="shared" si="4"/>
        <v>0</v>
      </c>
      <c r="W17" s="15">
        <f>IF(N17="al",'List of dopants and characteris'!$B$3,IF(N17="fe",'List of dopants and characteris'!$C$3,IF(N17="ga",'List of dopants and characteris'!$D$3,IF(N17="ge",'List of dopants and characteris'!$E$3,0))))</f>
        <v>1.61</v>
      </c>
      <c r="X17" s="15">
        <f>IF(O17="sr",'List of dopants and characteris'!$B$7,IF(O17="ba",'List of dopants and characteris'!$C$7,IF(O17="ce",'List of dopants and characteris'!$D$7,IF(O17="ca",'List of dopants and characteris'!$E$7,IF(O17="rb",'List of dopants and characteris'!$F$7,0)))))</f>
        <v>0</v>
      </c>
      <c r="Y17" s="15">
        <f>IF(P17="nb",'List of dopants and characteris'!$B$11,IF(P17="ru",'List of dopants and characteris'!$C$11,IF(P17="ta",'List of dopants and characteris'!$D$11,IF(P17="sb",'List of dopants and characteris'!$E$11,IF(P17="w",'List of dopants and characteris'!$F$11,IF(P17="ge",'List of dopants and characteris'!$G$11,IF(P17="bi",'List of dopants and characteris'!$H$11,IF(P17="cr",'List of dopants and characteris'!$I$11,IF(P17="gd",'List of dopants and characteris'!$J$11,IF(P17="mo",'List of dopants and characteris'!$K$11,IF(P17="sm",'List of dopants and characteris'!$L$11,IF(P17="y",'List of dopants and characteris'!$M$11,0))))))))))))</f>
        <v>0</v>
      </c>
    </row>
    <row r="18" spans="1:25" ht="14.25" x14ac:dyDescent="0.2">
      <c r="A18" s="16" t="s">
        <v>60</v>
      </c>
      <c r="B18" s="6">
        <v>6.15</v>
      </c>
      <c r="C18" s="6">
        <v>3</v>
      </c>
      <c r="D18" s="6">
        <v>2</v>
      </c>
      <c r="E18" s="6">
        <v>0.25</v>
      </c>
      <c r="H18" s="6">
        <v>93</v>
      </c>
      <c r="I18" s="5">
        <v>1.2400000000000001E-4</v>
      </c>
      <c r="J18" s="7">
        <f t="shared" si="0"/>
        <v>-3.9065783148377649</v>
      </c>
      <c r="L18" s="6">
        <v>12.936999999999999</v>
      </c>
      <c r="M18" s="7">
        <f t="shared" si="1"/>
        <v>2165.2135409529997</v>
      </c>
      <c r="N18" s="6" t="s">
        <v>49</v>
      </c>
      <c r="Q18" s="7">
        <f>IF(N18="al",'List of dopants and characteris'!$B$2,IF(N18="fe",'List of dopants and characteris'!$C$2,IF(N18="ga",'List of dopants and characteris'!$D$2,IF(N18="ge",'List of dopants and characteris'!$E$2,0))))</f>
        <v>53</v>
      </c>
      <c r="R18" s="6">
        <f>IF(O18="sr",'List of dopants and characteris'!$B$6,IF(O18="ba",'List of dopants and characteris'!$C$6,IF(O18="ce",'List of dopants and characteris'!$D$6,IF(O18="ca",'List of dopants and characteris'!$E$6,IF(O18="rb",'List of dopants and characteris'!$F$6,0)))))</f>
        <v>0</v>
      </c>
      <c r="S18" s="7">
        <f>IF(P18="nb",'List of dopants and characteris'!$B$10,IF(P18="ru",'List of dopants and characteris'!$C$10,IF(P18="ta",'List of dopants and characteris'!$D$10,IF(P18="sb",'List of dopants and characteris'!$E$10,IF(P18="w",'List of dopants and characteris'!$F$10,IF(P18="ge",'List of dopants and characteris'!$G$10,IF(P18="bi",'List of dopants and characteris'!$H$10,IF(P18="cr",'List of dopants and characteris'!$I$10,IF(P18="gd",'List of dopants and characteris'!$J$10,IF(P18="mo",'List of dopants and characteris'!$K$10,IF(P18="sm",'List of dopants and characteris'!$L$10,IF(P18="y",'List of dopants and characteris'!$M$10,0))))))))))))</f>
        <v>0</v>
      </c>
      <c r="T18" s="7">
        <f t="shared" si="2"/>
        <v>623614.51931798342</v>
      </c>
      <c r="U18" s="7">
        <f t="shared" si="3"/>
        <v>0</v>
      </c>
      <c r="V18" s="7">
        <f t="shared" si="4"/>
        <v>0</v>
      </c>
      <c r="W18" s="15">
        <f>IF(N18="al",'List of dopants and characteris'!$B$3,IF(N18="fe",'List of dopants and characteris'!$C$3,IF(N18="ga",'List of dopants and characteris'!$D$3,IF(N18="ge",'List of dopants and characteris'!$E$3,0))))</f>
        <v>1.61</v>
      </c>
      <c r="X18" s="15">
        <f>IF(O18="sr",'List of dopants and characteris'!$B$7,IF(O18="ba",'List of dopants and characteris'!$C$7,IF(O18="ce",'List of dopants and characteris'!$D$7,IF(O18="ca",'List of dopants and characteris'!$E$7,IF(O18="rb",'List of dopants and characteris'!$F$7,0)))))</f>
        <v>0</v>
      </c>
      <c r="Y18" s="15">
        <f>IF(P18="nb",'List of dopants and characteris'!$B$11,IF(P18="ru",'List of dopants and characteris'!$C$11,IF(P18="ta",'List of dopants and characteris'!$D$11,IF(P18="sb",'List of dopants and characteris'!$E$11,IF(P18="w",'List of dopants and characteris'!$F$11,IF(P18="ge",'List of dopants and characteris'!$G$11,IF(P18="bi",'List of dopants and characteris'!$H$11,IF(P18="cr",'List of dopants and characteris'!$I$11,IF(P18="gd",'List of dopants and characteris'!$J$11,IF(P18="mo",'List of dopants and characteris'!$K$11,IF(P18="sm",'List of dopants and characteris'!$L$11,IF(P18="y",'List of dopants and characteris'!$M$11,0))))))))))))</f>
        <v>0</v>
      </c>
    </row>
    <row r="19" spans="1:25" ht="14.25" x14ac:dyDescent="0.2">
      <c r="A19" s="16" t="s">
        <v>60</v>
      </c>
      <c r="B19" s="6">
        <v>6.7</v>
      </c>
      <c r="C19" s="6">
        <v>3</v>
      </c>
      <c r="D19" s="6">
        <v>2</v>
      </c>
      <c r="E19" s="6">
        <v>0.1</v>
      </c>
      <c r="H19" s="6">
        <v>93</v>
      </c>
      <c r="I19" s="5">
        <v>1.4100000000000001E-4</v>
      </c>
      <c r="J19" s="7">
        <f t="shared" si="0"/>
        <v>-3.8507808873446199</v>
      </c>
      <c r="L19" s="6">
        <v>12.941000000000001</v>
      </c>
      <c r="M19" s="7">
        <f t="shared" si="1"/>
        <v>2167.2225536210003</v>
      </c>
      <c r="N19" s="6" t="s">
        <v>49</v>
      </c>
      <c r="Q19" s="7">
        <f>IF(N19="al",'List of dopants and characteris'!$B$2,IF(N19="fe",'List of dopants and characteris'!$C$2,IF(N19="ga",'List of dopants and characteris'!$D$2,IF(N19="ge",'List of dopants and characteris'!$E$2,0))))</f>
        <v>53</v>
      </c>
      <c r="R19" s="6">
        <f>IF(O19="sr",'List of dopants and characteris'!$B$6,IF(O19="ba",'List of dopants and characteris'!$C$6,IF(O19="ce",'List of dopants and characteris'!$D$6,IF(O19="ca",'List of dopants and characteris'!$E$6,IF(O19="rb",'List of dopants and characteris'!$F$6,0)))))</f>
        <v>0</v>
      </c>
      <c r="S19" s="7">
        <f>IF(P19="nb",'List of dopants and characteris'!$B$10,IF(P19="ru",'List of dopants and characteris'!$C$10,IF(P19="ta",'List of dopants and characteris'!$D$10,IF(P19="sb",'List of dopants and characteris'!$E$10,IF(P19="w",'List of dopants and characteris'!$F$10,IF(P19="ge",'List of dopants and characteris'!$G$10,IF(P19="bi",'List of dopants and characteris'!$H$10,IF(P19="cr",'List of dopants and characteris'!$I$10,IF(P19="gd",'List of dopants and characteris'!$J$10,IF(P19="mo",'List of dopants and characteris'!$K$10,IF(P19="sm",'List of dopants and characteris'!$L$10,IF(P19="y",'List of dopants and characteris'!$M$10,0))))))))))))</f>
        <v>0</v>
      </c>
      <c r="T19" s="7">
        <f t="shared" si="2"/>
        <v>623614.51931798342</v>
      </c>
      <c r="U19" s="7">
        <f t="shared" si="3"/>
        <v>0</v>
      </c>
      <c r="V19" s="7">
        <f t="shared" si="4"/>
        <v>0</v>
      </c>
      <c r="W19" s="15">
        <f>IF(N19="al",'List of dopants and characteris'!$B$3,IF(N19="fe",'List of dopants and characteris'!$C$3,IF(N19="ga",'List of dopants and characteris'!$D$3,IF(N19="ge",'List of dopants and characteris'!$E$3,0))))</f>
        <v>1.61</v>
      </c>
      <c r="X19" s="15">
        <f>IF(O19="sr",'List of dopants and characteris'!$B$7,IF(O19="ba",'List of dopants and characteris'!$C$7,IF(O19="ce",'List of dopants and characteris'!$D$7,IF(O19="ca",'List of dopants and characteris'!$E$7,IF(O19="rb",'List of dopants and characteris'!$F$7,0)))))</f>
        <v>0</v>
      </c>
      <c r="Y19" s="15">
        <f>IF(P19="nb",'List of dopants and characteris'!$B$11,IF(P19="ru",'List of dopants and characteris'!$C$11,IF(P19="ta",'List of dopants and characteris'!$D$11,IF(P19="sb",'List of dopants and characteris'!$E$11,IF(P19="w",'List of dopants and characteris'!$F$11,IF(P19="ge",'List of dopants and characteris'!$G$11,IF(P19="bi",'List of dopants and characteris'!$H$11,IF(P19="cr",'List of dopants and characteris'!$I$11,IF(P19="gd",'List of dopants and characteris'!$J$11,IF(P19="mo",'List of dopants and characteris'!$K$11,IF(P19="sm",'List of dopants and characteris'!$L$11,IF(P19="y",'List of dopants and characteris'!$M$11,0))))))))))))</f>
        <v>0</v>
      </c>
    </row>
    <row r="20" spans="1:25" ht="14.25" x14ac:dyDescent="0.2">
      <c r="A20" s="16" t="s">
        <v>61</v>
      </c>
      <c r="B20" s="6">
        <v>6.25</v>
      </c>
      <c r="C20" s="6">
        <v>3</v>
      </c>
      <c r="D20" s="6">
        <v>2</v>
      </c>
      <c r="E20" s="6">
        <v>0.25</v>
      </c>
      <c r="H20" s="6">
        <v>85.4</v>
      </c>
      <c r="I20" s="5">
        <v>1.1E-4</v>
      </c>
      <c r="J20" s="7">
        <f t="shared" si="0"/>
        <v>-3.9586073148417751</v>
      </c>
      <c r="M20" s="7">
        <f t="shared" si="1"/>
        <v>0</v>
      </c>
      <c r="N20" s="6" t="s">
        <v>49</v>
      </c>
      <c r="Q20" s="7">
        <f>IF(N20="al",'List of dopants and characteris'!$B$2,IF(N20="fe",'List of dopants and characteris'!$C$2,IF(N20="ga",'List of dopants and characteris'!$D$2,IF(N20="ge",'List of dopants and characteris'!$E$2,0))))</f>
        <v>53</v>
      </c>
      <c r="R20" s="6">
        <f>IF(O20="sr",'List of dopants and characteris'!$B$6,IF(O20="ba",'List of dopants and characteris'!$C$6,IF(O20="ce",'List of dopants and characteris'!$D$6,IF(O20="ca",'List of dopants and characteris'!$E$6,IF(O20="rb",'List of dopants and characteris'!$F$6,0)))))</f>
        <v>0</v>
      </c>
      <c r="S20" s="7">
        <f>IF(P20="nb",'List of dopants and characteris'!$B$10,IF(P20="ru",'List of dopants and characteris'!$C$10,IF(P20="ta",'List of dopants and characteris'!$D$10,IF(P20="sb",'List of dopants and characteris'!$E$10,IF(P20="w",'List of dopants and characteris'!$F$10,IF(P20="ge",'List of dopants and characteris'!$G$10,IF(P20="bi",'List of dopants and characteris'!$H$10,IF(P20="cr",'List of dopants and characteris'!$I$10,IF(P20="gd",'List of dopants and characteris'!$J$10,IF(P20="mo",'List of dopants and characteris'!$K$10,IF(P20="sm",'List of dopants and characteris'!$L$10,IF(P20="y",'List of dopants and characteris'!$M$10,0))))))))))))</f>
        <v>0</v>
      </c>
      <c r="T20" s="7">
        <f t="shared" si="2"/>
        <v>623614.51931798342</v>
      </c>
      <c r="U20" s="7">
        <f t="shared" si="3"/>
        <v>0</v>
      </c>
      <c r="V20" s="7">
        <f t="shared" si="4"/>
        <v>0</v>
      </c>
      <c r="W20" s="15">
        <f>IF(N20="al",'List of dopants and characteris'!$B$3,IF(N20="fe",'List of dopants and characteris'!$C$3,IF(N20="ga",'List of dopants and characteris'!$D$3,IF(N20="ge",'List of dopants and characteris'!$E$3,0))))</f>
        <v>1.61</v>
      </c>
      <c r="X20" s="15">
        <f>IF(O20="sr",'List of dopants and characteris'!$B$7,IF(O20="ba",'List of dopants and characteris'!$C$7,IF(O20="ce",'List of dopants and characteris'!$D$7,IF(O20="ca",'List of dopants and characteris'!$E$7,IF(O20="rb",'List of dopants and characteris'!$F$7,0)))))</f>
        <v>0</v>
      </c>
      <c r="Y20" s="15">
        <f>IF(P20="nb",'List of dopants and characteris'!$B$11,IF(P20="ru",'List of dopants and characteris'!$C$11,IF(P20="ta",'List of dopants and characteris'!$D$11,IF(P20="sb",'List of dopants and characteris'!$E$11,IF(P20="w",'List of dopants and characteris'!$F$11,IF(P20="ge",'List of dopants and characteris'!$G$11,IF(P20="bi",'List of dopants and characteris'!$H$11,IF(P20="cr",'List of dopants and characteris'!$I$11,IF(P20="gd",'List of dopants and characteris'!$J$11,IF(P20="mo",'List of dopants and characteris'!$K$11,IF(P20="sm",'List of dopants and characteris'!$L$11,IF(P20="y",'List of dopants and characteris'!$M$11,0))))))))))))</f>
        <v>0</v>
      </c>
    </row>
    <row r="21" spans="1:25" ht="14.25" x14ac:dyDescent="0.2">
      <c r="A21" s="16" t="s">
        <v>61</v>
      </c>
      <c r="B21" s="6">
        <v>6.25</v>
      </c>
      <c r="C21" s="6">
        <v>3</v>
      </c>
      <c r="D21" s="6">
        <v>2</v>
      </c>
      <c r="E21" s="6">
        <v>0.25</v>
      </c>
      <c r="H21" s="6">
        <v>90.1</v>
      </c>
      <c r="I21" s="5">
        <v>2.2000000000000001E-4</v>
      </c>
      <c r="J21" s="7">
        <f t="shared" si="0"/>
        <v>-3.6575773191777938</v>
      </c>
      <c r="M21" s="7">
        <f t="shared" si="1"/>
        <v>0</v>
      </c>
      <c r="N21" s="6" t="s">
        <v>49</v>
      </c>
      <c r="Q21" s="7">
        <f>IF(N21="al",'List of dopants and characteris'!$B$2,IF(N21="fe",'List of dopants and characteris'!$C$2,IF(N21="ga",'List of dopants and characteris'!$D$2,IF(N21="ge",'List of dopants and characteris'!$E$2,0))))</f>
        <v>53</v>
      </c>
      <c r="R21" s="6">
        <f>IF(O21="sr",'List of dopants and characteris'!$B$6,IF(O21="ba",'List of dopants and characteris'!$C$6,IF(O21="ce",'List of dopants and characteris'!$D$6,IF(O21="ca",'List of dopants and characteris'!$E$6,IF(O21="rb",'List of dopants and characteris'!$F$6,0)))))</f>
        <v>0</v>
      </c>
      <c r="S21" s="7">
        <f>IF(P21="nb",'List of dopants and characteris'!$B$10,IF(P21="ru",'List of dopants and characteris'!$C$10,IF(P21="ta",'List of dopants and characteris'!$D$10,IF(P21="sb",'List of dopants and characteris'!$E$10,IF(P21="w",'List of dopants and characteris'!$F$10,IF(P21="ge",'List of dopants and characteris'!$G$10,IF(P21="bi",'List of dopants and characteris'!$H$10,IF(P21="cr",'List of dopants and characteris'!$I$10,IF(P21="gd",'List of dopants and characteris'!$J$10,IF(P21="mo",'List of dopants and characteris'!$K$10,IF(P21="sm",'List of dopants and characteris'!$L$10,IF(P21="y",'List of dopants and characteris'!$M$10,0))))))))))))</f>
        <v>0</v>
      </c>
      <c r="T21" s="7">
        <f t="shared" si="2"/>
        <v>623614.51931798342</v>
      </c>
      <c r="U21" s="7">
        <f t="shared" si="3"/>
        <v>0</v>
      </c>
      <c r="V21" s="7">
        <f t="shared" si="4"/>
        <v>0</v>
      </c>
      <c r="W21" s="15">
        <f>IF(N21="al",'List of dopants and characteris'!$B$3,IF(N21="fe",'List of dopants and characteris'!$C$3,IF(N21="ga",'List of dopants and characteris'!$D$3,IF(N21="ge",'List of dopants and characteris'!$E$3,0))))</f>
        <v>1.61</v>
      </c>
      <c r="X21" s="15">
        <f>IF(O21="sr",'List of dopants and characteris'!$B$7,IF(O21="ba",'List of dopants and characteris'!$C$7,IF(O21="ce",'List of dopants and characteris'!$D$7,IF(O21="ca",'List of dopants and characteris'!$E$7,IF(O21="rb",'List of dopants and characteris'!$F$7,0)))))</f>
        <v>0</v>
      </c>
      <c r="Y21" s="15">
        <f>IF(P21="nb",'List of dopants and characteris'!$B$11,IF(P21="ru",'List of dopants and characteris'!$C$11,IF(P21="ta",'List of dopants and characteris'!$D$11,IF(P21="sb",'List of dopants and characteris'!$E$11,IF(P21="w",'List of dopants and characteris'!$F$11,IF(P21="ge",'List of dopants and characteris'!$G$11,IF(P21="bi",'List of dopants and characteris'!$H$11,IF(P21="cr",'List of dopants and characteris'!$I$11,IF(P21="gd",'List of dopants and characteris'!$J$11,IF(P21="mo",'List of dopants and characteris'!$K$11,IF(P21="sm",'List of dopants and characteris'!$L$11,IF(P21="y",'List of dopants and characteris'!$M$11,0))))))))))))</f>
        <v>0</v>
      </c>
    </row>
    <row r="22" spans="1:25" ht="14.25" x14ac:dyDescent="0.2">
      <c r="A22" s="16" t="s">
        <v>61</v>
      </c>
      <c r="B22" s="6">
        <v>6.25</v>
      </c>
      <c r="C22" s="6">
        <v>3</v>
      </c>
      <c r="D22" s="6">
        <v>2</v>
      </c>
      <c r="E22" s="6">
        <v>0.25</v>
      </c>
      <c r="H22" s="6">
        <v>83.2</v>
      </c>
      <c r="I22" s="5">
        <v>2.5999999999999998E-4</v>
      </c>
      <c r="J22" s="7">
        <f t="shared" si="0"/>
        <v>-3.5850266520291822</v>
      </c>
      <c r="M22" s="7">
        <f t="shared" si="1"/>
        <v>0</v>
      </c>
      <c r="N22" s="6" t="s">
        <v>49</v>
      </c>
      <c r="Q22" s="7">
        <f>IF(N22="al",'List of dopants and characteris'!$B$2,IF(N22="fe",'List of dopants and characteris'!$C$2,IF(N22="ga",'List of dopants and characteris'!$D$2,IF(N22="ge",'List of dopants and characteris'!$E$2,0))))</f>
        <v>53</v>
      </c>
      <c r="R22" s="6">
        <f>IF(O22="sr",'List of dopants and characteris'!$B$6,IF(O22="ba",'List of dopants and characteris'!$C$6,IF(O22="ce",'List of dopants and characteris'!$D$6,IF(O22="ca",'List of dopants and characteris'!$E$6,IF(O22="rb",'List of dopants and characteris'!$F$6,0)))))</f>
        <v>0</v>
      </c>
      <c r="S22" s="7">
        <f>IF(P22="nb",'List of dopants and characteris'!$B$10,IF(P22="ru",'List of dopants and characteris'!$C$10,IF(P22="ta",'List of dopants and characteris'!$D$10,IF(P22="sb",'List of dopants and characteris'!$E$10,IF(P22="w",'List of dopants and characteris'!$F$10,IF(P22="ge",'List of dopants and characteris'!$G$10,IF(P22="bi",'List of dopants and characteris'!$H$10,IF(P22="cr",'List of dopants and characteris'!$I$10,IF(P22="gd",'List of dopants and characteris'!$J$10,IF(P22="mo",'List of dopants and characteris'!$K$10,IF(P22="sm",'List of dopants and characteris'!$L$10,IF(P22="y",'List of dopants and characteris'!$M$10,0))))))))))))</f>
        <v>0</v>
      </c>
      <c r="T22" s="7">
        <f t="shared" si="2"/>
        <v>623614.51931798342</v>
      </c>
      <c r="U22" s="7">
        <f t="shared" si="3"/>
        <v>0</v>
      </c>
      <c r="V22" s="7">
        <f t="shared" si="4"/>
        <v>0</v>
      </c>
      <c r="W22" s="15">
        <f>IF(N22="al",'List of dopants and characteris'!$B$3,IF(N22="fe",'List of dopants and characteris'!$C$3,IF(N22="ga",'List of dopants and characteris'!$D$3,IF(N22="ge",'List of dopants and characteris'!$E$3,0))))</f>
        <v>1.61</v>
      </c>
      <c r="X22" s="15">
        <f>IF(O22="sr",'List of dopants and characteris'!$B$7,IF(O22="ba",'List of dopants and characteris'!$C$7,IF(O22="ce",'List of dopants and characteris'!$D$7,IF(O22="ca",'List of dopants and characteris'!$E$7,IF(O22="rb",'List of dopants and characteris'!$F$7,0)))))</f>
        <v>0</v>
      </c>
      <c r="Y22" s="15">
        <f>IF(P22="nb",'List of dopants and characteris'!$B$11,IF(P22="ru",'List of dopants and characteris'!$C$11,IF(P22="ta",'List of dopants and characteris'!$D$11,IF(P22="sb",'List of dopants and characteris'!$E$11,IF(P22="w",'List of dopants and characteris'!$F$11,IF(P22="ge",'List of dopants and characteris'!$G$11,IF(P22="bi",'List of dopants and characteris'!$H$11,IF(P22="cr",'List of dopants and characteris'!$I$11,IF(P22="gd",'List of dopants and characteris'!$J$11,IF(P22="mo",'List of dopants and characteris'!$K$11,IF(P22="sm",'List of dopants and characteris'!$L$11,IF(P22="y",'List of dopants and characteris'!$M$11,0))))))))))))</f>
        <v>0</v>
      </c>
    </row>
    <row r="23" spans="1:25" ht="14.25" x14ac:dyDescent="0.2">
      <c r="A23" s="16" t="s">
        <v>61</v>
      </c>
      <c r="B23" s="6">
        <v>6.25</v>
      </c>
      <c r="C23" s="6">
        <v>3</v>
      </c>
      <c r="D23" s="6">
        <v>2</v>
      </c>
      <c r="E23" s="6">
        <v>0.25</v>
      </c>
      <c r="H23" s="6">
        <v>89.2</v>
      </c>
      <c r="I23" s="5">
        <v>2.7999999999999998E-4</v>
      </c>
      <c r="J23" s="7">
        <f t="shared" si="0"/>
        <v>-3.552841968657781</v>
      </c>
      <c r="M23" s="7">
        <f t="shared" si="1"/>
        <v>0</v>
      </c>
      <c r="N23" s="6" t="s">
        <v>49</v>
      </c>
      <c r="Q23" s="7">
        <f>IF(N23="al",'List of dopants and characteris'!$B$2,IF(N23="fe",'List of dopants and characteris'!$C$2,IF(N23="ga",'List of dopants and characteris'!$D$2,IF(N23="ge",'List of dopants and characteris'!$E$2,0))))</f>
        <v>53</v>
      </c>
      <c r="R23" s="6">
        <f>IF(O23="sr",'List of dopants and characteris'!$B$6,IF(O23="ba",'List of dopants and characteris'!$C$6,IF(O23="ce",'List of dopants and characteris'!$D$6,IF(O23="ca",'List of dopants and characteris'!$E$6,IF(O23="rb",'List of dopants and characteris'!$F$6,0)))))</f>
        <v>0</v>
      </c>
      <c r="S23" s="7">
        <f>IF(P23="nb",'List of dopants and characteris'!$B$10,IF(P23="ru",'List of dopants and characteris'!$C$10,IF(P23="ta",'List of dopants and characteris'!$D$10,IF(P23="sb",'List of dopants and characteris'!$E$10,IF(P23="w",'List of dopants and characteris'!$F$10,IF(P23="ge",'List of dopants and characteris'!$G$10,IF(P23="bi",'List of dopants and characteris'!$H$10,IF(P23="cr",'List of dopants and characteris'!$I$10,IF(P23="gd",'List of dopants and characteris'!$J$10,IF(P23="mo",'List of dopants and characteris'!$K$10,IF(P23="sm",'List of dopants and characteris'!$L$10,IF(P23="y",'List of dopants and characteris'!$M$10,0))))))))))))</f>
        <v>0</v>
      </c>
      <c r="T23" s="7">
        <f t="shared" si="2"/>
        <v>623614.51931798342</v>
      </c>
      <c r="U23" s="7">
        <f t="shared" si="3"/>
        <v>0</v>
      </c>
      <c r="V23" s="7">
        <f t="shared" si="4"/>
        <v>0</v>
      </c>
      <c r="W23" s="15">
        <f>IF(N23="al",'List of dopants and characteris'!$B$3,IF(N23="fe",'List of dopants and characteris'!$C$3,IF(N23="ga",'List of dopants and characteris'!$D$3,IF(N23="ge",'List of dopants and characteris'!$E$3,0))))</f>
        <v>1.61</v>
      </c>
      <c r="X23" s="15">
        <f>IF(O23="sr",'List of dopants and characteris'!$B$7,IF(O23="ba",'List of dopants and characteris'!$C$7,IF(O23="ce",'List of dopants and characteris'!$D$7,IF(O23="ca",'List of dopants and characteris'!$E$7,IF(O23="rb",'List of dopants and characteris'!$F$7,0)))))</f>
        <v>0</v>
      </c>
      <c r="Y23" s="15">
        <f>IF(P23="nb",'List of dopants and characteris'!$B$11,IF(P23="ru",'List of dopants and characteris'!$C$11,IF(P23="ta",'List of dopants and characteris'!$D$11,IF(P23="sb",'List of dopants and characteris'!$E$11,IF(P23="w",'List of dopants and characteris'!$F$11,IF(P23="ge",'List of dopants and characteris'!$G$11,IF(P23="bi",'List of dopants and characteris'!$H$11,IF(P23="cr",'List of dopants and characteris'!$I$11,IF(P23="gd",'List of dopants and characteris'!$J$11,IF(P23="mo",'List of dopants and characteris'!$K$11,IF(P23="sm",'List of dopants and characteris'!$L$11,IF(P23="y",'List of dopants and characteris'!$M$11,0))))))))))))</f>
        <v>0</v>
      </c>
    </row>
    <row r="24" spans="1:25" ht="14.25" x14ac:dyDescent="0.2">
      <c r="A24" s="16" t="s">
        <v>62</v>
      </c>
      <c r="B24" s="6">
        <v>6.16</v>
      </c>
      <c r="C24" s="6">
        <v>3</v>
      </c>
      <c r="D24" s="6">
        <v>2</v>
      </c>
      <c r="E24" s="6">
        <v>0.28000000000000003</v>
      </c>
      <c r="I24" s="5">
        <v>1.9199999999999999E-5</v>
      </c>
      <c r="J24" s="7">
        <f t="shared" si="0"/>
        <v>-4.7166987712964508</v>
      </c>
      <c r="M24" s="7">
        <f t="shared" si="1"/>
        <v>0</v>
      </c>
      <c r="N24" s="6" t="s">
        <v>49</v>
      </c>
      <c r="Q24" s="7">
        <f>IF(N24="al",'List of dopants and characteris'!$B$2,IF(N24="fe",'List of dopants and characteris'!$C$2,IF(N24="ga",'List of dopants and characteris'!$D$2,IF(N24="ge",'List of dopants and characteris'!$E$2,0))))</f>
        <v>53</v>
      </c>
      <c r="R24" s="6">
        <f>IF(O24="sr",'List of dopants and characteris'!$B$6,IF(O24="ba",'List of dopants and characteris'!$C$6,IF(O24="ce",'List of dopants and characteris'!$D$6,IF(O24="ca",'List of dopants and characteris'!$E$6,IF(O24="rb",'List of dopants and characteris'!$F$6,0)))))</f>
        <v>0</v>
      </c>
      <c r="S24" s="7">
        <f>IF(P24="nb",'List of dopants and characteris'!$B$10,IF(P24="ru",'List of dopants and characteris'!$C$10,IF(P24="ta",'List of dopants and characteris'!$D$10,IF(P24="sb",'List of dopants and characteris'!$E$10,IF(P24="w",'List of dopants and characteris'!$F$10,IF(P24="ge",'List of dopants and characteris'!$G$10,IF(P24="bi",'List of dopants and characteris'!$H$10,IF(P24="cr",'List of dopants and characteris'!$I$10,IF(P24="gd",'List of dopants and characteris'!$J$10,IF(P24="mo",'List of dopants and characteris'!$K$10,IF(P24="sm",'List of dopants and characteris'!$L$10,IF(P24="y",'List of dopants and characteris'!$M$10,0))))))))))))</f>
        <v>0</v>
      </c>
      <c r="T24" s="7">
        <f t="shared" si="2"/>
        <v>623614.51931798342</v>
      </c>
      <c r="U24" s="7">
        <f t="shared" si="3"/>
        <v>0</v>
      </c>
      <c r="V24" s="7">
        <f t="shared" si="4"/>
        <v>0</v>
      </c>
      <c r="W24" s="15">
        <f>IF(N24="al",'List of dopants and characteris'!$B$3,IF(N24="fe",'List of dopants and characteris'!$C$3,IF(N24="ga",'List of dopants and characteris'!$D$3,IF(N24="ge",'List of dopants and characteris'!$E$3,0))))</f>
        <v>1.61</v>
      </c>
      <c r="X24" s="15">
        <f>IF(O24="sr",'List of dopants and characteris'!$B$7,IF(O24="ba",'List of dopants and characteris'!$C$7,IF(O24="ce",'List of dopants and characteris'!$D$7,IF(O24="ca",'List of dopants and characteris'!$E$7,IF(O24="rb",'List of dopants and characteris'!$F$7,0)))))</f>
        <v>0</v>
      </c>
      <c r="Y24" s="15">
        <f>IF(P24="nb",'List of dopants and characteris'!$B$11,IF(P24="ru",'List of dopants and characteris'!$C$11,IF(P24="ta",'List of dopants and characteris'!$D$11,IF(P24="sb",'List of dopants and characteris'!$E$11,IF(P24="w",'List of dopants and characteris'!$F$11,IF(P24="ge",'List of dopants and characteris'!$G$11,IF(P24="bi",'List of dopants and characteris'!$H$11,IF(P24="cr",'List of dopants and characteris'!$I$11,IF(P24="gd",'List of dopants and characteris'!$J$11,IF(P24="mo",'List of dopants and characteris'!$K$11,IF(P24="sm",'List of dopants and characteris'!$L$11,IF(P24="y",'List of dopants and characteris'!$M$11,0))))))))))))</f>
        <v>0</v>
      </c>
    </row>
    <row r="25" spans="1:25" ht="14.25" x14ac:dyDescent="0.2">
      <c r="A25" s="17" t="s">
        <v>63</v>
      </c>
      <c r="B25" s="6">
        <v>6.24</v>
      </c>
      <c r="C25" s="6">
        <v>3</v>
      </c>
      <c r="D25" s="6">
        <v>2</v>
      </c>
      <c r="E25" s="6">
        <v>0.3</v>
      </c>
      <c r="H25" s="6">
        <v>87.9</v>
      </c>
      <c r="I25" s="5">
        <v>1.5400000000000002E-5</v>
      </c>
      <c r="J25" s="7">
        <f t="shared" si="0"/>
        <v>-4.8124792791635365</v>
      </c>
      <c r="L25" s="8">
        <v>12.9716</v>
      </c>
      <c r="M25" s="7">
        <f t="shared" si="1"/>
        <v>2182.6326329336962</v>
      </c>
      <c r="N25" s="6" t="s">
        <v>49</v>
      </c>
      <c r="Q25" s="7">
        <f>IF(N25="al",'List of dopants and characteris'!$B$2,IF(N25="fe",'List of dopants and characteris'!$C$2,IF(N25="ga",'List of dopants and characteris'!$D$2,IF(N25="ge",'List of dopants and characteris'!$E$2,0))))</f>
        <v>53</v>
      </c>
      <c r="R25" s="6">
        <f>IF(O25="sr",'List of dopants and characteris'!$B$6,IF(O25="ba",'List of dopants and characteris'!$C$6,IF(O25="ce",'List of dopants and characteris'!$D$6,IF(O25="ca",'List of dopants and characteris'!$E$6,IF(O25="rb",'List of dopants and characteris'!$F$6,0)))))</f>
        <v>0</v>
      </c>
      <c r="S25" s="7">
        <f>IF(P25="nb",'List of dopants and characteris'!$B$10,IF(P25="ru",'List of dopants and characteris'!$C$10,IF(P25="ta",'List of dopants and characteris'!$D$10,IF(P25="sb",'List of dopants and characteris'!$E$10,IF(P25="w",'List of dopants and characteris'!$F$10,IF(P25="ge",'List of dopants and characteris'!$G$10,IF(P25="bi",'List of dopants and characteris'!$H$10,IF(P25="cr",'List of dopants and characteris'!$I$10,IF(P25="gd",'List of dopants and characteris'!$J$10,IF(P25="mo",'List of dopants and characteris'!$K$10,IF(P25="sm",'List of dopants and characteris'!$L$10,IF(P25="y",'List of dopants and characteris'!$M$10,0))))))))))))</f>
        <v>0</v>
      </c>
      <c r="T25" s="7">
        <f t="shared" si="2"/>
        <v>623614.51931798342</v>
      </c>
      <c r="U25" s="7">
        <f t="shared" si="3"/>
        <v>0</v>
      </c>
      <c r="V25" s="7">
        <f t="shared" si="4"/>
        <v>0</v>
      </c>
      <c r="W25" s="15">
        <f>IF(N25="al",'List of dopants and characteris'!$B$3,IF(N25="fe",'List of dopants and characteris'!$C$3,IF(N25="ga",'List of dopants and characteris'!$D$3,IF(N25="ge",'List of dopants and characteris'!$E$3,0))))</f>
        <v>1.61</v>
      </c>
      <c r="X25" s="15">
        <f>IF(O25="sr",'List of dopants and characteris'!$B$7,IF(O25="ba",'List of dopants and characteris'!$C$7,IF(O25="ce",'List of dopants and characteris'!$D$7,IF(O25="ca",'List of dopants and characteris'!$E$7,IF(O25="rb",'List of dopants and characteris'!$F$7,0)))))</f>
        <v>0</v>
      </c>
      <c r="Y25" s="15">
        <f>IF(P25="nb",'List of dopants and characteris'!$B$11,IF(P25="ru",'List of dopants and characteris'!$C$11,IF(P25="ta",'List of dopants and characteris'!$D$11,IF(P25="sb",'List of dopants and characteris'!$E$11,IF(P25="w",'List of dopants and characteris'!$F$11,IF(P25="ge",'List of dopants and characteris'!$G$11,IF(P25="bi",'List of dopants and characteris'!$H$11,IF(P25="cr",'List of dopants and characteris'!$I$11,IF(P25="gd",'List of dopants and characteris'!$J$11,IF(P25="mo",'List of dopants and characteris'!$K$11,IF(P25="sm",'List of dopants and characteris'!$L$11,IF(P25="y",'List of dopants and characteris'!$M$11,0))))))))))))</f>
        <v>0</v>
      </c>
    </row>
    <row r="26" spans="1:25" ht="14.25" x14ac:dyDescent="0.2">
      <c r="A26" s="17" t="s">
        <v>63</v>
      </c>
      <c r="B26" s="6">
        <v>6.24</v>
      </c>
      <c r="C26" s="6">
        <v>3</v>
      </c>
      <c r="D26" s="6">
        <v>2</v>
      </c>
      <c r="E26" s="6">
        <v>0.3</v>
      </c>
      <c r="H26" s="6">
        <v>92</v>
      </c>
      <c r="I26" s="5">
        <v>2.8E-5</v>
      </c>
      <c r="J26" s="7">
        <f t="shared" si="0"/>
        <v>-4.5528419686577806</v>
      </c>
      <c r="L26" s="6">
        <v>12.9679</v>
      </c>
      <c r="M26" s="7">
        <f t="shared" si="1"/>
        <v>2180.765452913839</v>
      </c>
      <c r="N26" s="6" t="s">
        <v>49</v>
      </c>
      <c r="Q26" s="7">
        <f>IF(N26="al",'List of dopants and characteris'!$B$2,IF(N26="fe",'List of dopants and characteris'!$C$2,IF(N26="ga",'List of dopants and characteris'!$D$2,IF(N26="ge",'List of dopants and characteris'!$E$2,0))))</f>
        <v>53</v>
      </c>
      <c r="R26" s="6">
        <f>IF(O26="sr",'List of dopants and characteris'!$B$6,IF(O26="ba",'List of dopants and characteris'!$C$6,IF(O26="ce",'List of dopants and characteris'!$D$6,IF(O26="ca",'List of dopants and characteris'!$E$6,IF(O26="rb",'List of dopants and characteris'!$F$6,0)))))</f>
        <v>0</v>
      </c>
      <c r="S26" s="7">
        <f>IF(P26="nb",'List of dopants and characteris'!$B$10,IF(P26="ru",'List of dopants and characteris'!$C$10,IF(P26="ta",'List of dopants and characteris'!$D$10,IF(P26="sb",'List of dopants and characteris'!$E$10,IF(P26="w",'List of dopants and characteris'!$F$10,IF(P26="ge",'List of dopants and characteris'!$G$10,IF(P26="bi",'List of dopants and characteris'!$H$10,IF(P26="cr",'List of dopants and characteris'!$I$10,IF(P26="gd",'List of dopants and characteris'!$J$10,IF(P26="mo",'List of dopants and characteris'!$K$10,IF(P26="sm",'List of dopants and characteris'!$L$10,IF(P26="y",'List of dopants and characteris'!$M$10,0))))))))))))</f>
        <v>0</v>
      </c>
      <c r="T26" s="7">
        <f t="shared" si="2"/>
        <v>623614.51931798342</v>
      </c>
      <c r="U26" s="7">
        <f t="shared" si="3"/>
        <v>0</v>
      </c>
      <c r="V26" s="7">
        <f t="shared" si="4"/>
        <v>0</v>
      </c>
      <c r="W26" s="15">
        <f>IF(N26="al",'List of dopants and characteris'!$B$3,IF(N26="fe",'List of dopants and characteris'!$C$3,IF(N26="ga",'List of dopants and characteris'!$D$3,IF(N26="ge",'List of dopants and characteris'!$E$3,0))))</f>
        <v>1.61</v>
      </c>
      <c r="X26" s="15">
        <f>IF(O26="sr",'List of dopants and characteris'!$B$7,IF(O26="ba",'List of dopants and characteris'!$C$7,IF(O26="ce",'List of dopants and characteris'!$D$7,IF(O26="ca",'List of dopants and characteris'!$E$7,IF(O26="rb",'List of dopants and characteris'!$F$7,0)))))</f>
        <v>0</v>
      </c>
      <c r="Y26" s="15">
        <f>IF(P26="nb",'List of dopants and characteris'!$B$11,IF(P26="ru",'List of dopants and characteris'!$C$11,IF(P26="ta",'List of dopants and characteris'!$D$11,IF(P26="sb",'List of dopants and characteris'!$E$11,IF(P26="w",'List of dopants and characteris'!$F$11,IF(P26="ge",'List of dopants and characteris'!$G$11,IF(P26="bi",'List of dopants and characteris'!$H$11,IF(P26="cr",'List of dopants and characteris'!$I$11,IF(P26="gd",'List of dopants and characteris'!$J$11,IF(P26="mo",'List of dopants and characteris'!$K$11,IF(P26="sm",'List of dopants and characteris'!$L$11,IF(P26="y",'List of dopants and characteris'!$M$11,0))))))))))))</f>
        <v>0</v>
      </c>
    </row>
    <row r="27" spans="1:25" ht="14.25" x14ac:dyDescent="0.2">
      <c r="A27" s="17" t="s">
        <v>63</v>
      </c>
      <c r="B27" s="6">
        <v>6.24</v>
      </c>
      <c r="C27" s="6">
        <v>3</v>
      </c>
      <c r="D27" s="6">
        <v>2</v>
      </c>
      <c r="E27" s="6">
        <v>0.3</v>
      </c>
      <c r="H27" s="6">
        <v>87.5</v>
      </c>
      <c r="I27" s="5">
        <v>8.7800000000000006E-5</v>
      </c>
      <c r="J27" s="7">
        <f t="shared" si="0"/>
        <v>-4.056505484093897</v>
      </c>
      <c r="L27" s="6">
        <v>12.971299999999999</v>
      </c>
      <c r="M27" s="7">
        <f t="shared" si="1"/>
        <v>2182.4812002700969</v>
      </c>
      <c r="N27" s="6" t="s">
        <v>49</v>
      </c>
      <c r="Q27" s="7">
        <f>IF(N27="al",'List of dopants and characteris'!$B$2,IF(N27="fe",'List of dopants and characteris'!$C$2,IF(N27="ga",'List of dopants and characteris'!$D$2,IF(N27="ge",'List of dopants and characteris'!$E$2,0))))</f>
        <v>53</v>
      </c>
      <c r="R27" s="6">
        <f>IF(O27="sr",'List of dopants and characteris'!$B$6,IF(O27="ba",'List of dopants and characteris'!$C$6,IF(O27="ce",'List of dopants and characteris'!$D$6,IF(O27="ca",'List of dopants and characteris'!$E$6,IF(O27="rb",'List of dopants and characteris'!$F$6,0)))))</f>
        <v>0</v>
      </c>
      <c r="S27" s="7">
        <f>IF(P27="nb",'List of dopants and characteris'!$B$10,IF(P27="ru",'List of dopants and characteris'!$C$10,IF(P27="ta",'List of dopants and characteris'!$D$10,IF(P27="sb",'List of dopants and characteris'!$E$10,IF(P27="w",'List of dopants and characteris'!$F$10,IF(P27="ge",'List of dopants and characteris'!$G$10,IF(P27="bi",'List of dopants and characteris'!$H$10,IF(P27="cr",'List of dopants and characteris'!$I$10,IF(P27="gd",'List of dopants and characteris'!$J$10,IF(P27="mo",'List of dopants and characteris'!$K$10,IF(P27="sm",'List of dopants and characteris'!$L$10,IF(P27="y",'List of dopants and characteris'!$M$10,0))))))))))))</f>
        <v>0</v>
      </c>
      <c r="T27" s="7">
        <f t="shared" si="2"/>
        <v>623614.51931798342</v>
      </c>
      <c r="U27" s="7">
        <f t="shared" si="3"/>
        <v>0</v>
      </c>
      <c r="V27" s="7">
        <f t="shared" si="4"/>
        <v>0</v>
      </c>
      <c r="W27" s="15">
        <f>IF(N27="al",'List of dopants and characteris'!$B$3,IF(N27="fe",'List of dopants and characteris'!$C$3,IF(N27="ga",'List of dopants and characteris'!$D$3,IF(N27="ge",'List of dopants and characteris'!$E$3,0))))</f>
        <v>1.61</v>
      </c>
      <c r="X27" s="15">
        <f>IF(O27="sr",'List of dopants and characteris'!$B$7,IF(O27="ba",'List of dopants and characteris'!$C$7,IF(O27="ce",'List of dopants and characteris'!$D$7,IF(O27="ca",'List of dopants and characteris'!$E$7,IF(O27="rb",'List of dopants and characteris'!$F$7,0)))))</f>
        <v>0</v>
      </c>
      <c r="Y27" s="15">
        <f>IF(P27="nb",'List of dopants and characteris'!$B$11,IF(P27="ru",'List of dopants and characteris'!$C$11,IF(P27="ta",'List of dopants and characteris'!$D$11,IF(P27="sb",'List of dopants and characteris'!$E$11,IF(P27="w",'List of dopants and characteris'!$F$11,IF(P27="ge",'List of dopants and characteris'!$G$11,IF(P27="bi",'List of dopants and characteris'!$H$11,IF(P27="cr",'List of dopants and characteris'!$I$11,IF(P27="gd",'List of dopants and characteris'!$J$11,IF(P27="mo",'List of dopants and characteris'!$K$11,IF(P27="sm",'List of dopants and characteris'!$L$11,IF(P27="y",'List of dopants and characteris'!$M$11,0))))))))))))</f>
        <v>0</v>
      </c>
    </row>
    <row r="28" spans="1:25" ht="14.25" x14ac:dyDescent="0.2">
      <c r="A28" s="17" t="s">
        <v>63</v>
      </c>
      <c r="B28" s="6">
        <v>6.24</v>
      </c>
      <c r="C28" s="6">
        <v>3</v>
      </c>
      <c r="D28" s="6">
        <v>2</v>
      </c>
      <c r="E28" s="6">
        <v>0.3</v>
      </c>
      <c r="H28" s="6">
        <v>94</v>
      </c>
      <c r="I28" s="5">
        <v>1.3200000000000001E-4</v>
      </c>
      <c r="J28" s="7">
        <f t="shared" si="0"/>
        <v>-3.87942606879415</v>
      </c>
      <c r="L28" s="6">
        <v>12.968</v>
      </c>
      <c r="M28" s="7">
        <f t="shared" si="1"/>
        <v>2180.815903232</v>
      </c>
      <c r="N28" s="6" t="s">
        <v>49</v>
      </c>
      <c r="Q28" s="7">
        <f>IF(N28="al",'List of dopants and characteris'!$B$2,IF(N28="fe",'List of dopants and characteris'!$C$2,IF(N28="ga",'List of dopants and characteris'!$D$2,IF(N28="ge",'List of dopants and characteris'!$E$2,0))))</f>
        <v>53</v>
      </c>
      <c r="R28" s="6">
        <f>IF(O28="sr",'List of dopants and characteris'!$B$6,IF(O28="ba",'List of dopants and characteris'!$C$6,IF(O28="ce",'List of dopants and characteris'!$D$6,IF(O28="ca",'List of dopants and characteris'!$E$6,IF(O28="rb",'List of dopants and characteris'!$F$6,0)))))</f>
        <v>0</v>
      </c>
      <c r="S28" s="7">
        <f>IF(P28="nb",'List of dopants and characteris'!$B$10,IF(P28="ru",'List of dopants and characteris'!$C$10,IF(P28="ta",'List of dopants and characteris'!$D$10,IF(P28="sb",'List of dopants and characteris'!$E$10,IF(P28="w",'List of dopants and characteris'!$F$10,IF(P28="ge",'List of dopants and characteris'!$G$10,IF(P28="bi",'List of dopants and characteris'!$H$10,IF(P28="cr",'List of dopants and characteris'!$I$10,IF(P28="gd",'List of dopants and characteris'!$J$10,IF(P28="mo",'List of dopants and characteris'!$K$10,IF(P28="sm",'List of dopants and characteris'!$L$10,IF(P28="y",'List of dopants and characteris'!$M$10,0))))))))))))</f>
        <v>0</v>
      </c>
      <c r="T28" s="7">
        <f t="shared" si="2"/>
        <v>623614.51931798342</v>
      </c>
      <c r="U28" s="7">
        <f t="shared" si="3"/>
        <v>0</v>
      </c>
      <c r="V28" s="7">
        <f t="shared" si="4"/>
        <v>0</v>
      </c>
      <c r="W28" s="15">
        <f>IF(N28="al",'List of dopants and characteris'!$B$3,IF(N28="fe",'List of dopants and characteris'!$C$3,IF(N28="ga",'List of dopants and characteris'!$D$3,IF(N28="ge",'List of dopants and characteris'!$E$3,0))))</f>
        <v>1.61</v>
      </c>
      <c r="X28" s="15">
        <f>IF(O28="sr",'List of dopants and characteris'!$B$7,IF(O28="ba",'List of dopants and characteris'!$C$7,IF(O28="ce",'List of dopants and characteris'!$D$7,IF(O28="ca",'List of dopants and characteris'!$E$7,IF(O28="rb",'List of dopants and characteris'!$F$7,0)))))</f>
        <v>0</v>
      </c>
      <c r="Y28" s="15">
        <f>IF(P28="nb",'List of dopants and characteris'!$B$11,IF(P28="ru",'List of dopants and characteris'!$C$11,IF(P28="ta",'List of dopants and characteris'!$D$11,IF(P28="sb",'List of dopants and characteris'!$E$11,IF(P28="w",'List of dopants and characteris'!$F$11,IF(P28="ge",'List of dopants and characteris'!$G$11,IF(P28="bi",'List of dopants and characteris'!$H$11,IF(P28="cr",'List of dopants and characteris'!$I$11,IF(P28="gd",'List of dopants and characteris'!$J$11,IF(P28="mo",'List of dopants and characteris'!$K$11,IF(P28="sm",'List of dopants and characteris'!$L$11,IF(P28="y",'List of dopants and characteris'!$M$11,0))))))))))))</f>
        <v>0</v>
      </c>
    </row>
    <row r="29" spans="1:25" ht="14.25" x14ac:dyDescent="0.2">
      <c r="A29" s="17" t="s">
        <v>63</v>
      </c>
      <c r="B29" s="6">
        <v>6.24</v>
      </c>
      <c r="C29" s="6">
        <v>3</v>
      </c>
      <c r="D29" s="6">
        <v>2</v>
      </c>
      <c r="E29" s="6">
        <v>0.3</v>
      </c>
      <c r="H29" s="6">
        <v>91.2</v>
      </c>
      <c r="I29" s="5">
        <v>2.1000000000000001E-4</v>
      </c>
      <c r="J29" s="7">
        <f t="shared" si="0"/>
        <v>-3.6777807052660809</v>
      </c>
      <c r="L29" s="6">
        <v>12.965299999999999</v>
      </c>
      <c r="M29" s="7">
        <f t="shared" si="1"/>
        <v>2179.4540177280765</v>
      </c>
      <c r="N29" s="6" t="s">
        <v>49</v>
      </c>
      <c r="Q29" s="7">
        <f>IF(N29="al",'List of dopants and characteris'!$B$2,IF(N29="fe",'List of dopants and characteris'!$C$2,IF(N29="ga",'List of dopants and characteris'!$D$2,IF(N29="ge",'List of dopants and characteris'!$E$2,0))))</f>
        <v>53</v>
      </c>
      <c r="R29" s="6">
        <f>IF(O29="sr",'List of dopants and characteris'!$B$6,IF(O29="ba",'List of dopants and characteris'!$C$6,IF(O29="ce",'List of dopants and characteris'!$D$6,IF(O29="ca",'List of dopants and characteris'!$E$6,IF(O29="rb",'List of dopants and characteris'!$F$6,0)))))</f>
        <v>0</v>
      </c>
      <c r="S29" s="7">
        <f>IF(P29="nb",'List of dopants and characteris'!$B$10,IF(P29="ru",'List of dopants and characteris'!$C$10,IF(P29="ta",'List of dopants and characteris'!$D$10,IF(P29="sb",'List of dopants and characteris'!$E$10,IF(P29="w",'List of dopants and characteris'!$F$10,IF(P29="ge",'List of dopants and characteris'!$G$10,IF(P29="bi",'List of dopants and characteris'!$H$10,IF(P29="cr",'List of dopants and characteris'!$I$10,IF(P29="gd",'List of dopants and characteris'!$J$10,IF(P29="mo",'List of dopants and characteris'!$K$10,IF(P29="sm",'List of dopants and characteris'!$L$10,IF(P29="y",'List of dopants and characteris'!$M$10,0))))))))))))</f>
        <v>0</v>
      </c>
      <c r="T29" s="7">
        <f t="shared" si="2"/>
        <v>623614.51931798342</v>
      </c>
      <c r="U29" s="7">
        <f t="shared" si="3"/>
        <v>0</v>
      </c>
      <c r="V29" s="7">
        <f t="shared" si="4"/>
        <v>0</v>
      </c>
      <c r="W29" s="15">
        <f>IF(N29="al",'List of dopants and characteris'!$B$3,IF(N29="fe",'List of dopants and characteris'!$C$3,IF(N29="ga",'List of dopants and characteris'!$D$3,IF(N29="ge",'List of dopants and characteris'!$E$3,0))))</f>
        <v>1.61</v>
      </c>
      <c r="X29" s="15">
        <f>IF(O29="sr",'List of dopants and characteris'!$B$7,IF(O29="ba",'List of dopants and characteris'!$C$7,IF(O29="ce",'List of dopants and characteris'!$D$7,IF(O29="ca",'List of dopants and characteris'!$E$7,IF(O29="rb",'List of dopants and characteris'!$F$7,0)))))</f>
        <v>0</v>
      </c>
      <c r="Y29" s="15">
        <f>IF(P29="nb",'List of dopants and characteris'!$B$11,IF(P29="ru",'List of dopants and characteris'!$C$11,IF(P29="ta",'List of dopants and characteris'!$D$11,IF(P29="sb",'List of dopants and characteris'!$E$11,IF(P29="w",'List of dopants and characteris'!$F$11,IF(P29="ge",'List of dopants and characteris'!$G$11,IF(P29="bi",'List of dopants and characteris'!$H$11,IF(P29="cr",'List of dopants and characteris'!$I$11,IF(P29="gd",'List of dopants and characteris'!$J$11,IF(P29="mo",'List of dopants and characteris'!$K$11,IF(P29="sm",'List of dopants and characteris'!$L$11,IF(P29="y",'List of dopants and characteris'!$M$11,0))))))))))))</f>
        <v>0</v>
      </c>
    </row>
    <row r="30" spans="1:25" ht="14.25" x14ac:dyDescent="0.2">
      <c r="A30" s="16" t="s">
        <v>126</v>
      </c>
      <c r="B30" s="6">
        <v>5.9</v>
      </c>
      <c r="C30" s="6">
        <v>3</v>
      </c>
      <c r="D30" s="6">
        <v>1.75</v>
      </c>
      <c r="E30" s="6">
        <v>0.2</v>
      </c>
      <c r="G30" s="6">
        <v>0.25</v>
      </c>
      <c r="I30" s="5">
        <v>5.1999999999999995E-4</v>
      </c>
      <c r="K30" s="6">
        <v>0.36</v>
      </c>
      <c r="M30" s="7">
        <f t="shared" si="1"/>
        <v>0</v>
      </c>
      <c r="N30" s="6" t="s">
        <v>49</v>
      </c>
      <c r="P30" s="6" t="s">
        <v>111</v>
      </c>
      <c r="Q30" s="7">
        <f>IF(N30="al",'List of dopants and characteris'!$B$2,IF(N30="fe",'List of dopants and characteris'!$C$2,IF(N30="ga",'List of dopants and characteris'!$D$2,IF(N30="ge",'List of dopants and characteris'!$E$2,0))))</f>
        <v>53</v>
      </c>
      <c r="R30" s="6">
        <f>IF(O30="sr",'List of dopants and characteris'!$B$6,IF(O30="ba",'List of dopants and characteris'!$C$6,IF(O30="ce",'List of dopants and characteris'!$D$6,IF(O30="ca",'List of dopants and characteris'!$E$6,IF(O30="rb",'List of dopants and characteris'!$F$6,0)))))</f>
        <v>0</v>
      </c>
      <c r="S30" s="7">
        <f>IF(P30="nb",'List of dopants and characteris'!$B$10,IF(P30="ru",'List of dopants and characteris'!$C$10,IF(P30="ta",'List of dopants and characteris'!$D$10,IF(P30="sb",'List of dopants and characteris'!$E$10,IF(P30="w",'List of dopants and characteris'!$F$10,IF(P30="ge",'List of dopants and characteris'!$G$10,IF(P30="bi",'List of dopants and characteris'!$H$10,IF(P30="cr",'List of dopants and characteris'!$I$10,IF(P30="gd",'List of dopants and characteris'!$J$10,IF(P30="mo",'List of dopants and characteris'!$K$10,IF(P30="sm",'List of dopants and characteris'!$L$10,IF(P30="y",'List of dopants and characteris'!$M$10,0))))))))))))</f>
        <v>74</v>
      </c>
      <c r="T30" s="7">
        <f t="shared" si="2"/>
        <v>623614.51931798342</v>
      </c>
      <c r="U30" s="7">
        <f t="shared" si="3"/>
        <v>0</v>
      </c>
      <c r="V30" s="7">
        <f t="shared" si="4"/>
        <v>1697398.3219443604</v>
      </c>
      <c r="W30" s="15">
        <f>IF(N30="al",'List of dopants and characteris'!$B$3,IF(N30="fe",'List of dopants and characteris'!$C$3,IF(N30="ga",'List of dopants and characteris'!$D$3,IF(N30="ge",'List of dopants and characteris'!$E$3,0))))</f>
        <v>1.61</v>
      </c>
      <c r="X30" s="15">
        <f>IF(O30="sr",'List of dopants and characteris'!$B$7,IF(O30="ba",'List of dopants and characteris'!$C$7,IF(O30="ce",'List of dopants and characteris'!$D$7,IF(O30="ca",'List of dopants and characteris'!$E$7,IF(O30="rb",'List of dopants and characteris'!$F$7,0)))))</f>
        <v>0</v>
      </c>
      <c r="Y30" s="15">
        <f>IF(P30="nb",'List of dopants and characteris'!$B$11,IF(P30="ru",'List of dopants and characteris'!$C$11,IF(P30="ta",'List of dopants and characteris'!$D$11,IF(P30="sb",'List of dopants and characteris'!$E$11,IF(P30="w",'List of dopants and characteris'!$F$11,IF(P30="ge",'List of dopants and characteris'!$G$11,IF(P30="bi",'List of dopants and characteris'!$H$11,IF(P30="cr",'List of dopants and characteris'!$I$11,IF(P30="gd",'List of dopants and characteris'!$J$11,IF(P30="mo",'List of dopants and characteris'!$K$11,IF(P30="sm",'List of dopants and characteris'!$L$11,IF(P30="y",'List of dopants and characteris'!$M$11,0))))))))))))</f>
        <v>2.36</v>
      </c>
    </row>
    <row r="31" spans="1:25" ht="14.25" x14ac:dyDescent="0.2">
      <c r="A31" s="17" t="s">
        <v>136</v>
      </c>
      <c r="B31" s="7">
        <f>6.925-3*E31</f>
        <v>6.7749999999999995</v>
      </c>
      <c r="C31" s="6">
        <v>3</v>
      </c>
      <c r="D31" s="6">
        <v>1.925</v>
      </c>
      <c r="E31" s="6">
        <v>0.05</v>
      </c>
      <c r="G31" s="6">
        <v>7.4999999999999997E-2</v>
      </c>
      <c r="I31" s="5">
        <v>4.0999999999999999E-4</v>
      </c>
      <c r="K31" s="6">
        <v>0.26</v>
      </c>
      <c r="L31" s="8">
        <v>12.9549</v>
      </c>
      <c r="M31" s="7">
        <f t="shared" si="1"/>
        <v>2174.213534656149</v>
      </c>
      <c r="N31" s="6" t="s">
        <v>49</v>
      </c>
      <c r="P31" s="6" t="s">
        <v>106</v>
      </c>
      <c r="Q31" s="7">
        <f>IF(N31="al",'List of dopants and characteris'!$B$2,IF(N31="fe",'List of dopants and characteris'!$C$2,IF(N31="ga",'List of dopants and characteris'!$D$2,IF(N31="ge",'List of dopants and characteris'!$E$2,0))))</f>
        <v>53</v>
      </c>
      <c r="R31" s="6">
        <f>IF(O31="sr",'List of dopants and characteris'!$B$6,IF(O31="ba",'List of dopants and characteris'!$C$6,IF(O31="ce",'List of dopants and characteris'!$D$6,IF(O31="ca",'List of dopants and characteris'!$E$6,IF(O31="rb",'List of dopants and characteris'!$F$6,0)))))</f>
        <v>0</v>
      </c>
      <c r="S31" s="7">
        <f>IF(P31="nb",'List of dopants and characteris'!$B$10,IF(P31="ru",'List of dopants and characteris'!$C$10,IF(P31="ta",'List of dopants and characteris'!$D$10,IF(P31="sb",'List of dopants and characteris'!$E$10,IF(P31="w",'List of dopants and characteris'!$F$10,IF(P31="ge",'List of dopants and characteris'!$G$10,IF(P31="bi",'List of dopants and characteris'!$H$10,IF(P31="cr",'List of dopants and characteris'!$I$10,IF(P31="gd",'List of dopants and characteris'!$J$10,IF(P31="mo",'List of dopants and characteris'!$K$10,IF(P31="sm",'List of dopants and characteris'!$L$10,IF(P31="y",'List of dopants and characteris'!$M$10,0))))))))))))</f>
        <v>74</v>
      </c>
      <c r="T31" s="7">
        <f t="shared" si="2"/>
        <v>623614.51931798342</v>
      </c>
      <c r="U31" s="7">
        <f t="shared" si="3"/>
        <v>0</v>
      </c>
      <c r="V31" s="7">
        <f t="shared" si="4"/>
        <v>1697398.3219443604</v>
      </c>
      <c r="W31" s="15">
        <f>IF(N31="al",'List of dopants and characteris'!$B$3,IF(N31="fe",'List of dopants and characteris'!$C$3,IF(N31="ga",'List of dopants and characteris'!$D$3,IF(N31="ge",'List of dopants and characteris'!$E$3,0))))</f>
        <v>1.61</v>
      </c>
      <c r="X31" s="15">
        <f>IF(O31="sr",'List of dopants and characteris'!$B$7,IF(O31="ba",'List of dopants and characteris'!$C$7,IF(O31="ce",'List of dopants and characteris'!$D$7,IF(O31="ca",'List of dopants and characteris'!$E$7,IF(O31="rb",'List of dopants and characteris'!$F$7,0)))))</f>
        <v>0</v>
      </c>
      <c r="Y31" s="15">
        <f>IF(P31="nb",'List of dopants and characteris'!$B$11,IF(P31="ru",'List of dopants and characteris'!$C$11,IF(P31="ta",'List of dopants and characteris'!$D$11,IF(P31="sb",'List of dopants and characteris'!$E$11,IF(P31="w",'List of dopants and characteris'!$F$11,IF(P31="ge",'List of dopants and characteris'!$G$11,IF(P31="bi",'List of dopants and characteris'!$H$11,IF(P31="cr",'List of dopants and characteris'!$I$11,IF(P31="gd",'List of dopants and characteris'!$J$11,IF(P31="mo",'List of dopants and characteris'!$K$11,IF(P31="sm",'List of dopants and characteris'!$L$11,IF(P31="y",'List of dopants and characteris'!$M$11,0))))))))))))</f>
        <v>2.0499999999999998</v>
      </c>
    </row>
    <row r="32" spans="1:25" ht="14.25" x14ac:dyDescent="0.2">
      <c r="A32" s="17" t="s">
        <v>136</v>
      </c>
      <c r="B32" s="7">
        <f>6.925-3*E32</f>
        <v>6.7</v>
      </c>
      <c r="C32" s="6">
        <v>3</v>
      </c>
      <c r="D32" s="6">
        <v>1.925</v>
      </c>
      <c r="E32" s="6">
        <v>7.4999999999999997E-2</v>
      </c>
      <c r="G32" s="6">
        <v>7.4999999999999997E-2</v>
      </c>
      <c r="I32" s="5">
        <v>3.4499999999999998E-4</v>
      </c>
      <c r="K32" s="6">
        <v>0.26</v>
      </c>
      <c r="L32" s="8">
        <v>12.954599999999999</v>
      </c>
      <c r="M32" s="7">
        <f t="shared" si="1"/>
        <v>2174.0624916633355</v>
      </c>
      <c r="N32" s="6" t="s">
        <v>49</v>
      </c>
      <c r="P32" s="6" t="s">
        <v>106</v>
      </c>
      <c r="Q32" s="7">
        <f>IF(N32="al",'List of dopants and characteris'!$B$2,IF(N32="fe",'List of dopants and characteris'!$C$2,IF(N32="ga",'List of dopants and characteris'!$D$2,IF(N32="ge",'List of dopants and characteris'!$E$2,0))))</f>
        <v>53</v>
      </c>
      <c r="R32" s="6">
        <f>IF(O32="sr",'List of dopants and characteris'!$B$6,IF(O32="ba",'List of dopants and characteris'!$C$6,IF(O32="ce",'List of dopants and characteris'!$D$6,IF(O32="ca",'List of dopants and characteris'!$E$6,IF(O32="rb",'List of dopants and characteris'!$F$6,0)))))</f>
        <v>0</v>
      </c>
      <c r="S32" s="7">
        <f>IF(P32="nb",'List of dopants and characteris'!$B$10,IF(P32="ru",'List of dopants and characteris'!$C$10,IF(P32="ta",'List of dopants and characteris'!$D$10,IF(P32="sb",'List of dopants and characteris'!$E$10,IF(P32="w",'List of dopants and characteris'!$F$10,IF(P32="ge",'List of dopants and characteris'!$G$10,IF(P32="bi",'List of dopants and characteris'!$H$10,IF(P32="cr",'List of dopants and characteris'!$I$10,IF(P32="gd",'List of dopants and characteris'!$J$10,IF(P32="mo",'List of dopants and characteris'!$K$10,IF(P32="sm",'List of dopants and characteris'!$L$10,IF(P32="y",'List of dopants and characteris'!$M$10,0))))))))))))</f>
        <v>74</v>
      </c>
      <c r="T32" s="7">
        <f t="shared" si="2"/>
        <v>623614.51931798342</v>
      </c>
      <c r="U32" s="7">
        <f t="shared" si="3"/>
        <v>0</v>
      </c>
      <c r="V32" s="7">
        <f t="shared" si="4"/>
        <v>1697398.3219443604</v>
      </c>
      <c r="W32" s="15">
        <f>IF(N32="al",'List of dopants and characteris'!$B$3,IF(N32="fe",'List of dopants and characteris'!$C$3,IF(N32="ga",'List of dopants and characteris'!$D$3,IF(N32="ge",'List of dopants and characteris'!$E$3,0))))</f>
        <v>1.61</v>
      </c>
      <c r="X32" s="15">
        <f>IF(O32="sr",'List of dopants and characteris'!$B$7,IF(O32="ba",'List of dopants and characteris'!$C$7,IF(O32="ce",'List of dopants and characteris'!$D$7,IF(O32="ca",'List of dopants and characteris'!$E$7,IF(O32="rb",'List of dopants and characteris'!$F$7,0)))))</f>
        <v>0</v>
      </c>
      <c r="Y32" s="15">
        <f>IF(P32="nb",'List of dopants and characteris'!$B$11,IF(P32="ru",'List of dopants and characteris'!$C$11,IF(P32="ta",'List of dopants and characteris'!$D$11,IF(P32="sb",'List of dopants and characteris'!$E$11,IF(P32="w",'List of dopants and characteris'!$F$11,IF(P32="ge",'List of dopants and characteris'!$G$11,IF(P32="bi",'List of dopants and characteris'!$H$11,IF(P32="cr",'List of dopants and characteris'!$I$11,IF(P32="gd",'List of dopants and characteris'!$J$11,IF(P32="mo",'List of dopants and characteris'!$K$11,IF(P32="sm",'List of dopants and characteris'!$L$11,IF(P32="y",'List of dopants and characteris'!$M$11,0))))))))))))</f>
        <v>2.0499999999999998</v>
      </c>
    </row>
    <row r="33" spans="1:25" ht="14.25" x14ac:dyDescent="0.2">
      <c r="A33" s="17" t="s">
        <v>136</v>
      </c>
      <c r="B33" s="7">
        <f>6.925-3*E33</f>
        <v>6.625</v>
      </c>
      <c r="C33" s="6">
        <v>3</v>
      </c>
      <c r="D33" s="6">
        <v>1.925</v>
      </c>
      <c r="E33" s="6">
        <v>0.1</v>
      </c>
      <c r="G33" s="6">
        <v>7.4999999999999997E-2</v>
      </c>
      <c r="I33" s="5">
        <v>2.3499999999999999E-4</v>
      </c>
      <c r="K33" s="6">
        <v>0.33</v>
      </c>
      <c r="L33" s="8">
        <v>12.955</v>
      </c>
      <c r="M33" s="7">
        <f t="shared" si="1"/>
        <v>2174.2638838750004</v>
      </c>
      <c r="N33" s="6" t="s">
        <v>49</v>
      </c>
      <c r="P33" s="6" t="s">
        <v>106</v>
      </c>
      <c r="Q33" s="7">
        <f>IF(N33="al",'List of dopants and characteris'!$B$2,IF(N33="fe",'List of dopants and characteris'!$C$2,IF(N33="ga",'List of dopants and characteris'!$D$2,IF(N33="ge",'List of dopants and characteris'!$E$2,0))))</f>
        <v>53</v>
      </c>
      <c r="R33" s="6">
        <f>IF(O33="sr",'List of dopants and characteris'!$B$6,IF(O33="ba",'List of dopants and characteris'!$C$6,IF(O33="ce",'List of dopants and characteris'!$D$6,IF(O33="ca",'List of dopants and characteris'!$E$6,IF(O33="rb",'List of dopants and characteris'!$F$6,0)))))</f>
        <v>0</v>
      </c>
      <c r="S33" s="7">
        <f>IF(P33="nb",'List of dopants and characteris'!$B$10,IF(P33="ru",'List of dopants and characteris'!$C$10,IF(P33="ta",'List of dopants and characteris'!$D$10,IF(P33="sb",'List of dopants and characteris'!$E$10,IF(P33="w",'List of dopants and characteris'!$F$10,IF(P33="ge",'List of dopants and characteris'!$G$10,IF(P33="bi",'List of dopants and characteris'!$H$10,IF(P33="cr",'List of dopants and characteris'!$I$10,IF(P33="gd",'List of dopants and characteris'!$J$10,IF(P33="mo",'List of dopants and characteris'!$K$10,IF(P33="sm",'List of dopants and characteris'!$L$10,IF(P33="y",'List of dopants and characteris'!$M$10,0))))))))))))</f>
        <v>74</v>
      </c>
      <c r="T33" s="7">
        <f t="shared" si="2"/>
        <v>623614.51931798342</v>
      </c>
      <c r="U33" s="7">
        <f t="shared" si="3"/>
        <v>0</v>
      </c>
      <c r="V33" s="7">
        <f t="shared" si="4"/>
        <v>1697398.3219443604</v>
      </c>
      <c r="W33" s="15">
        <f>IF(N33="al",'List of dopants and characteris'!$B$3,IF(N33="fe",'List of dopants and characteris'!$C$3,IF(N33="ga",'List of dopants and characteris'!$D$3,IF(N33="ge",'List of dopants and characteris'!$E$3,0))))</f>
        <v>1.61</v>
      </c>
      <c r="X33" s="15">
        <f>IF(O33="sr",'List of dopants and characteris'!$B$7,IF(O33="ba",'List of dopants and characteris'!$C$7,IF(O33="ce",'List of dopants and characteris'!$D$7,IF(O33="ca",'List of dopants and characteris'!$E$7,IF(O33="rb",'List of dopants and characteris'!$F$7,0)))))</f>
        <v>0</v>
      </c>
      <c r="Y33" s="15">
        <f>IF(P33="nb",'List of dopants and characteris'!$B$11,IF(P33="ru",'List of dopants and characteris'!$C$11,IF(P33="ta",'List of dopants and characteris'!$D$11,IF(P33="sb",'List of dopants and characteris'!$E$11,IF(P33="w",'List of dopants and characteris'!$F$11,IF(P33="ge",'List of dopants and characteris'!$G$11,IF(P33="bi",'List of dopants and characteris'!$H$11,IF(P33="cr",'List of dopants and characteris'!$I$11,IF(P33="gd",'List of dopants and characteris'!$J$11,IF(P33="mo",'List of dopants and characteris'!$K$11,IF(P33="sm",'List of dopants and characteris'!$L$11,IF(P33="y",'List of dopants and characteris'!$M$11,0))))))))))))</f>
        <v>2.0499999999999998</v>
      </c>
    </row>
    <row r="34" spans="1:25" ht="14.25" x14ac:dyDescent="0.2">
      <c r="A34" s="16" t="s">
        <v>64</v>
      </c>
      <c r="B34" s="6">
        <v>6.4</v>
      </c>
      <c r="C34" s="6">
        <v>3</v>
      </c>
      <c r="D34" s="6">
        <v>2</v>
      </c>
      <c r="E34" s="6">
        <v>0.2</v>
      </c>
      <c r="H34" s="6">
        <v>95.6</v>
      </c>
      <c r="I34" s="5">
        <v>4.28E-4</v>
      </c>
      <c r="J34" s="7">
        <f>LOG10(I34)</f>
        <v>-3.3685562309868278</v>
      </c>
      <c r="M34" s="7">
        <f t="shared" ref="M34:M65" si="5">L34^3</f>
        <v>0</v>
      </c>
      <c r="N34" s="6" t="s">
        <v>65</v>
      </c>
      <c r="Q34" s="7">
        <f>IF(N34="al",'List of dopants and characteris'!$B$2,IF(N34="fe",'List of dopants and characteris'!$C$2,IF(N34="ga",'List of dopants and characteris'!$D$2,IF(N34="ge",'List of dopants and characteris'!$E$2,0))))</f>
        <v>63</v>
      </c>
      <c r="R34" s="6">
        <f>IF(O34="sr",'List of dopants and characteris'!$B$6,IF(O34="ba",'List of dopants and characteris'!$C$6,IF(O34="ce",'List of dopants and characteris'!$D$6,IF(O34="ca",'List of dopants and characteris'!$E$6,IF(O34="rb",'List of dopants and characteris'!$F$6,0)))))</f>
        <v>0</v>
      </c>
      <c r="S34" s="7">
        <f>IF(P34="nb",'List of dopants and characteris'!$B$10,IF(P34="ru",'List of dopants and characteris'!$C$10,IF(P34="ta",'List of dopants and characteris'!$D$10,IF(P34="sb",'List of dopants and characteris'!$E$10,IF(P34="w",'List of dopants and characteris'!$F$10,IF(P34="ge",'List of dopants and characteris'!$G$10,IF(P34="bi",'List of dopants and characteris'!$H$10,IF(P34="cr",'List of dopants and characteris'!$I$10,IF(P34="gd",'List of dopants and characteris'!$J$10,IF(P34="mo",'List of dopants and characteris'!$K$10,IF(P34="sm",'List of dopants and characteris'!$L$10,IF(P34="y",'List of dopants and characteris'!$M$10,0))))))))))))</f>
        <v>0</v>
      </c>
      <c r="T34" s="7">
        <f t="shared" ref="T34:T65" si="6">IFERROR((4/3)*PI()*(Q34^3),"No dopant")</f>
        <v>1047394.4243362226</v>
      </c>
      <c r="U34" s="7">
        <f t="shared" ref="U34:U65" si="7">IFERROR((4/3)*PI()*(R34^3),"No dopant")</f>
        <v>0</v>
      </c>
      <c r="V34" s="7">
        <f t="shared" ref="V34:V65" si="8">IFERROR((4/3)*PI()*(S34^3),"No dopant")</f>
        <v>0</v>
      </c>
      <c r="W34" s="15">
        <f>IF(N34="al",'List of dopants and characteris'!$B$3,IF(N34="fe",'List of dopants and characteris'!$C$3,IF(N34="ga",'List of dopants and characteris'!$D$3,IF(N34="ge",'List of dopants and characteris'!$E$3,0))))</f>
        <v>1.83</v>
      </c>
      <c r="X34" s="15">
        <f>IF(O34="sr",'List of dopants and characteris'!$B$7,IF(O34="ba",'List of dopants and characteris'!$C$7,IF(O34="ce",'List of dopants and characteris'!$D$7,IF(O34="ca",'List of dopants and characteris'!$E$7,IF(O34="rb",'List of dopants and characteris'!$F$7,0)))))</f>
        <v>0</v>
      </c>
      <c r="Y34" s="15">
        <f>IF(P34="nb",'List of dopants and characteris'!$B$11,IF(P34="ru",'List of dopants and characteris'!$C$11,IF(P34="ta",'List of dopants and characteris'!$D$11,IF(P34="sb",'List of dopants and characteris'!$E$11,IF(P34="w",'List of dopants and characteris'!$F$11,IF(P34="ge",'List of dopants and characteris'!$G$11,IF(P34="bi",'List of dopants and characteris'!$H$11,IF(P34="cr",'List of dopants and characteris'!$I$11,IF(P34="gd",'List of dopants and characteris'!$J$11,IF(P34="mo",'List of dopants and characteris'!$K$11,IF(P34="sm",'List of dopants and characteris'!$L$11,IF(P34="y",'List of dopants and characteris'!$M$11,0))))))))))))</f>
        <v>0</v>
      </c>
    </row>
    <row r="35" spans="1:25" ht="14.25" x14ac:dyDescent="0.2">
      <c r="A35" s="16" t="s">
        <v>70</v>
      </c>
      <c r="B35" s="6">
        <v>6.4</v>
      </c>
      <c r="C35" s="6">
        <v>3</v>
      </c>
      <c r="D35" s="6">
        <v>2</v>
      </c>
      <c r="E35" s="6">
        <v>0.2</v>
      </c>
      <c r="I35" s="5">
        <v>1.1000000000000001E-3</v>
      </c>
      <c r="J35" s="7">
        <f>LOG10(I35)</f>
        <v>-2.9586073148417751</v>
      </c>
      <c r="L35" s="6">
        <v>12.979100000000001</v>
      </c>
      <c r="M35" s="7">
        <f t="shared" si="5"/>
        <v>2186.4207264606712</v>
      </c>
      <c r="N35" s="6" t="s">
        <v>65</v>
      </c>
      <c r="Q35" s="7">
        <f>IF(N35="al",'List of dopants and characteris'!$B$2,IF(N35="fe",'List of dopants and characteris'!$C$2,IF(N35="ga",'List of dopants and characteris'!$D$2,IF(N35="ge",'List of dopants and characteris'!$E$2,0))))</f>
        <v>63</v>
      </c>
      <c r="R35" s="6">
        <f>IF(O35="sr",'List of dopants and characteris'!$B$6,IF(O35="ba",'List of dopants and characteris'!$C$6,IF(O35="ce",'List of dopants and characteris'!$D$6,IF(O35="ca",'List of dopants and characteris'!$E$6,IF(O35="rb",'List of dopants and characteris'!$F$6,0)))))</f>
        <v>0</v>
      </c>
      <c r="S35" s="7">
        <f>IF(P35="nb",'List of dopants and characteris'!$B$10,IF(P35="ru",'List of dopants and characteris'!$C$10,IF(P35="ta",'List of dopants and characteris'!$D$10,IF(P35="sb",'List of dopants and characteris'!$E$10,IF(P35="w",'List of dopants and characteris'!$F$10,IF(P35="ge",'List of dopants and characteris'!$G$10,IF(P35="bi",'List of dopants and characteris'!$H$10,IF(P35="cr",'List of dopants and characteris'!$I$10,IF(P35="gd",'List of dopants and characteris'!$J$10,IF(P35="mo",'List of dopants and characteris'!$K$10,IF(P35="sm",'List of dopants and characteris'!$L$10,IF(P35="y",'List of dopants and characteris'!$M$10,0))))))))))))</f>
        <v>0</v>
      </c>
      <c r="T35" s="7">
        <f t="shared" si="6"/>
        <v>1047394.4243362226</v>
      </c>
      <c r="U35" s="7">
        <f t="shared" si="7"/>
        <v>0</v>
      </c>
      <c r="V35" s="7">
        <f t="shared" si="8"/>
        <v>0</v>
      </c>
      <c r="W35" s="15">
        <f>IF(N35="al",'List of dopants and characteris'!$B$3,IF(N35="fe",'List of dopants and characteris'!$C$3,IF(N35="ga",'List of dopants and characteris'!$D$3,IF(N35="ge",'List of dopants and characteris'!$E$3,0))))</f>
        <v>1.83</v>
      </c>
      <c r="X35" s="15">
        <f>IF(O35="sr",'List of dopants and characteris'!$B$7,IF(O35="ba",'List of dopants and characteris'!$C$7,IF(O35="ce",'List of dopants and characteris'!$D$7,IF(O35="ca",'List of dopants and characteris'!$E$7,IF(O35="rb",'List of dopants and characteris'!$F$7,0)))))</f>
        <v>0</v>
      </c>
      <c r="Y35" s="15">
        <f>IF(P35="nb",'List of dopants and characteris'!$B$11,IF(P35="ru",'List of dopants and characteris'!$C$11,IF(P35="ta",'List of dopants and characteris'!$D$11,IF(P35="sb",'List of dopants and characteris'!$E$11,IF(P35="w",'List of dopants and characteris'!$F$11,IF(P35="ge",'List of dopants and characteris'!$G$11,IF(P35="bi",'List of dopants and characteris'!$H$11,IF(P35="cr",'List of dopants and characteris'!$I$11,IF(P35="gd",'List of dopants and characteris'!$J$11,IF(P35="mo",'List of dopants and characteris'!$K$11,IF(P35="sm",'List of dopants and characteris'!$L$11,IF(P35="y",'List of dopants and characteris'!$M$11,0))))))))))))</f>
        <v>0</v>
      </c>
    </row>
    <row r="36" spans="1:25" ht="14.25" x14ac:dyDescent="0.2">
      <c r="A36" s="16" t="s">
        <v>71</v>
      </c>
      <c r="B36" s="6">
        <v>6.65</v>
      </c>
      <c r="C36" s="6">
        <v>2.95</v>
      </c>
      <c r="D36" s="6">
        <v>1.75</v>
      </c>
      <c r="E36" s="6">
        <v>0.05</v>
      </c>
      <c r="F36" s="6">
        <v>0.05</v>
      </c>
      <c r="G36" s="6">
        <v>0.25</v>
      </c>
      <c r="H36" s="6">
        <v>99.9</v>
      </c>
      <c r="I36" s="5">
        <v>7.2000000000000005E-4</v>
      </c>
      <c r="J36" s="7">
        <f>LOG10(I36)</f>
        <v>-3.1426675035687315</v>
      </c>
      <c r="L36" s="6">
        <v>13.03858</v>
      </c>
      <c r="M36" s="7">
        <f t="shared" si="5"/>
        <v>2216.6181656627045</v>
      </c>
      <c r="N36" s="6" t="s">
        <v>74</v>
      </c>
      <c r="O36" s="6" t="s">
        <v>73</v>
      </c>
      <c r="P36" s="6" t="s">
        <v>72</v>
      </c>
      <c r="Q36" s="7">
        <f>IF(N36="al",'List of dopants and characteris'!$B$2,IF(N36="fe",'List of dopants and characteris'!$C$2,IF(N36="ga",'List of dopants and characteris'!$D$2,IF(N36="ge",'List of dopants and characteris'!$E$2,0))))</f>
        <v>61</v>
      </c>
      <c r="R36" s="6">
        <f>IF(O36="sr",'List of dopants and characteris'!$B$6,IF(O36="ba",'List of dopants and characteris'!$C$6,IF(O36="ce",'List of dopants and characteris'!$D$6,IF(O36="ca",'List of dopants and characteris'!$E$6,IF(O36="rb",'List of dopants and characteris'!$F$6,0)))))</f>
        <v>156</v>
      </c>
      <c r="S36" s="7">
        <f>IF(P36="nb",'List of dopants and characteris'!$B$10,IF(P36="ru",'List of dopants and characteris'!$C$10,IF(P36="ta",'List of dopants and characteris'!$D$10,IF(P36="sb",'List of dopants and characteris'!$E$10,IF(P36="w",'List of dopants and characteris'!$F$10,IF(P36="ge",'List of dopants and characteris'!$G$10,IF(P36="bi",'List of dopants and characteris'!$H$10,IF(P36="cr",'List of dopants and characteris'!$I$10,IF(P36="gd",'List of dopants and characteris'!$J$10,IF(P36="mo",'List of dopants and characteris'!$K$10,IF(P36="sm",'List of dopants and characteris'!$L$10,IF(P36="y",'List of dopants and characteris'!$M$10,0))))))))))))</f>
        <v>78</v>
      </c>
      <c r="T36" s="7">
        <f t="shared" si="6"/>
        <v>950775.78947261965</v>
      </c>
      <c r="U36" s="7">
        <f t="shared" si="7"/>
        <v>15902390.154094329</v>
      </c>
      <c r="V36" s="7">
        <f t="shared" si="8"/>
        <v>1987798.7692617911</v>
      </c>
      <c r="W36" s="15">
        <f>IF(N36="al",'List of dopants and characteris'!$B$3,IF(N36="fe",'List of dopants and characteris'!$C$3,IF(N36="ga",'List of dopants and characteris'!$D$3,IF(N36="ge",'List of dopants and characteris'!$E$3,0))))</f>
        <v>1.81</v>
      </c>
      <c r="X36" s="15">
        <f>IF(O36="sr",'List of dopants and characteris'!$B$7,IF(O36="ba",'List of dopants and characteris'!$C$7,IF(O36="ce",'List of dopants and characteris'!$D$7,IF(O36="ca",'List of dopants and characteris'!$E$7,IF(O36="rb",'List of dopants and characteris'!$F$7,0)))))</f>
        <v>0.89</v>
      </c>
      <c r="Y36" s="15">
        <f>IF(P36="nb",'List of dopants and characteris'!$B$11,IF(P36="ru",'List of dopants and characteris'!$C$11,IF(P36="ta",'List of dopants and characteris'!$D$11,IF(P36="sb",'List of dopants and characteris'!$E$11,IF(P36="w",'List of dopants and characteris'!$F$11,IF(P36="ge",'List of dopants and characteris'!$G$11,IF(P36="bi",'List of dopants and characteris'!$H$11,IF(P36="cr",'List of dopants and characteris'!$I$11,IF(P36="gd",'List of dopants and characteris'!$J$11,IF(P36="mo",'List of dopants and characteris'!$K$11,IF(P36="sm",'List of dopants and characteris'!$L$11,IF(P36="y",'List of dopants and characteris'!$M$11,0))))))))))))</f>
        <v>1.5</v>
      </c>
    </row>
    <row r="37" spans="1:25" ht="14.25" x14ac:dyDescent="0.2">
      <c r="A37" s="16" t="s">
        <v>77</v>
      </c>
      <c r="B37" s="6">
        <v>6.55</v>
      </c>
      <c r="C37" s="6">
        <v>3</v>
      </c>
      <c r="D37" s="6">
        <v>2</v>
      </c>
      <c r="E37" s="6">
        <v>0.15</v>
      </c>
      <c r="I37" s="5">
        <v>1.2999999999999999E-3</v>
      </c>
      <c r="K37" s="6">
        <v>0.3</v>
      </c>
      <c r="M37" s="7">
        <f t="shared" si="5"/>
        <v>0</v>
      </c>
      <c r="N37" s="6" t="s">
        <v>74</v>
      </c>
      <c r="Q37" s="7">
        <f>IF(N37="al",'List of dopants and characteris'!$B$2,IF(N37="fe",'List of dopants and characteris'!$C$2,IF(N37="ga",'List of dopants and characteris'!$D$2,IF(N37="ge",'List of dopants and characteris'!$E$2,0))))</f>
        <v>61</v>
      </c>
      <c r="R37" s="6">
        <f>IF(O37="sr",'List of dopants and characteris'!$B$6,IF(O37="ba",'List of dopants and characteris'!$C$6,IF(O37="ce",'List of dopants and characteris'!$D$6,IF(O37="ca",'List of dopants and characteris'!$E$6,IF(O37="rb",'List of dopants and characteris'!$F$6,0)))))</f>
        <v>0</v>
      </c>
      <c r="S37" s="7">
        <f>IF(P37="nb",'List of dopants and characteris'!$B$10,IF(P37="ru",'List of dopants and characteris'!$C$10,IF(P37="ta",'List of dopants and characteris'!$D$10,IF(P37="sb",'List of dopants and characteris'!$E$10,IF(P37="w",'List of dopants and characteris'!$F$10,IF(P37="ge",'List of dopants and characteris'!$G$10,IF(P37="bi",'List of dopants and characteris'!$H$10,IF(P37="cr",'List of dopants and characteris'!$I$10,IF(P37="gd",'List of dopants and characteris'!$J$10,IF(P37="mo",'List of dopants and characteris'!$K$10,IF(P37="sm",'List of dopants and characteris'!$L$10,IF(P37="y",'List of dopants and characteris'!$M$10,0))))))))))))</f>
        <v>0</v>
      </c>
      <c r="T37" s="7">
        <f t="shared" si="6"/>
        <v>950775.78947261965</v>
      </c>
      <c r="U37" s="7">
        <f t="shared" si="7"/>
        <v>0</v>
      </c>
      <c r="V37" s="7">
        <f t="shared" si="8"/>
        <v>0</v>
      </c>
      <c r="W37" s="15">
        <f>IF(N37="al",'List of dopants and characteris'!$B$3,IF(N37="fe",'List of dopants and characteris'!$C$3,IF(N37="ga",'List of dopants and characteris'!$D$3,IF(N37="ge",'List of dopants and characteris'!$E$3,0))))</f>
        <v>1.81</v>
      </c>
      <c r="X37" s="15">
        <f>IF(O37="sr",'List of dopants and characteris'!$B$7,IF(O37="ba",'List of dopants and characteris'!$C$7,IF(O37="ce",'List of dopants and characteris'!$D$7,IF(O37="ca",'List of dopants and characteris'!$E$7,IF(O37="rb",'List of dopants and characteris'!$F$7,0)))))</f>
        <v>0</v>
      </c>
      <c r="Y37" s="15">
        <f>IF(P37="nb",'List of dopants and characteris'!$B$11,IF(P37="ru",'List of dopants and characteris'!$C$11,IF(P37="ta",'List of dopants and characteris'!$D$11,IF(P37="sb",'List of dopants and characteris'!$E$11,IF(P37="w",'List of dopants and characteris'!$F$11,IF(P37="ge",'List of dopants and characteris'!$G$11,IF(P37="bi",'List of dopants and characteris'!$H$11,IF(P37="cr",'List of dopants and characteris'!$I$11,IF(P37="gd",'List of dopants and characteris'!$J$11,IF(P37="mo",'List of dopants and characteris'!$K$11,IF(P37="sm",'List of dopants and characteris'!$L$11,IF(P37="y",'List of dopants and characteris'!$M$11,0))))))))))))</f>
        <v>0</v>
      </c>
    </row>
    <row r="38" spans="1:25" ht="14.25" x14ac:dyDescent="0.2">
      <c r="A38" s="16" t="s">
        <v>77</v>
      </c>
      <c r="B38" s="6">
        <v>6.4</v>
      </c>
      <c r="C38" s="6">
        <v>3</v>
      </c>
      <c r="D38" s="6">
        <v>2</v>
      </c>
      <c r="E38" s="6">
        <v>0.2</v>
      </c>
      <c r="I38" s="5">
        <v>8.9999999999999998E-4</v>
      </c>
      <c r="K38" s="6">
        <v>0.3</v>
      </c>
      <c r="M38" s="7">
        <f t="shared" si="5"/>
        <v>0</v>
      </c>
      <c r="N38" s="6" t="s">
        <v>74</v>
      </c>
      <c r="Q38" s="7">
        <f>IF(N38="al",'List of dopants and characteris'!$B$2,IF(N38="fe",'List of dopants and characteris'!$C$2,IF(N38="ga",'List of dopants and characteris'!$D$2,IF(N38="ge",'List of dopants and characteris'!$E$2,0))))</f>
        <v>61</v>
      </c>
      <c r="R38" s="6">
        <f>IF(O38="sr",'List of dopants and characteris'!$B$6,IF(O38="ba",'List of dopants and characteris'!$C$6,IF(O38="ce",'List of dopants and characteris'!$D$6,IF(O38="ca",'List of dopants and characteris'!$E$6,IF(O38="rb",'List of dopants and characteris'!$F$6,0)))))</f>
        <v>0</v>
      </c>
      <c r="S38" s="7">
        <f>IF(P38="nb",'List of dopants and characteris'!$B$10,IF(P38="ru",'List of dopants and characteris'!$C$10,IF(P38="ta",'List of dopants and characteris'!$D$10,IF(P38="sb",'List of dopants and characteris'!$E$10,IF(P38="w",'List of dopants and characteris'!$F$10,IF(P38="ge",'List of dopants and characteris'!$G$10,IF(P38="bi",'List of dopants and characteris'!$H$10,IF(P38="cr",'List of dopants and characteris'!$I$10,IF(P38="gd",'List of dopants and characteris'!$J$10,IF(P38="mo",'List of dopants and characteris'!$K$10,IF(P38="sm",'List of dopants and characteris'!$L$10,IF(P38="y",'List of dopants and characteris'!$M$10,0))))))))))))</f>
        <v>0</v>
      </c>
      <c r="T38" s="7">
        <f t="shared" si="6"/>
        <v>950775.78947261965</v>
      </c>
      <c r="U38" s="7">
        <f t="shared" si="7"/>
        <v>0</v>
      </c>
      <c r="V38" s="7">
        <f t="shared" si="8"/>
        <v>0</v>
      </c>
      <c r="W38" s="15">
        <f>IF(N38="al",'List of dopants and characteris'!$B$3,IF(N38="fe",'List of dopants and characteris'!$C$3,IF(N38="ga",'List of dopants and characteris'!$D$3,IF(N38="ge",'List of dopants and characteris'!$E$3,0))))</f>
        <v>1.81</v>
      </c>
      <c r="X38" s="15">
        <f>IF(O38="sr",'List of dopants and characteris'!$B$7,IF(O38="ba",'List of dopants and characteris'!$C$7,IF(O38="ce",'List of dopants and characteris'!$D$7,IF(O38="ca",'List of dopants and characteris'!$E$7,IF(O38="rb",'List of dopants and characteris'!$F$7,0)))))</f>
        <v>0</v>
      </c>
      <c r="Y38" s="15">
        <f>IF(P38="nb",'List of dopants and characteris'!$B$11,IF(P38="ru",'List of dopants and characteris'!$C$11,IF(P38="ta",'List of dopants and characteris'!$D$11,IF(P38="sb",'List of dopants and characteris'!$E$11,IF(P38="w",'List of dopants and characteris'!$F$11,IF(P38="ge",'List of dopants and characteris'!$G$11,IF(P38="bi",'List of dopants and characteris'!$H$11,IF(P38="cr",'List of dopants and characteris'!$I$11,IF(P38="gd",'List of dopants and characteris'!$J$11,IF(P38="mo",'List of dopants and characteris'!$K$11,IF(P38="sm",'List of dopants and characteris'!$L$11,IF(P38="y",'List of dopants and characteris'!$M$11,0))))))))))))</f>
        <v>0</v>
      </c>
    </row>
    <row r="39" spans="1:25" ht="14.25" x14ac:dyDescent="0.2">
      <c r="A39" s="16" t="s">
        <v>77</v>
      </c>
      <c r="B39" s="6">
        <v>6.1</v>
      </c>
      <c r="C39" s="6">
        <v>3</v>
      </c>
      <c r="D39" s="6">
        <v>2</v>
      </c>
      <c r="E39" s="6">
        <v>0.3</v>
      </c>
      <c r="I39" s="5">
        <v>6.9999999999999994E-5</v>
      </c>
      <c r="K39" s="6">
        <v>0.3</v>
      </c>
      <c r="M39" s="7">
        <f t="shared" si="5"/>
        <v>0</v>
      </c>
      <c r="N39" s="6" t="s">
        <v>74</v>
      </c>
      <c r="Q39" s="7">
        <f>IF(N39="al",'List of dopants and characteris'!$B$2,IF(N39="fe",'List of dopants and characteris'!$C$2,IF(N39="ga",'List of dopants and characteris'!$D$2,IF(N39="ge",'List of dopants and characteris'!$E$2,0))))</f>
        <v>61</v>
      </c>
      <c r="R39" s="6">
        <f>IF(O39="sr",'List of dopants and characteris'!$B$6,IF(O39="ba",'List of dopants and characteris'!$C$6,IF(O39="ce",'List of dopants and characteris'!$D$6,IF(O39="ca",'List of dopants and characteris'!$E$6,IF(O39="rb",'List of dopants and characteris'!$F$6,0)))))</f>
        <v>0</v>
      </c>
      <c r="S39" s="7">
        <f>IF(P39="nb",'List of dopants and characteris'!$B$10,IF(P39="ru",'List of dopants and characteris'!$C$10,IF(P39="ta",'List of dopants and characteris'!$D$10,IF(P39="sb",'List of dopants and characteris'!$E$10,IF(P39="w",'List of dopants and characteris'!$F$10,IF(P39="ge",'List of dopants and characteris'!$G$10,IF(P39="bi",'List of dopants and characteris'!$H$10,IF(P39="cr",'List of dopants and characteris'!$I$10,IF(P39="gd",'List of dopants and characteris'!$J$10,IF(P39="mo",'List of dopants and characteris'!$K$10,IF(P39="sm",'List of dopants and characteris'!$L$10,IF(P39="y",'List of dopants and characteris'!$M$10,0))))))))))))</f>
        <v>0</v>
      </c>
      <c r="T39" s="7">
        <f t="shared" si="6"/>
        <v>950775.78947261965</v>
      </c>
      <c r="U39" s="7">
        <f t="shared" si="7"/>
        <v>0</v>
      </c>
      <c r="V39" s="7">
        <f t="shared" si="8"/>
        <v>0</v>
      </c>
      <c r="W39" s="15">
        <f>IF(N39="al",'List of dopants and characteris'!$B$3,IF(N39="fe",'List of dopants and characteris'!$C$3,IF(N39="ga",'List of dopants and characteris'!$D$3,IF(N39="ge",'List of dopants and characteris'!$E$3,0))))</f>
        <v>1.81</v>
      </c>
      <c r="X39" s="15">
        <f>IF(O39="sr",'List of dopants and characteris'!$B$7,IF(O39="ba",'List of dopants and characteris'!$C$7,IF(O39="ce",'List of dopants and characteris'!$D$7,IF(O39="ca",'List of dopants and characteris'!$E$7,IF(O39="rb",'List of dopants and characteris'!$F$7,0)))))</f>
        <v>0</v>
      </c>
      <c r="Y39" s="15">
        <f>IF(P39="nb",'List of dopants and characteris'!$B$11,IF(P39="ru",'List of dopants and characteris'!$C$11,IF(P39="ta",'List of dopants and characteris'!$D$11,IF(P39="sb",'List of dopants and characteris'!$E$11,IF(P39="w",'List of dopants and characteris'!$F$11,IF(P39="ge",'List of dopants and characteris'!$G$11,IF(P39="bi",'List of dopants and characteris'!$H$11,IF(P39="cr",'List of dopants and characteris'!$I$11,IF(P39="gd",'List of dopants and characteris'!$J$11,IF(P39="mo",'List of dopants and characteris'!$K$11,IF(P39="sm",'List of dopants and characteris'!$L$11,IF(P39="y",'List of dopants and characteris'!$M$11,0))))))))))))</f>
        <v>0</v>
      </c>
    </row>
    <row r="40" spans="1:25" ht="14.25" x14ac:dyDescent="0.2">
      <c r="A40" s="16" t="s">
        <v>78</v>
      </c>
      <c r="B40" s="6">
        <v>6.23</v>
      </c>
      <c r="C40" s="6">
        <v>3</v>
      </c>
      <c r="D40" s="6">
        <v>2</v>
      </c>
      <c r="E40" s="6">
        <v>0.2</v>
      </c>
      <c r="H40" s="6">
        <v>95.5</v>
      </c>
      <c r="I40" s="5">
        <v>7.2000000000000005E-4</v>
      </c>
      <c r="K40" s="6">
        <v>0.26</v>
      </c>
      <c r="L40" s="6">
        <v>12.966699999999999</v>
      </c>
      <c r="M40" s="7">
        <f t="shared" si="5"/>
        <v>2180.1601097839625</v>
      </c>
      <c r="N40" s="6" t="s">
        <v>74</v>
      </c>
      <c r="Q40" s="7">
        <f>IF(N40="al",'List of dopants and characteris'!$B$2,IF(N40="fe",'List of dopants and characteris'!$C$2,IF(N40="ga",'List of dopants and characteris'!$D$2,IF(N40="ge",'List of dopants and characteris'!$E$2,0))))</f>
        <v>61</v>
      </c>
      <c r="R40" s="6">
        <f>IF(O40="sr",'List of dopants and characteris'!$B$6,IF(O40="ba",'List of dopants and characteris'!$C$6,IF(O40="ce",'List of dopants and characteris'!$D$6,IF(O40="ca",'List of dopants and characteris'!$E$6,IF(O40="rb",'List of dopants and characteris'!$F$6,0)))))</f>
        <v>0</v>
      </c>
      <c r="S40" s="7">
        <f>IF(P40="nb",'List of dopants and characteris'!$B$10,IF(P40="ru",'List of dopants and characteris'!$C$10,IF(P40="ta",'List of dopants and characteris'!$D$10,IF(P40="sb",'List of dopants and characteris'!$E$10,IF(P40="w",'List of dopants and characteris'!$F$10,IF(P40="ge",'List of dopants and characteris'!$G$10,IF(P40="bi",'List of dopants and characteris'!$H$10,IF(P40="cr",'List of dopants and characteris'!$I$10,IF(P40="gd",'List of dopants and characteris'!$J$10,IF(P40="mo",'List of dopants and characteris'!$K$10,IF(P40="sm",'List of dopants and characteris'!$L$10,IF(P40="y",'List of dopants and characteris'!$M$10,0))))))))))))</f>
        <v>0</v>
      </c>
      <c r="T40" s="7">
        <f t="shared" si="6"/>
        <v>950775.78947261965</v>
      </c>
      <c r="U40" s="7">
        <f t="shared" si="7"/>
        <v>0</v>
      </c>
      <c r="V40" s="7">
        <f t="shared" si="8"/>
        <v>0</v>
      </c>
      <c r="W40" s="15">
        <f>IF(N40="al",'List of dopants and characteris'!$B$3,IF(N40="fe",'List of dopants and characteris'!$C$3,IF(N40="ga",'List of dopants and characteris'!$D$3,IF(N40="ge",'List of dopants and characteris'!$E$3,0))))</f>
        <v>1.81</v>
      </c>
      <c r="X40" s="15">
        <f>IF(O40="sr",'List of dopants and characteris'!$B$7,IF(O40="ba",'List of dopants and characteris'!$C$7,IF(O40="ce",'List of dopants and characteris'!$D$7,IF(O40="ca",'List of dopants and characteris'!$E$7,IF(O40="rb",'List of dopants and characteris'!$F$7,0)))))</f>
        <v>0</v>
      </c>
      <c r="Y40" s="15">
        <f>IF(P40="nb",'List of dopants and characteris'!$B$11,IF(P40="ru",'List of dopants and characteris'!$C$11,IF(P40="ta",'List of dopants and characteris'!$D$11,IF(P40="sb",'List of dopants and characteris'!$E$11,IF(P40="w",'List of dopants and characteris'!$F$11,IF(P40="ge",'List of dopants and characteris'!$G$11,IF(P40="bi",'List of dopants and characteris'!$H$11,IF(P40="cr",'List of dopants and characteris'!$I$11,IF(P40="gd",'List of dopants and characteris'!$J$11,IF(P40="mo",'List of dopants and characteris'!$K$11,IF(P40="sm",'List of dopants and characteris'!$L$11,IF(P40="y",'List of dopants and characteris'!$M$11,0))))))))))))</f>
        <v>0</v>
      </c>
    </row>
    <row r="41" spans="1:25" ht="14.25" x14ac:dyDescent="0.2">
      <c r="A41" s="18" t="s">
        <v>78</v>
      </c>
      <c r="B41" s="6">
        <v>6.91</v>
      </c>
      <c r="C41" s="6">
        <v>3</v>
      </c>
      <c r="D41" s="6">
        <v>2</v>
      </c>
      <c r="E41" s="6">
        <v>0.2</v>
      </c>
      <c r="H41" s="6">
        <v>95</v>
      </c>
      <c r="I41" s="5">
        <v>4.2999999999999999E-4</v>
      </c>
      <c r="K41" s="6">
        <v>0.28000000000000003</v>
      </c>
      <c r="L41" s="6">
        <v>12.9739</v>
      </c>
      <c r="M41" s="7">
        <f t="shared" si="5"/>
        <v>2183.7938494104192</v>
      </c>
      <c r="N41" s="6" t="s">
        <v>74</v>
      </c>
      <c r="Q41" s="7">
        <f>IF(N41="al",'List of dopants and characteris'!$B$2,IF(N41="fe",'List of dopants and characteris'!$C$2,IF(N41="ga",'List of dopants and characteris'!$D$2,IF(N41="ge",'List of dopants and characteris'!$E$2,0))))</f>
        <v>61</v>
      </c>
      <c r="R41" s="6">
        <f>IF(O41="sr",'List of dopants and characteris'!$B$6,IF(O41="ba",'List of dopants and characteris'!$C$6,IF(O41="ce",'List of dopants and characteris'!$D$6,IF(O41="ca",'List of dopants and characteris'!$E$6,IF(O41="rb",'List of dopants and characteris'!$F$6,0)))))</f>
        <v>0</v>
      </c>
      <c r="S41" s="7">
        <f>IF(P41="nb",'List of dopants and characteris'!$B$10,IF(P41="ru",'List of dopants and characteris'!$C$10,IF(P41="ta",'List of dopants and characteris'!$D$10,IF(P41="sb",'List of dopants and characteris'!$E$10,IF(P41="w",'List of dopants and characteris'!$F$10,IF(P41="ge",'List of dopants and characteris'!$G$10,IF(P41="bi",'List of dopants and characteris'!$H$10,IF(P41="cr",'List of dopants and characteris'!$I$10,IF(P41="gd",'List of dopants and characteris'!$J$10,IF(P41="mo",'List of dopants and characteris'!$K$10,IF(P41="sm",'List of dopants and characteris'!$L$10,IF(P41="y",'List of dopants and characteris'!$M$10,0))))))))))))</f>
        <v>0</v>
      </c>
      <c r="T41" s="7">
        <f t="shared" si="6"/>
        <v>950775.78947261965</v>
      </c>
      <c r="U41" s="7">
        <f t="shared" si="7"/>
        <v>0</v>
      </c>
      <c r="V41" s="7">
        <f t="shared" si="8"/>
        <v>0</v>
      </c>
      <c r="W41" s="15">
        <f>IF(N41="al",'List of dopants and characteris'!$B$3,IF(N41="fe",'List of dopants and characteris'!$C$3,IF(N41="ga",'List of dopants and characteris'!$D$3,IF(N41="ge",'List of dopants and characteris'!$E$3,0))))</f>
        <v>1.81</v>
      </c>
      <c r="X41" s="15">
        <f>IF(O41="sr",'List of dopants and characteris'!$B$7,IF(O41="ba",'List of dopants and characteris'!$C$7,IF(O41="ce",'List of dopants and characteris'!$D$7,IF(O41="ca",'List of dopants and characteris'!$E$7,IF(O41="rb",'List of dopants and characteris'!$F$7,0)))))</f>
        <v>0</v>
      </c>
      <c r="Y41" s="15">
        <f>IF(P41="nb",'List of dopants and characteris'!$B$11,IF(P41="ru",'List of dopants and characteris'!$C$11,IF(P41="ta",'List of dopants and characteris'!$D$11,IF(P41="sb",'List of dopants and characteris'!$E$11,IF(P41="w",'List of dopants and characteris'!$F$11,IF(P41="ge",'List of dopants and characteris'!$G$11,IF(P41="bi",'List of dopants and characteris'!$H$11,IF(P41="cr",'List of dopants and characteris'!$I$11,IF(P41="gd",'List of dopants and characteris'!$J$11,IF(P41="mo",'List of dopants and characteris'!$K$11,IF(P41="sm",'List of dopants and characteris'!$L$11,IF(P41="y",'List of dopants and characteris'!$M$11,0))))))))))))</f>
        <v>0</v>
      </c>
    </row>
    <row r="42" spans="1:25" ht="14.25" x14ac:dyDescent="0.2">
      <c r="A42" s="16" t="s">
        <v>79</v>
      </c>
      <c r="B42" s="6">
        <v>6.79</v>
      </c>
      <c r="C42" s="6">
        <v>3</v>
      </c>
      <c r="D42" s="6">
        <v>2</v>
      </c>
      <c r="E42" s="6">
        <v>0.2</v>
      </c>
      <c r="H42" s="6">
        <v>94.5</v>
      </c>
      <c r="I42" s="5">
        <v>8.0000000000000004E-4</v>
      </c>
      <c r="K42" s="6">
        <v>0.24</v>
      </c>
      <c r="L42" s="6">
        <v>12.972300000000001</v>
      </c>
      <c r="M42" s="7">
        <f t="shared" si="5"/>
        <v>2182.9860030560676</v>
      </c>
      <c r="N42" s="6" t="s">
        <v>74</v>
      </c>
      <c r="Q42" s="7">
        <f>IF(N42="al",'List of dopants and characteris'!$B$2,IF(N42="fe",'List of dopants and characteris'!$C$2,IF(N42="ga",'List of dopants and characteris'!$D$2,IF(N42="ge",'List of dopants and characteris'!$E$2,0))))</f>
        <v>61</v>
      </c>
      <c r="R42" s="6">
        <f>IF(O42="sr",'List of dopants and characteris'!$B$6,IF(O42="ba",'List of dopants and characteris'!$C$6,IF(O42="ce",'List of dopants and characteris'!$D$6,IF(O42="ca",'List of dopants and characteris'!$E$6,IF(O42="rb",'List of dopants and characteris'!$F$6,0)))))</f>
        <v>0</v>
      </c>
      <c r="S42" s="7">
        <f>IF(P42="nb",'List of dopants and characteris'!$B$10,IF(P42="ru",'List of dopants and characteris'!$C$10,IF(P42="ta",'List of dopants and characteris'!$D$10,IF(P42="sb",'List of dopants and characteris'!$E$10,IF(P42="w",'List of dopants and characteris'!$F$10,IF(P42="ge",'List of dopants and characteris'!$G$10,IF(P42="bi",'List of dopants and characteris'!$H$10,IF(P42="cr",'List of dopants and characteris'!$I$10,IF(P42="gd",'List of dopants and characteris'!$J$10,IF(P42="mo",'List of dopants and characteris'!$K$10,IF(P42="sm",'List of dopants and characteris'!$L$10,IF(P42="y",'List of dopants and characteris'!$M$10,0))))))))))))</f>
        <v>0</v>
      </c>
      <c r="T42" s="7">
        <f t="shared" si="6"/>
        <v>950775.78947261965</v>
      </c>
      <c r="U42" s="7">
        <f t="shared" si="7"/>
        <v>0</v>
      </c>
      <c r="V42" s="7">
        <f t="shared" si="8"/>
        <v>0</v>
      </c>
      <c r="W42" s="15">
        <f>IF(N42="al",'List of dopants and characteris'!$B$3,IF(N42="fe",'List of dopants and characteris'!$C$3,IF(N42="ga",'List of dopants and characteris'!$D$3,IF(N42="ge",'List of dopants and characteris'!$E$3,0))))</f>
        <v>1.81</v>
      </c>
      <c r="X42" s="15">
        <f>IF(O42="sr",'List of dopants and characteris'!$B$7,IF(O42="ba",'List of dopants and characteris'!$C$7,IF(O42="ce",'List of dopants and characteris'!$D$7,IF(O42="ca",'List of dopants and characteris'!$E$7,IF(O42="rb",'List of dopants and characteris'!$F$7,0)))))</f>
        <v>0</v>
      </c>
      <c r="Y42" s="15">
        <f>IF(P42="nb",'List of dopants and characteris'!$B$11,IF(P42="ru",'List of dopants and characteris'!$C$11,IF(P42="ta",'List of dopants and characteris'!$D$11,IF(P42="sb",'List of dopants and characteris'!$E$11,IF(P42="w",'List of dopants and characteris'!$F$11,IF(P42="ge",'List of dopants and characteris'!$G$11,IF(P42="bi",'List of dopants and characteris'!$H$11,IF(P42="cr",'List of dopants and characteris'!$I$11,IF(P42="gd",'List of dopants and characteris'!$J$11,IF(P42="mo",'List of dopants and characteris'!$K$11,IF(P42="sm",'List of dopants and characteris'!$L$11,IF(P42="y",'List of dopants and characteris'!$M$11,0))))))))))))</f>
        <v>0</v>
      </c>
    </row>
    <row r="43" spans="1:25" ht="14.25" x14ac:dyDescent="0.2">
      <c r="A43" s="18" t="s">
        <v>79</v>
      </c>
      <c r="B43" s="6">
        <v>6.55</v>
      </c>
      <c r="C43" s="6">
        <v>3</v>
      </c>
      <c r="D43" s="6">
        <v>2</v>
      </c>
      <c r="E43" s="6">
        <v>0.2</v>
      </c>
      <c r="H43" s="6">
        <v>94.2</v>
      </c>
      <c r="I43" s="5">
        <v>1.09E-3</v>
      </c>
      <c r="K43" s="6">
        <v>0.22</v>
      </c>
      <c r="L43" s="6">
        <v>12.970499999999999</v>
      </c>
      <c r="M43" s="7">
        <f t="shared" si="5"/>
        <v>2182.0774140776248</v>
      </c>
      <c r="N43" s="6" t="s">
        <v>74</v>
      </c>
      <c r="Q43" s="7">
        <f>IF(N43="al",'List of dopants and characteris'!$B$2,IF(N43="fe",'List of dopants and characteris'!$C$2,IF(N43="ga",'List of dopants and characteris'!$D$2,IF(N43="ge",'List of dopants and characteris'!$E$2,0))))</f>
        <v>61</v>
      </c>
      <c r="R43" s="6">
        <f>IF(O43="sr",'List of dopants and characteris'!$B$6,IF(O43="ba",'List of dopants and characteris'!$C$6,IF(O43="ce",'List of dopants and characteris'!$D$6,IF(O43="ca",'List of dopants and characteris'!$E$6,IF(O43="rb",'List of dopants and characteris'!$F$6,0)))))</f>
        <v>0</v>
      </c>
      <c r="S43" s="7">
        <f>IF(P43="nb",'List of dopants and characteris'!$B$10,IF(P43="ru",'List of dopants and characteris'!$C$10,IF(P43="ta",'List of dopants and characteris'!$D$10,IF(P43="sb",'List of dopants and characteris'!$E$10,IF(P43="w",'List of dopants and characteris'!$F$10,IF(P43="ge",'List of dopants and characteris'!$G$10,IF(P43="bi",'List of dopants and characteris'!$H$10,IF(P43="cr",'List of dopants and characteris'!$I$10,IF(P43="gd",'List of dopants and characteris'!$J$10,IF(P43="mo",'List of dopants and characteris'!$K$10,IF(P43="sm",'List of dopants and characteris'!$L$10,IF(P43="y",'List of dopants and characteris'!$M$10,0))))))))))))</f>
        <v>0</v>
      </c>
      <c r="T43" s="7">
        <f t="shared" si="6"/>
        <v>950775.78947261965</v>
      </c>
      <c r="U43" s="7">
        <f t="shared" si="7"/>
        <v>0</v>
      </c>
      <c r="V43" s="7">
        <f t="shared" si="8"/>
        <v>0</v>
      </c>
      <c r="W43" s="15">
        <f>IF(N43="al",'List of dopants and characteris'!$B$3,IF(N43="fe",'List of dopants and characteris'!$C$3,IF(N43="ga",'List of dopants and characteris'!$D$3,IF(N43="ge",'List of dopants and characteris'!$E$3,0))))</f>
        <v>1.81</v>
      </c>
      <c r="X43" s="15">
        <f>IF(O43="sr",'List of dopants and characteris'!$B$7,IF(O43="ba",'List of dopants and characteris'!$C$7,IF(O43="ce",'List of dopants and characteris'!$D$7,IF(O43="ca",'List of dopants and characteris'!$E$7,IF(O43="rb",'List of dopants and characteris'!$F$7,0)))))</f>
        <v>0</v>
      </c>
      <c r="Y43" s="15">
        <f>IF(P43="nb",'List of dopants and characteris'!$B$11,IF(P43="ru",'List of dopants and characteris'!$C$11,IF(P43="ta",'List of dopants and characteris'!$D$11,IF(P43="sb",'List of dopants and characteris'!$E$11,IF(P43="w",'List of dopants and characteris'!$F$11,IF(P43="ge",'List of dopants and characteris'!$G$11,IF(P43="bi",'List of dopants and characteris'!$H$11,IF(P43="cr",'List of dopants and characteris'!$I$11,IF(P43="gd",'List of dopants and characteris'!$J$11,IF(P43="mo",'List of dopants and characteris'!$K$11,IF(P43="sm",'List of dopants and characteris'!$L$11,IF(P43="y",'List of dopants and characteris'!$M$11,0))))))))))))</f>
        <v>0</v>
      </c>
    </row>
    <row r="44" spans="1:25" ht="14.25" x14ac:dyDescent="0.2">
      <c r="A44" s="18" t="s">
        <v>79</v>
      </c>
      <c r="B44" s="6">
        <v>6.28</v>
      </c>
      <c r="C44" s="6">
        <v>3</v>
      </c>
      <c r="D44" s="6">
        <v>2</v>
      </c>
      <c r="E44" s="6">
        <v>0.2</v>
      </c>
      <c r="H44" s="6">
        <v>94</v>
      </c>
      <c r="I44" s="5">
        <v>7.3999999999999999E-4</v>
      </c>
      <c r="K44" s="6">
        <v>0.25</v>
      </c>
      <c r="L44" s="6">
        <v>12.968400000000001</v>
      </c>
      <c r="M44" s="7">
        <f t="shared" si="5"/>
        <v>2181.0177122855043</v>
      </c>
      <c r="N44" s="6" t="s">
        <v>74</v>
      </c>
      <c r="Q44" s="7">
        <f>IF(N44="al",'List of dopants and characteris'!$B$2,IF(N44="fe",'List of dopants and characteris'!$C$2,IF(N44="ga",'List of dopants and characteris'!$D$2,IF(N44="ge",'List of dopants and characteris'!$E$2,0))))</f>
        <v>61</v>
      </c>
      <c r="R44" s="6">
        <f>IF(O44="sr",'List of dopants and characteris'!$B$6,IF(O44="ba",'List of dopants and characteris'!$C$6,IF(O44="ce",'List of dopants and characteris'!$D$6,IF(O44="ca",'List of dopants and characteris'!$E$6,IF(O44="rb",'List of dopants and characteris'!$F$6,0)))))</f>
        <v>0</v>
      </c>
      <c r="S44" s="7">
        <f>IF(P44="nb",'List of dopants and characteris'!$B$10,IF(P44="ru",'List of dopants and characteris'!$C$10,IF(P44="ta",'List of dopants and characteris'!$D$10,IF(P44="sb",'List of dopants and characteris'!$E$10,IF(P44="w",'List of dopants and characteris'!$F$10,IF(P44="ge",'List of dopants and characteris'!$G$10,IF(P44="bi",'List of dopants and characteris'!$H$10,IF(P44="cr",'List of dopants and characteris'!$I$10,IF(P44="gd",'List of dopants and characteris'!$J$10,IF(P44="mo",'List of dopants and characteris'!$K$10,IF(P44="sm",'List of dopants and characteris'!$L$10,IF(P44="y",'List of dopants and characteris'!$M$10,0))))))))))))</f>
        <v>0</v>
      </c>
      <c r="T44" s="7">
        <f t="shared" si="6"/>
        <v>950775.78947261965</v>
      </c>
      <c r="U44" s="7">
        <f t="shared" si="7"/>
        <v>0</v>
      </c>
      <c r="V44" s="7">
        <f t="shared" si="8"/>
        <v>0</v>
      </c>
      <c r="W44" s="15">
        <f>IF(N44="al",'List of dopants and characteris'!$B$3,IF(N44="fe",'List of dopants and characteris'!$C$3,IF(N44="ga",'List of dopants and characteris'!$D$3,IF(N44="ge",'List of dopants and characteris'!$E$3,0))))</f>
        <v>1.81</v>
      </c>
      <c r="X44" s="15">
        <f>IF(O44="sr",'List of dopants and characteris'!$B$7,IF(O44="ba",'List of dopants and characteris'!$C$7,IF(O44="ce",'List of dopants and characteris'!$D$7,IF(O44="ca",'List of dopants and characteris'!$E$7,IF(O44="rb",'List of dopants and characteris'!$F$7,0)))))</f>
        <v>0</v>
      </c>
      <c r="Y44" s="15">
        <f>IF(P44="nb",'List of dopants and characteris'!$B$11,IF(P44="ru",'List of dopants and characteris'!$C$11,IF(P44="ta",'List of dopants and characteris'!$D$11,IF(P44="sb",'List of dopants and characteris'!$E$11,IF(P44="w",'List of dopants and characteris'!$F$11,IF(P44="ge",'List of dopants and characteris'!$G$11,IF(P44="bi",'List of dopants and characteris'!$H$11,IF(P44="cr",'List of dopants and characteris'!$I$11,IF(P44="gd",'List of dopants and characteris'!$J$11,IF(P44="mo",'List of dopants and characteris'!$K$11,IF(P44="sm",'List of dopants and characteris'!$L$11,IF(P44="y",'List of dopants and characteris'!$M$11,0))))))))))))</f>
        <v>0</v>
      </c>
    </row>
    <row r="45" spans="1:25" ht="14.25" x14ac:dyDescent="0.2">
      <c r="A45" s="16" t="s">
        <v>80</v>
      </c>
      <c r="B45" s="6">
        <v>6.55</v>
      </c>
      <c r="C45" s="6">
        <v>3</v>
      </c>
      <c r="D45" s="6">
        <v>2</v>
      </c>
      <c r="E45" s="6">
        <v>0.15</v>
      </c>
      <c r="H45" s="6">
        <v>90.5</v>
      </c>
      <c r="I45" s="5">
        <v>1.1299999999999999E-3</v>
      </c>
      <c r="M45" s="7">
        <f t="shared" si="5"/>
        <v>0</v>
      </c>
      <c r="N45" s="6" t="s">
        <v>74</v>
      </c>
      <c r="Q45" s="7">
        <f>IF(N45="al",'List of dopants and characteris'!$B$2,IF(N45="fe",'List of dopants and characteris'!$C$2,IF(N45="ga",'List of dopants and characteris'!$D$2,IF(N45="ge",'List of dopants and characteris'!$E$2,0))))</f>
        <v>61</v>
      </c>
      <c r="R45" s="6">
        <f>IF(O45="sr",'List of dopants and characteris'!$B$6,IF(O45="ba",'List of dopants and characteris'!$C$6,IF(O45="ce",'List of dopants and characteris'!$D$6,IF(O45="ca",'List of dopants and characteris'!$E$6,IF(O45="rb",'List of dopants and characteris'!$F$6,0)))))</f>
        <v>0</v>
      </c>
      <c r="S45" s="7">
        <f>IF(P45="nb",'List of dopants and characteris'!$B$10,IF(P45="ru",'List of dopants and characteris'!$C$10,IF(P45="ta",'List of dopants and characteris'!$D$10,IF(P45="sb",'List of dopants and characteris'!$E$10,IF(P45="w",'List of dopants and characteris'!$F$10,IF(P45="ge",'List of dopants and characteris'!$G$10,IF(P45="bi",'List of dopants and characteris'!$H$10,IF(P45="cr",'List of dopants and characteris'!$I$10,IF(P45="gd",'List of dopants and characteris'!$J$10,IF(P45="mo",'List of dopants and characteris'!$K$10,IF(P45="sm",'List of dopants and characteris'!$L$10,IF(P45="y",'List of dopants and characteris'!$M$10,0))))))))))))</f>
        <v>0</v>
      </c>
      <c r="T45" s="7">
        <f t="shared" si="6"/>
        <v>950775.78947261965</v>
      </c>
      <c r="U45" s="7">
        <f t="shared" si="7"/>
        <v>0</v>
      </c>
      <c r="V45" s="7">
        <f t="shared" si="8"/>
        <v>0</v>
      </c>
      <c r="W45" s="15">
        <f>IF(N45="al",'List of dopants and characteris'!$B$3,IF(N45="fe",'List of dopants and characteris'!$C$3,IF(N45="ga",'List of dopants and characteris'!$D$3,IF(N45="ge",'List of dopants and characteris'!$E$3,0))))</f>
        <v>1.81</v>
      </c>
      <c r="X45" s="15">
        <f>IF(O45="sr",'List of dopants and characteris'!$B$7,IF(O45="ba",'List of dopants and characteris'!$C$7,IF(O45="ce",'List of dopants and characteris'!$D$7,IF(O45="ca",'List of dopants and characteris'!$E$7,IF(O45="rb",'List of dopants and characteris'!$F$7,0)))))</f>
        <v>0</v>
      </c>
      <c r="Y45" s="15">
        <f>IF(P45="nb",'List of dopants and characteris'!$B$11,IF(P45="ru",'List of dopants and characteris'!$C$11,IF(P45="ta",'List of dopants and characteris'!$D$11,IF(P45="sb",'List of dopants and characteris'!$E$11,IF(P45="w",'List of dopants and characteris'!$F$11,IF(P45="ge",'List of dopants and characteris'!$G$11,IF(P45="bi",'List of dopants and characteris'!$H$11,IF(P45="cr",'List of dopants and characteris'!$I$11,IF(P45="gd",'List of dopants and characteris'!$J$11,IF(P45="mo",'List of dopants and characteris'!$K$11,IF(P45="sm",'List of dopants and characteris'!$L$11,IF(P45="y",'List of dopants and characteris'!$M$11,0))))))))))))</f>
        <v>0</v>
      </c>
    </row>
    <row r="46" spans="1:25" ht="14.25" x14ac:dyDescent="0.2">
      <c r="A46" s="18" t="s">
        <v>80</v>
      </c>
      <c r="B46" s="6">
        <v>6.55</v>
      </c>
      <c r="C46" s="6">
        <v>3</v>
      </c>
      <c r="D46" s="6">
        <v>2</v>
      </c>
      <c r="E46" s="6">
        <v>0.15</v>
      </c>
      <c r="H46" s="6">
        <v>97.5</v>
      </c>
      <c r="I46" s="5">
        <v>4.5800000000000002E-4</v>
      </c>
      <c r="M46" s="7">
        <f t="shared" si="5"/>
        <v>0</v>
      </c>
      <c r="N46" s="6" t="s">
        <v>74</v>
      </c>
      <c r="Q46" s="7">
        <f>IF(N46="al",'List of dopants and characteris'!$B$2,IF(N46="fe",'List of dopants and characteris'!$C$2,IF(N46="ga",'List of dopants and characteris'!$D$2,IF(N46="ge",'List of dopants and characteris'!$E$2,0))))</f>
        <v>61</v>
      </c>
      <c r="R46" s="6">
        <f>IF(O46="sr",'List of dopants and characteris'!$B$6,IF(O46="ba",'List of dopants and characteris'!$C$6,IF(O46="ce",'List of dopants and characteris'!$D$6,IF(O46="ca",'List of dopants and characteris'!$E$6,IF(O46="rb",'List of dopants and characteris'!$F$6,0)))))</f>
        <v>0</v>
      </c>
      <c r="S46" s="7">
        <f>IF(P46="nb",'List of dopants and characteris'!$B$10,IF(P46="ru",'List of dopants and characteris'!$C$10,IF(P46="ta",'List of dopants and characteris'!$D$10,IF(P46="sb",'List of dopants and characteris'!$E$10,IF(P46="w",'List of dopants and characteris'!$F$10,IF(P46="ge",'List of dopants and characteris'!$G$10,IF(P46="bi",'List of dopants and characteris'!$H$10,IF(P46="cr",'List of dopants and characteris'!$I$10,IF(P46="gd",'List of dopants and characteris'!$J$10,IF(P46="mo",'List of dopants and characteris'!$K$10,IF(P46="sm",'List of dopants and characteris'!$L$10,IF(P46="y",'List of dopants and characteris'!$M$10,0))))))))))))</f>
        <v>0</v>
      </c>
      <c r="T46" s="7">
        <f t="shared" si="6"/>
        <v>950775.78947261965</v>
      </c>
      <c r="U46" s="7">
        <f t="shared" si="7"/>
        <v>0</v>
      </c>
      <c r="V46" s="7">
        <f t="shared" si="8"/>
        <v>0</v>
      </c>
      <c r="W46" s="15">
        <f>IF(N46="al",'List of dopants and characteris'!$B$3,IF(N46="fe",'List of dopants and characteris'!$C$3,IF(N46="ga",'List of dopants and characteris'!$D$3,IF(N46="ge",'List of dopants and characteris'!$E$3,0))))</f>
        <v>1.81</v>
      </c>
      <c r="X46" s="15">
        <f>IF(O46="sr",'List of dopants and characteris'!$B$7,IF(O46="ba",'List of dopants and characteris'!$C$7,IF(O46="ce",'List of dopants and characteris'!$D$7,IF(O46="ca",'List of dopants and characteris'!$E$7,IF(O46="rb",'List of dopants and characteris'!$F$7,0)))))</f>
        <v>0</v>
      </c>
      <c r="Y46" s="15">
        <f>IF(P46="nb",'List of dopants and characteris'!$B$11,IF(P46="ru",'List of dopants and characteris'!$C$11,IF(P46="ta",'List of dopants and characteris'!$D$11,IF(P46="sb",'List of dopants and characteris'!$E$11,IF(P46="w",'List of dopants and characteris'!$F$11,IF(P46="ge",'List of dopants and characteris'!$G$11,IF(P46="bi",'List of dopants and characteris'!$H$11,IF(P46="cr",'List of dopants and characteris'!$I$11,IF(P46="gd",'List of dopants and characteris'!$J$11,IF(P46="mo",'List of dopants and characteris'!$K$11,IF(P46="sm",'List of dopants and characteris'!$L$11,IF(P46="y",'List of dopants and characteris'!$M$11,0))))))))))))</f>
        <v>0</v>
      </c>
    </row>
    <row r="47" spans="1:25" ht="14.25" x14ac:dyDescent="0.2">
      <c r="A47" s="16" t="s">
        <v>81</v>
      </c>
      <c r="B47" s="6">
        <v>6.7</v>
      </c>
      <c r="C47" s="6">
        <v>3</v>
      </c>
      <c r="D47" s="6">
        <v>2</v>
      </c>
      <c r="E47" s="6">
        <v>0.1</v>
      </c>
      <c r="H47" s="6">
        <v>86.7</v>
      </c>
      <c r="I47" s="5">
        <v>2.5000000000000001E-5</v>
      </c>
      <c r="K47" s="6">
        <v>0.34</v>
      </c>
      <c r="M47" s="7">
        <f t="shared" si="5"/>
        <v>0</v>
      </c>
      <c r="N47" s="6" t="s">
        <v>74</v>
      </c>
      <c r="Q47" s="7">
        <f>IF(N47="al",'List of dopants and characteris'!$B$2,IF(N47="fe",'List of dopants and characteris'!$C$2,IF(N47="ga",'List of dopants and characteris'!$D$2,IF(N47="ge",'List of dopants and characteris'!$E$2,0))))</f>
        <v>61</v>
      </c>
      <c r="R47" s="6">
        <f>IF(O47="sr",'List of dopants and characteris'!$B$6,IF(O47="ba",'List of dopants and characteris'!$C$6,IF(O47="ce",'List of dopants and characteris'!$D$6,IF(O47="ca",'List of dopants and characteris'!$E$6,IF(O47="rb",'List of dopants and characteris'!$F$6,0)))))</f>
        <v>0</v>
      </c>
      <c r="S47" s="7">
        <f>IF(P47="nb",'List of dopants and characteris'!$B$10,IF(P47="ru",'List of dopants and characteris'!$C$10,IF(P47="ta",'List of dopants and characteris'!$D$10,IF(P47="sb",'List of dopants and characteris'!$E$10,IF(P47="w",'List of dopants and characteris'!$F$10,IF(P47="ge",'List of dopants and characteris'!$G$10,IF(P47="bi",'List of dopants and characteris'!$H$10,IF(P47="cr",'List of dopants and characteris'!$I$10,IF(P47="gd",'List of dopants and characteris'!$J$10,IF(P47="mo",'List of dopants and characteris'!$K$10,IF(P47="sm",'List of dopants and characteris'!$L$10,IF(P47="y",'List of dopants and characteris'!$M$10,0))))))))))))</f>
        <v>0</v>
      </c>
      <c r="T47" s="7">
        <f t="shared" si="6"/>
        <v>950775.78947261965</v>
      </c>
      <c r="U47" s="7">
        <f t="shared" si="7"/>
        <v>0</v>
      </c>
      <c r="V47" s="7">
        <f t="shared" si="8"/>
        <v>0</v>
      </c>
      <c r="W47" s="15">
        <f>IF(N47="al",'List of dopants and characteris'!$B$3,IF(N47="fe",'List of dopants and characteris'!$C$3,IF(N47="ga",'List of dopants and characteris'!$D$3,IF(N47="ge",'List of dopants and characteris'!$E$3,0))))</f>
        <v>1.81</v>
      </c>
      <c r="X47" s="15">
        <f>IF(O47="sr",'List of dopants and characteris'!$B$7,IF(O47="ba",'List of dopants and characteris'!$C$7,IF(O47="ce",'List of dopants and characteris'!$D$7,IF(O47="ca",'List of dopants and characteris'!$E$7,IF(O47="rb",'List of dopants and characteris'!$F$7,0)))))</f>
        <v>0</v>
      </c>
      <c r="Y47" s="15">
        <f>IF(P47="nb",'List of dopants and characteris'!$B$11,IF(P47="ru",'List of dopants and characteris'!$C$11,IF(P47="ta",'List of dopants and characteris'!$D$11,IF(P47="sb",'List of dopants and characteris'!$E$11,IF(P47="w",'List of dopants and characteris'!$F$11,IF(P47="ge",'List of dopants and characteris'!$G$11,IF(P47="bi",'List of dopants and characteris'!$H$11,IF(P47="cr",'List of dopants and characteris'!$I$11,IF(P47="gd",'List of dopants and characteris'!$J$11,IF(P47="mo",'List of dopants and characteris'!$K$11,IF(P47="sm",'List of dopants and characteris'!$L$11,IF(P47="y",'List of dopants and characteris'!$M$11,0))))))))))))</f>
        <v>0</v>
      </c>
    </row>
    <row r="48" spans="1:25" ht="14.25" x14ac:dyDescent="0.2">
      <c r="A48" s="18" t="s">
        <v>81</v>
      </c>
      <c r="B48" s="6">
        <v>6.55</v>
      </c>
      <c r="C48" s="6">
        <v>3</v>
      </c>
      <c r="D48" s="6">
        <v>2</v>
      </c>
      <c r="E48" s="6">
        <v>0.15</v>
      </c>
      <c r="H48" s="6">
        <v>89.6</v>
      </c>
      <c r="I48" s="5">
        <v>8.5000000000000006E-5</v>
      </c>
      <c r="K48" s="6">
        <v>0.33</v>
      </c>
      <c r="M48" s="7">
        <f t="shared" si="5"/>
        <v>0</v>
      </c>
      <c r="N48" s="6" t="s">
        <v>74</v>
      </c>
      <c r="Q48" s="7">
        <f>IF(N48="al",'List of dopants and characteris'!$B$2,IF(N48="fe",'List of dopants and characteris'!$C$2,IF(N48="ga",'List of dopants and characteris'!$D$2,IF(N48="ge",'List of dopants and characteris'!$E$2,0))))</f>
        <v>61</v>
      </c>
      <c r="R48" s="6">
        <f>IF(O48="sr",'List of dopants and characteris'!$B$6,IF(O48="ba",'List of dopants and characteris'!$C$6,IF(O48="ce",'List of dopants and characteris'!$D$6,IF(O48="ca",'List of dopants and characteris'!$E$6,IF(O48="rb",'List of dopants and characteris'!$F$6,0)))))</f>
        <v>0</v>
      </c>
      <c r="S48" s="7">
        <f>IF(P48="nb",'List of dopants and characteris'!$B$10,IF(P48="ru",'List of dopants and characteris'!$C$10,IF(P48="ta",'List of dopants and characteris'!$D$10,IF(P48="sb",'List of dopants and characteris'!$E$10,IF(P48="w",'List of dopants and characteris'!$F$10,IF(P48="ge",'List of dopants and characteris'!$G$10,IF(P48="bi",'List of dopants and characteris'!$H$10,IF(P48="cr",'List of dopants and characteris'!$I$10,IF(P48="gd",'List of dopants and characteris'!$J$10,IF(P48="mo",'List of dopants and characteris'!$K$10,IF(P48="sm",'List of dopants and characteris'!$L$10,IF(P48="y",'List of dopants and characteris'!$M$10,0))))))))))))</f>
        <v>0</v>
      </c>
      <c r="T48" s="7">
        <f t="shared" si="6"/>
        <v>950775.78947261965</v>
      </c>
      <c r="U48" s="7">
        <f t="shared" si="7"/>
        <v>0</v>
      </c>
      <c r="V48" s="7">
        <f t="shared" si="8"/>
        <v>0</v>
      </c>
      <c r="W48" s="15">
        <f>IF(N48="al",'List of dopants and characteris'!$B$3,IF(N48="fe",'List of dopants and characteris'!$C$3,IF(N48="ga",'List of dopants and characteris'!$D$3,IF(N48="ge",'List of dopants and characteris'!$E$3,0))))</f>
        <v>1.81</v>
      </c>
      <c r="X48" s="15">
        <f>IF(O48="sr",'List of dopants and characteris'!$B$7,IF(O48="ba",'List of dopants and characteris'!$C$7,IF(O48="ce",'List of dopants and characteris'!$D$7,IF(O48="ca",'List of dopants and characteris'!$E$7,IF(O48="rb",'List of dopants and characteris'!$F$7,0)))))</f>
        <v>0</v>
      </c>
      <c r="Y48" s="15">
        <f>IF(P48="nb",'List of dopants and characteris'!$B$11,IF(P48="ru",'List of dopants and characteris'!$C$11,IF(P48="ta",'List of dopants and characteris'!$D$11,IF(P48="sb",'List of dopants and characteris'!$E$11,IF(P48="w",'List of dopants and characteris'!$F$11,IF(P48="ge",'List of dopants and characteris'!$G$11,IF(P48="bi",'List of dopants and characteris'!$H$11,IF(P48="cr",'List of dopants and characteris'!$I$11,IF(P48="gd",'List of dopants and characteris'!$J$11,IF(P48="mo",'List of dopants and characteris'!$K$11,IF(P48="sm",'List of dopants and characteris'!$L$11,IF(P48="y",'List of dopants and characteris'!$M$11,0))))))))))))</f>
        <v>0</v>
      </c>
    </row>
    <row r="49" spans="1:25" ht="14.25" x14ac:dyDescent="0.2">
      <c r="A49" s="18" t="s">
        <v>81</v>
      </c>
      <c r="B49" s="6">
        <v>6.3</v>
      </c>
      <c r="C49" s="6">
        <v>3</v>
      </c>
      <c r="D49" s="6">
        <v>2</v>
      </c>
      <c r="E49" s="6">
        <v>0.2</v>
      </c>
      <c r="H49" s="6">
        <v>93.4</v>
      </c>
      <c r="I49" s="5">
        <v>8.7000000000000001E-4</v>
      </c>
      <c r="K49" s="6">
        <v>0.28000000000000003</v>
      </c>
      <c r="L49" s="6">
        <v>12.9733</v>
      </c>
      <c r="M49" s="7">
        <f t="shared" si="5"/>
        <v>2183.4908836758368</v>
      </c>
      <c r="N49" s="6" t="s">
        <v>74</v>
      </c>
      <c r="Q49" s="7">
        <f>IF(N49="al",'List of dopants and characteris'!$B$2,IF(N49="fe",'List of dopants and characteris'!$C$2,IF(N49="ga",'List of dopants and characteris'!$D$2,IF(N49="ge",'List of dopants and characteris'!$E$2,0))))</f>
        <v>61</v>
      </c>
      <c r="R49" s="6">
        <f>IF(O49="sr",'List of dopants and characteris'!$B$6,IF(O49="ba",'List of dopants and characteris'!$C$6,IF(O49="ce",'List of dopants and characteris'!$D$6,IF(O49="ca",'List of dopants and characteris'!$E$6,IF(O49="rb",'List of dopants and characteris'!$F$6,0)))))</f>
        <v>0</v>
      </c>
      <c r="S49" s="7">
        <f>IF(P49="nb",'List of dopants and characteris'!$B$10,IF(P49="ru",'List of dopants and characteris'!$C$10,IF(P49="ta",'List of dopants and characteris'!$D$10,IF(P49="sb",'List of dopants and characteris'!$E$10,IF(P49="w",'List of dopants and characteris'!$F$10,IF(P49="ge",'List of dopants and characteris'!$G$10,IF(P49="bi",'List of dopants and characteris'!$H$10,IF(P49="cr",'List of dopants and characteris'!$I$10,IF(P49="gd",'List of dopants and characteris'!$J$10,IF(P49="mo",'List of dopants and characteris'!$K$10,IF(P49="sm",'List of dopants and characteris'!$L$10,IF(P49="y",'List of dopants and characteris'!$M$10,0))))))))))))</f>
        <v>0</v>
      </c>
      <c r="T49" s="7">
        <f t="shared" si="6"/>
        <v>950775.78947261965</v>
      </c>
      <c r="U49" s="7">
        <f t="shared" si="7"/>
        <v>0</v>
      </c>
      <c r="V49" s="7">
        <f t="shared" si="8"/>
        <v>0</v>
      </c>
      <c r="W49" s="15">
        <f>IF(N49="al",'List of dopants and characteris'!$B$3,IF(N49="fe",'List of dopants and characteris'!$C$3,IF(N49="ga",'List of dopants and characteris'!$D$3,IF(N49="ge",'List of dopants and characteris'!$E$3,0))))</f>
        <v>1.81</v>
      </c>
      <c r="X49" s="15">
        <f>IF(O49="sr",'List of dopants and characteris'!$B$7,IF(O49="ba",'List of dopants and characteris'!$C$7,IF(O49="ce",'List of dopants and characteris'!$D$7,IF(O49="ca",'List of dopants and characteris'!$E$7,IF(O49="rb",'List of dopants and characteris'!$F$7,0)))))</f>
        <v>0</v>
      </c>
      <c r="Y49" s="15">
        <f>IF(P49="nb",'List of dopants and characteris'!$B$11,IF(P49="ru",'List of dopants and characteris'!$C$11,IF(P49="ta",'List of dopants and characteris'!$D$11,IF(P49="sb",'List of dopants and characteris'!$E$11,IF(P49="w",'List of dopants and characteris'!$F$11,IF(P49="ge",'List of dopants and characteris'!$G$11,IF(P49="bi",'List of dopants and characteris'!$H$11,IF(P49="cr",'List of dopants and characteris'!$I$11,IF(P49="gd",'List of dopants and characteris'!$J$11,IF(P49="mo",'List of dopants and characteris'!$K$11,IF(P49="sm",'List of dopants and characteris'!$L$11,IF(P49="y",'List of dopants and characteris'!$M$11,0))))))))))))</f>
        <v>0</v>
      </c>
    </row>
    <row r="50" spans="1:25" ht="14.25" x14ac:dyDescent="0.2">
      <c r="A50" s="18" t="s">
        <v>81</v>
      </c>
      <c r="B50" s="6">
        <v>6.25</v>
      </c>
      <c r="C50" s="6">
        <v>3</v>
      </c>
      <c r="D50" s="6">
        <v>2</v>
      </c>
      <c r="E50" s="6">
        <v>0.25</v>
      </c>
      <c r="H50" s="6">
        <v>94.1</v>
      </c>
      <c r="I50" s="5">
        <v>1.4599999999999999E-3</v>
      </c>
      <c r="K50" s="6">
        <v>0.25</v>
      </c>
      <c r="M50" s="7">
        <f t="shared" si="5"/>
        <v>0</v>
      </c>
      <c r="N50" s="6" t="s">
        <v>74</v>
      </c>
      <c r="Q50" s="7">
        <f>IF(N50="al",'List of dopants and characteris'!$B$2,IF(N50="fe",'List of dopants and characteris'!$C$2,IF(N50="ga",'List of dopants and characteris'!$D$2,IF(N50="ge",'List of dopants and characteris'!$E$2,0))))</f>
        <v>61</v>
      </c>
      <c r="R50" s="6">
        <f>IF(O50="sr",'List of dopants and characteris'!$B$6,IF(O50="ba",'List of dopants and characteris'!$C$6,IF(O50="ce",'List of dopants and characteris'!$D$6,IF(O50="ca",'List of dopants and characteris'!$E$6,IF(O50="rb",'List of dopants and characteris'!$F$6,0)))))</f>
        <v>0</v>
      </c>
      <c r="S50" s="7">
        <f>IF(P50="nb",'List of dopants and characteris'!$B$10,IF(P50="ru",'List of dopants and characteris'!$C$10,IF(P50="ta",'List of dopants and characteris'!$D$10,IF(P50="sb",'List of dopants and characteris'!$E$10,IF(P50="w",'List of dopants and characteris'!$F$10,IF(P50="ge",'List of dopants and characteris'!$G$10,IF(P50="bi",'List of dopants and characteris'!$H$10,IF(P50="cr",'List of dopants and characteris'!$I$10,IF(P50="gd",'List of dopants and characteris'!$J$10,IF(P50="mo",'List of dopants and characteris'!$K$10,IF(P50="sm",'List of dopants and characteris'!$L$10,IF(P50="y",'List of dopants and characteris'!$M$10,0))))))))))))</f>
        <v>0</v>
      </c>
      <c r="T50" s="7">
        <f t="shared" si="6"/>
        <v>950775.78947261965</v>
      </c>
      <c r="U50" s="7">
        <f t="shared" si="7"/>
        <v>0</v>
      </c>
      <c r="V50" s="7">
        <f t="shared" si="8"/>
        <v>0</v>
      </c>
      <c r="W50" s="15">
        <f>IF(N50="al",'List of dopants and characteris'!$B$3,IF(N50="fe",'List of dopants and characteris'!$C$3,IF(N50="ga",'List of dopants and characteris'!$D$3,IF(N50="ge",'List of dopants and characteris'!$E$3,0))))</f>
        <v>1.81</v>
      </c>
      <c r="X50" s="15">
        <f>IF(O50="sr",'List of dopants and characteris'!$B$7,IF(O50="ba",'List of dopants and characteris'!$C$7,IF(O50="ce",'List of dopants and characteris'!$D$7,IF(O50="ca",'List of dopants and characteris'!$E$7,IF(O50="rb",'List of dopants and characteris'!$F$7,0)))))</f>
        <v>0</v>
      </c>
      <c r="Y50" s="15">
        <f>IF(P50="nb",'List of dopants and characteris'!$B$11,IF(P50="ru",'List of dopants and characteris'!$C$11,IF(P50="ta",'List of dopants and characteris'!$D$11,IF(P50="sb",'List of dopants and characteris'!$E$11,IF(P50="w",'List of dopants and characteris'!$F$11,IF(P50="ge",'List of dopants and characteris'!$G$11,IF(P50="bi",'List of dopants and characteris'!$H$11,IF(P50="cr",'List of dopants and characteris'!$I$11,IF(P50="gd",'List of dopants and characteris'!$J$11,IF(P50="mo",'List of dopants and characteris'!$K$11,IF(P50="sm",'List of dopants and characteris'!$L$11,IF(P50="y",'List of dopants and characteris'!$M$11,0))))))))))))</f>
        <v>0</v>
      </c>
    </row>
    <row r="51" spans="1:25" ht="14.25" x14ac:dyDescent="0.2">
      <c r="A51" s="18" t="s">
        <v>81</v>
      </c>
      <c r="B51" s="6">
        <v>6.1</v>
      </c>
      <c r="C51" s="6">
        <v>3</v>
      </c>
      <c r="D51" s="6">
        <v>2</v>
      </c>
      <c r="E51" s="6">
        <v>0.3</v>
      </c>
      <c r="H51" s="6">
        <v>96.3</v>
      </c>
      <c r="I51" s="5">
        <v>1.1199999999999999E-3</v>
      </c>
      <c r="K51" s="6">
        <v>0.25</v>
      </c>
      <c r="L51" s="6">
        <v>12.974600000000001</v>
      </c>
      <c r="M51" s="7">
        <f t="shared" si="5"/>
        <v>2184.1473448529364</v>
      </c>
      <c r="N51" s="6" t="s">
        <v>74</v>
      </c>
      <c r="Q51" s="7">
        <f>IF(N51="al",'List of dopants and characteris'!$B$2,IF(N51="fe",'List of dopants and characteris'!$C$2,IF(N51="ga",'List of dopants and characteris'!$D$2,IF(N51="ge",'List of dopants and characteris'!$E$2,0))))</f>
        <v>61</v>
      </c>
      <c r="R51" s="6">
        <f>IF(O51="sr",'List of dopants and characteris'!$B$6,IF(O51="ba",'List of dopants and characteris'!$C$6,IF(O51="ce",'List of dopants and characteris'!$D$6,IF(O51="ca",'List of dopants and characteris'!$E$6,IF(O51="rb",'List of dopants and characteris'!$F$6,0)))))</f>
        <v>0</v>
      </c>
      <c r="S51" s="7">
        <f>IF(P51="nb",'List of dopants and characteris'!$B$10,IF(P51="ru",'List of dopants and characteris'!$C$10,IF(P51="ta",'List of dopants and characteris'!$D$10,IF(P51="sb",'List of dopants and characteris'!$E$10,IF(P51="w",'List of dopants and characteris'!$F$10,IF(P51="ge",'List of dopants and characteris'!$G$10,IF(P51="bi",'List of dopants and characteris'!$H$10,IF(P51="cr",'List of dopants and characteris'!$I$10,IF(P51="gd",'List of dopants and characteris'!$J$10,IF(P51="mo",'List of dopants and characteris'!$K$10,IF(P51="sm",'List of dopants and characteris'!$L$10,IF(P51="y",'List of dopants and characteris'!$M$10,0))))))))))))</f>
        <v>0</v>
      </c>
      <c r="T51" s="7">
        <f t="shared" si="6"/>
        <v>950775.78947261965</v>
      </c>
      <c r="U51" s="7">
        <f t="shared" si="7"/>
        <v>0</v>
      </c>
      <c r="V51" s="7">
        <f t="shared" si="8"/>
        <v>0</v>
      </c>
      <c r="W51" s="15">
        <f>IF(N51="al",'List of dopants and characteris'!$B$3,IF(N51="fe",'List of dopants and characteris'!$C$3,IF(N51="ga",'List of dopants and characteris'!$D$3,IF(N51="ge",'List of dopants and characteris'!$E$3,0))))</f>
        <v>1.81</v>
      </c>
      <c r="X51" s="15">
        <f>IF(O51="sr",'List of dopants and characteris'!$B$7,IF(O51="ba",'List of dopants and characteris'!$C$7,IF(O51="ce",'List of dopants and characteris'!$D$7,IF(O51="ca",'List of dopants and characteris'!$E$7,IF(O51="rb",'List of dopants and characteris'!$F$7,0)))))</f>
        <v>0</v>
      </c>
      <c r="Y51" s="15">
        <f>IF(P51="nb",'List of dopants and characteris'!$B$11,IF(P51="ru",'List of dopants and characteris'!$C$11,IF(P51="ta",'List of dopants and characteris'!$D$11,IF(P51="sb",'List of dopants and characteris'!$E$11,IF(P51="w",'List of dopants and characteris'!$F$11,IF(P51="ge",'List of dopants and characteris'!$G$11,IF(P51="bi",'List of dopants and characteris'!$H$11,IF(P51="cr",'List of dopants and characteris'!$I$11,IF(P51="gd",'List of dopants and characteris'!$J$11,IF(P51="mo",'List of dopants and characteris'!$K$11,IF(P51="sm",'List of dopants and characteris'!$L$11,IF(P51="y",'List of dopants and characteris'!$M$11,0))))))))))))</f>
        <v>0</v>
      </c>
    </row>
    <row r="52" spans="1:25" ht="14.25" x14ac:dyDescent="0.2">
      <c r="A52" s="18" t="s">
        <v>81</v>
      </c>
      <c r="B52" s="6">
        <v>5.95</v>
      </c>
      <c r="C52" s="6">
        <v>3</v>
      </c>
      <c r="D52" s="6">
        <v>2</v>
      </c>
      <c r="E52" s="6">
        <v>0.35</v>
      </c>
      <c r="H52" s="6">
        <v>95.1</v>
      </c>
      <c r="I52" s="5">
        <v>7.1000000000000002E-4</v>
      </c>
      <c r="K52" s="6">
        <v>0.26</v>
      </c>
      <c r="M52" s="7">
        <f t="shared" si="5"/>
        <v>0</v>
      </c>
      <c r="N52" s="6" t="s">
        <v>74</v>
      </c>
      <c r="Q52" s="7">
        <f>IF(N52="al",'List of dopants and characteris'!$B$2,IF(N52="fe",'List of dopants and characteris'!$C$2,IF(N52="ga",'List of dopants and characteris'!$D$2,IF(N52="ge",'List of dopants and characteris'!$E$2,0))))</f>
        <v>61</v>
      </c>
      <c r="R52" s="6">
        <f>IF(O52="sr",'List of dopants and characteris'!$B$6,IF(O52="ba",'List of dopants and characteris'!$C$6,IF(O52="ce",'List of dopants and characteris'!$D$6,IF(O52="ca",'List of dopants and characteris'!$E$6,IF(O52="rb",'List of dopants and characteris'!$F$6,0)))))</f>
        <v>0</v>
      </c>
      <c r="S52" s="7">
        <f>IF(P52="nb",'List of dopants and characteris'!$B$10,IF(P52="ru",'List of dopants and characteris'!$C$10,IF(P52="ta",'List of dopants and characteris'!$D$10,IF(P52="sb",'List of dopants and characteris'!$E$10,IF(P52="w",'List of dopants and characteris'!$F$10,IF(P52="ge",'List of dopants and characteris'!$G$10,IF(P52="bi",'List of dopants and characteris'!$H$10,IF(P52="cr",'List of dopants and characteris'!$I$10,IF(P52="gd",'List of dopants and characteris'!$J$10,IF(P52="mo",'List of dopants and characteris'!$K$10,IF(P52="sm",'List of dopants and characteris'!$L$10,IF(P52="y",'List of dopants and characteris'!$M$10,0))))))))))))</f>
        <v>0</v>
      </c>
      <c r="T52" s="7">
        <f t="shared" si="6"/>
        <v>950775.78947261965</v>
      </c>
      <c r="U52" s="7">
        <f t="shared" si="7"/>
        <v>0</v>
      </c>
      <c r="V52" s="7">
        <f t="shared" si="8"/>
        <v>0</v>
      </c>
      <c r="W52" s="15">
        <f>IF(N52="al",'List of dopants and characteris'!$B$3,IF(N52="fe",'List of dopants and characteris'!$C$3,IF(N52="ga",'List of dopants and characteris'!$D$3,IF(N52="ge",'List of dopants and characteris'!$E$3,0))))</f>
        <v>1.81</v>
      </c>
      <c r="X52" s="15">
        <f>IF(O52="sr",'List of dopants and characteris'!$B$7,IF(O52="ba",'List of dopants and characteris'!$C$7,IF(O52="ce",'List of dopants and characteris'!$D$7,IF(O52="ca",'List of dopants and characteris'!$E$7,IF(O52="rb",'List of dopants and characteris'!$F$7,0)))))</f>
        <v>0</v>
      </c>
      <c r="Y52" s="15">
        <f>IF(P52="nb",'List of dopants and characteris'!$B$11,IF(P52="ru",'List of dopants and characteris'!$C$11,IF(P52="ta",'List of dopants and characteris'!$D$11,IF(P52="sb",'List of dopants and characteris'!$E$11,IF(P52="w",'List of dopants and characteris'!$F$11,IF(P52="ge",'List of dopants and characteris'!$G$11,IF(P52="bi",'List of dopants and characteris'!$H$11,IF(P52="cr",'List of dopants and characteris'!$I$11,IF(P52="gd",'List of dopants and characteris'!$J$11,IF(P52="mo",'List of dopants and characteris'!$K$11,IF(P52="sm",'List of dopants and characteris'!$L$11,IF(P52="y",'List of dopants and characteris'!$M$11,0))))))))))))</f>
        <v>0</v>
      </c>
    </row>
    <row r="53" spans="1:25" ht="14.25" x14ac:dyDescent="0.2">
      <c r="A53" s="18" t="s">
        <v>81</v>
      </c>
      <c r="B53" s="6">
        <v>5.8</v>
      </c>
      <c r="C53" s="6">
        <v>3</v>
      </c>
      <c r="D53" s="6">
        <v>2</v>
      </c>
      <c r="E53" s="6">
        <v>0.4</v>
      </c>
      <c r="H53" s="6">
        <v>92.8</v>
      </c>
      <c r="I53" s="5">
        <v>5.6999999999999998E-4</v>
      </c>
      <c r="K53" s="6">
        <v>0.26</v>
      </c>
      <c r="M53" s="7">
        <f t="shared" si="5"/>
        <v>0</v>
      </c>
      <c r="N53" s="6" t="s">
        <v>74</v>
      </c>
      <c r="Q53" s="7">
        <f>IF(N53="al",'List of dopants and characteris'!$B$2,IF(N53="fe",'List of dopants and characteris'!$C$2,IF(N53="ga",'List of dopants and characteris'!$D$2,IF(N53="ge",'List of dopants and characteris'!$E$2,0))))</f>
        <v>61</v>
      </c>
      <c r="R53" s="6">
        <f>IF(O53="sr",'List of dopants and characteris'!$B$6,IF(O53="ba",'List of dopants and characteris'!$C$6,IF(O53="ce",'List of dopants and characteris'!$D$6,IF(O53="ca",'List of dopants and characteris'!$E$6,IF(O53="rb",'List of dopants and characteris'!$F$6,0)))))</f>
        <v>0</v>
      </c>
      <c r="S53" s="7">
        <f>IF(P53="nb",'List of dopants and characteris'!$B$10,IF(P53="ru",'List of dopants and characteris'!$C$10,IF(P53="ta",'List of dopants and characteris'!$D$10,IF(P53="sb",'List of dopants and characteris'!$E$10,IF(P53="w",'List of dopants and characteris'!$F$10,IF(P53="ge",'List of dopants and characteris'!$G$10,IF(P53="bi",'List of dopants and characteris'!$H$10,IF(P53="cr",'List of dopants and characteris'!$I$10,IF(P53="gd",'List of dopants and characteris'!$J$10,IF(P53="mo",'List of dopants and characteris'!$K$10,IF(P53="sm",'List of dopants and characteris'!$L$10,IF(P53="y",'List of dopants and characteris'!$M$10,0))))))))))))</f>
        <v>0</v>
      </c>
      <c r="T53" s="7">
        <f t="shared" si="6"/>
        <v>950775.78947261965</v>
      </c>
      <c r="U53" s="7">
        <f t="shared" si="7"/>
        <v>0</v>
      </c>
      <c r="V53" s="7">
        <f t="shared" si="8"/>
        <v>0</v>
      </c>
      <c r="W53" s="15">
        <f>IF(N53="al",'List of dopants and characteris'!$B$3,IF(N53="fe",'List of dopants and characteris'!$C$3,IF(N53="ga",'List of dopants and characteris'!$D$3,IF(N53="ge",'List of dopants and characteris'!$E$3,0))))</f>
        <v>1.81</v>
      </c>
      <c r="X53" s="15">
        <f>IF(O53="sr",'List of dopants and characteris'!$B$7,IF(O53="ba",'List of dopants and characteris'!$C$7,IF(O53="ce",'List of dopants and characteris'!$D$7,IF(O53="ca",'List of dopants and characteris'!$E$7,IF(O53="rb",'List of dopants and characteris'!$F$7,0)))))</f>
        <v>0</v>
      </c>
      <c r="Y53" s="15">
        <f>IF(P53="nb",'List of dopants and characteris'!$B$11,IF(P53="ru",'List of dopants and characteris'!$C$11,IF(P53="ta",'List of dopants and characteris'!$D$11,IF(P53="sb",'List of dopants and characteris'!$E$11,IF(P53="w",'List of dopants and characteris'!$F$11,IF(P53="ge",'List of dopants and characteris'!$G$11,IF(P53="bi",'List of dopants and characteris'!$H$11,IF(P53="cr",'List of dopants and characteris'!$I$11,IF(P53="gd",'List of dopants and characteris'!$J$11,IF(P53="mo",'List of dopants and characteris'!$K$11,IF(P53="sm",'List of dopants and characteris'!$L$11,IF(P53="y",'List of dopants and characteris'!$M$11,0))))))))))))</f>
        <v>0</v>
      </c>
    </row>
    <row r="54" spans="1:25" ht="14.25" x14ac:dyDescent="0.2">
      <c r="A54" s="16" t="s">
        <v>83</v>
      </c>
      <c r="B54" s="6">
        <v>6.55</v>
      </c>
      <c r="C54" s="6">
        <v>3</v>
      </c>
      <c r="D54" s="6">
        <v>2</v>
      </c>
      <c r="E54" s="6">
        <v>0.15</v>
      </c>
      <c r="I54" s="5">
        <v>2.0600000000000002E-3</v>
      </c>
      <c r="K54" s="6">
        <v>0.246</v>
      </c>
      <c r="M54" s="7">
        <f t="shared" si="5"/>
        <v>0</v>
      </c>
      <c r="N54" s="6" t="s">
        <v>74</v>
      </c>
      <c r="Q54" s="7">
        <f>IF(N54="al",'List of dopants and characteris'!$B$2,IF(N54="fe",'List of dopants and characteris'!$C$2,IF(N54="ga",'List of dopants and characteris'!$D$2,IF(N54="ge",'List of dopants and characteris'!$E$2,0))))</f>
        <v>61</v>
      </c>
      <c r="R54" s="6">
        <f>IF(O54="sr",'List of dopants and characteris'!$B$6,IF(O54="ba",'List of dopants and characteris'!$C$6,IF(O54="ce",'List of dopants and characteris'!$D$6,IF(O54="ca",'List of dopants and characteris'!$E$6,IF(O54="rb",'List of dopants and characteris'!$F$6,0)))))</f>
        <v>0</v>
      </c>
      <c r="S54" s="7">
        <f>IF(P54="nb",'List of dopants and characteris'!$B$10,IF(P54="ru",'List of dopants and characteris'!$C$10,IF(P54="ta",'List of dopants and characteris'!$D$10,IF(P54="sb",'List of dopants and characteris'!$E$10,IF(P54="w",'List of dopants and characteris'!$F$10,IF(P54="ge",'List of dopants and characteris'!$G$10,IF(P54="bi",'List of dopants and characteris'!$H$10,IF(P54="cr",'List of dopants and characteris'!$I$10,IF(P54="gd",'List of dopants and characteris'!$J$10,IF(P54="mo",'List of dopants and characteris'!$K$10,IF(P54="sm",'List of dopants and characteris'!$L$10,IF(P54="y",'List of dopants and characteris'!$M$10,0))))))))))))</f>
        <v>0</v>
      </c>
      <c r="T54" s="7">
        <f t="shared" si="6"/>
        <v>950775.78947261965</v>
      </c>
      <c r="U54" s="7">
        <f t="shared" si="7"/>
        <v>0</v>
      </c>
      <c r="V54" s="7">
        <f t="shared" si="8"/>
        <v>0</v>
      </c>
      <c r="W54" s="15">
        <f>IF(N54="al",'List of dopants and characteris'!$B$3,IF(N54="fe",'List of dopants and characteris'!$C$3,IF(N54="ga",'List of dopants and characteris'!$D$3,IF(N54="ge",'List of dopants and characteris'!$E$3,0))))</f>
        <v>1.81</v>
      </c>
      <c r="X54" s="15">
        <f>IF(O54="sr",'List of dopants and characteris'!$B$7,IF(O54="ba",'List of dopants and characteris'!$C$7,IF(O54="ce",'List of dopants and characteris'!$D$7,IF(O54="ca",'List of dopants and characteris'!$E$7,IF(O54="rb",'List of dopants and characteris'!$F$7,0)))))</f>
        <v>0</v>
      </c>
      <c r="Y54" s="15">
        <f>IF(P54="nb",'List of dopants and characteris'!$B$11,IF(P54="ru",'List of dopants and characteris'!$C$11,IF(P54="ta",'List of dopants and characteris'!$D$11,IF(P54="sb",'List of dopants and characteris'!$E$11,IF(P54="w",'List of dopants and characteris'!$F$11,IF(P54="ge",'List of dopants and characteris'!$G$11,IF(P54="bi",'List of dopants and characteris'!$H$11,IF(P54="cr",'List of dopants and characteris'!$I$11,IF(P54="gd",'List of dopants and characteris'!$J$11,IF(P54="mo",'List of dopants and characteris'!$K$11,IF(P54="sm",'List of dopants and characteris'!$L$11,IF(P54="y",'List of dopants and characteris'!$M$11,0))))))))))))</f>
        <v>0</v>
      </c>
    </row>
    <row r="55" spans="1:25" ht="14.25" x14ac:dyDescent="0.2">
      <c r="A55" s="16" t="s">
        <v>84</v>
      </c>
      <c r="B55" s="7">
        <f>7-3*(E55)</f>
        <v>6.7</v>
      </c>
      <c r="C55" s="6">
        <v>3</v>
      </c>
      <c r="D55" s="6">
        <v>2</v>
      </c>
      <c r="E55" s="6">
        <v>0.1</v>
      </c>
      <c r="I55" s="5">
        <v>6.0000000000000002E-5</v>
      </c>
      <c r="K55" s="6">
        <v>0.38</v>
      </c>
      <c r="M55" s="7">
        <f t="shared" si="5"/>
        <v>0</v>
      </c>
      <c r="N55" s="6" t="s">
        <v>74</v>
      </c>
      <c r="Q55" s="7">
        <f>IF(N55="al",'List of dopants and characteris'!$B$2,IF(N55="fe",'List of dopants and characteris'!$C$2,IF(N55="ga",'List of dopants and characteris'!$D$2,IF(N55="ge",'List of dopants and characteris'!$E$2,0))))</f>
        <v>61</v>
      </c>
      <c r="R55" s="6">
        <f>IF(O55="sr",'List of dopants and characteris'!$B$6,IF(O55="ba",'List of dopants and characteris'!$C$6,IF(O55="ce",'List of dopants and characteris'!$D$6,IF(O55="ca",'List of dopants and characteris'!$E$6,IF(O55="rb",'List of dopants and characteris'!$F$6,0)))))</f>
        <v>0</v>
      </c>
      <c r="S55" s="7">
        <f>IF(P55="nb",'List of dopants and characteris'!$B$10,IF(P55="ru",'List of dopants and characteris'!$C$10,IF(P55="ta",'List of dopants and characteris'!$D$10,IF(P55="sb",'List of dopants and characteris'!$E$10,IF(P55="w",'List of dopants and characteris'!$F$10,IF(P55="ge",'List of dopants and characteris'!$G$10,IF(P55="bi",'List of dopants and characteris'!$H$10,IF(P55="cr",'List of dopants and characteris'!$I$10,IF(P55="gd",'List of dopants and characteris'!$J$10,IF(P55="mo",'List of dopants and characteris'!$K$10,IF(P55="sm",'List of dopants and characteris'!$L$10,IF(P55="y",'List of dopants and characteris'!$M$10,0))))))))))))</f>
        <v>0</v>
      </c>
      <c r="T55" s="7">
        <f t="shared" si="6"/>
        <v>950775.78947261965</v>
      </c>
      <c r="U55" s="7">
        <f t="shared" si="7"/>
        <v>0</v>
      </c>
      <c r="V55" s="7">
        <f t="shared" si="8"/>
        <v>0</v>
      </c>
      <c r="W55" s="15">
        <f>IF(N55="al",'List of dopants and characteris'!$B$3,IF(N55="fe",'List of dopants and characteris'!$C$3,IF(N55="ga",'List of dopants and characteris'!$D$3,IF(N55="ge",'List of dopants and characteris'!$E$3,0))))</f>
        <v>1.81</v>
      </c>
      <c r="X55" s="15">
        <f>IF(O55="sr",'List of dopants and characteris'!$B$7,IF(O55="ba",'List of dopants and characteris'!$C$7,IF(O55="ce",'List of dopants and characteris'!$D$7,IF(O55="ca",'List of dopants and characteris'!$E$7,IF(O55="rb",'List of dopants and characteris'!$F$7,0)))))</f>
        <v>0</v>
      </c>
      <c r="Y55" s="15">
        <f>IF(P55="nb",'List of dopants and characteris'!$B$11,IF(P55="ru",'List of dopants and characteris'!$C$11,IF(P55="ta",'List of dopants and characteris'!$D$11,IF(P55="sb",'List of dopants and characteris'!$E$11,IF(P55="w",'List of dopants and characteris'!$F$11,IF(P55="ge",'List of dopants and characteris'!$G$11,IF(P55="bi",'List of dopants and characteris'!$H$11,IF(P55="cr",'List of dopants and characteris'!$I$11,IF(P55="gd",'List of dopants and characteris'!$J$11,IF(P55="mo",'List of dopants and characteris'!$K$11,IF(P55="sm",'List of dopants and characteris'!$L$11,IF(P55="y",'List of dopants and characteris'!$M$11,0))))))))))))</f>
        <v>0</v>
      </c>
    </row>
    <row r="56" spans="1:25" ht="14.25" x14ac:dyDescent="0.2">
      <c r="A56" s="16" t="s">
        <v>84</v>
      </c>
      <c r="B56" s="7">
        <f>7-3*(E56)</f>
        <v>6.55</v>
      </c>
      <c r="C56" s="6">
        <v>3</v>
      </c>
      <c r="D56" s="6">
        <v>2</v>
      </c>
      <c r="E56" s="6">
        <v>0.15</v>
      </c>
      <c r="I56" s="5">
        <v>4.6999999999999999E-4</v>
      </c>
      <c r="K56" s="6">
        <v>0.31</v>
      </c>
      <c r="M56" s="7">
        <f t="shared" si="5"/>
        <v>0</v>
      </c>
      <c r="N56" s="6" t="s">
        <v>74</v>
      </c>
      <c r="Q56" s="7">
        <f>IF(N56="al",'List of dopants and characteris'!$B$2,IF(N56="fe",'List of dopants and characteris'!$C$2,IF(N56="ga",'List of dopants and characteris'!$D$2,IF(N56="ge",'List of dopants and characteris'!$E$2,0))))</f>
        <v>61</v>
      </c>
      <c r="R56" s="6">
        <f>IF(O56="sr",'List of dopants and characteris'!$B$6,IF(O56="ba",'List of dopants and characteris'!$C$6,IF(O56="ce",'List of dopants and characteris'!$D$6,IF(O56="ca",'List of dopants and characteris'!$E$6,IF(O56="rb",'List of dopants and characteris'!$F$6,0)))))</f>
        <v>0</v>
      </c>
      <c r="S56" s="7">
        <f>IF(P56="nb",'List of dopants and characteris'!$B$10,IF(P56="ru",'List of dopants and characteris'!$C$10,IF(P56="ta",'List of dopants and characteris'!$D$10,IF(P56="sb",'List of dopants and characteris'!$E$10,IF(P56="w",'List of dopants and characteris'!$F$10,IF(P56="ge",'List of dopants and characteris'!$G$10,IF(P56="bi",'List of dopants and characteris'!$H$10,IF(P56="cr",'List of dopants and characteris'!$I$10,IF(P56="gd",'List of dopants and characteris'!$J$10,IF(P56="mo",'List of dopants and characteris'!$K$10,IF(P56="sm",'List of dopants and characteris'!$L$10,IF(P56="y",'List of dopants and characteris'!$M$10,0))))))))))))</f>
        <v>0</v>
      </c>
      <c r="T56" s="7">
        <f t="shared" si="6"/>
        <v>950775.78947261965</v>
      </c>
      <c r="U56" s="7">
        <f t="shared" si="7"/>
        <v>0</v>
      </c>
      <c r="V56" s="7">
        <f t="shared" si="8"/>
        <v>0</v>
      </c>
      <c r="W56" s="15">
        <f>IF(N56="al",'List of dopants and characteris'!$B$3,IF(N56="fe",'List of dopants and characteris'!$C$3,IF(N56="ga",'List of dopants and characteris'!$D$3,IF(N56="ge",'List of dopants and characteris'!$E$3,0))))</f>
        <v>1.81</v>
      </c>
      <c r="X56" s="15">
        <f>IF(O56="sr",'List of dopants and characteris'!$B$7,IF(O56="ba",'List of dopants and characteris'!$C$7,IF(O56="ce",'List of dopants and characteris'!$D$7,IF(O56="ca",'List of dopants and characteris'!$E$7,IF(O56="rb",'List of dopants and characteris'!$F$7,0)))))</f>
        <v>0</v>
      </c>
      <c r="Y56" s="15">
        <f>IF(P56="nb",'List of dopants and characteris'!$B$11,IF(P56="ru",'List of dopants and characteris'!$C$11,IF(P56="ta",'List of dopants and characteris'!$D$11,IF(P56="sb",'List of dopants and characteris'!$E$11,IF(P56="w",'List of dopants and characteris'!$F$11,IF(P56="ge",'List of dopants and characteris'!$G$11,IF(P56="bi",'List of dopants and characteris'!$H$11,IF(P56="cr",'List of dopants and characteris'!$I$11,IF(P56="gd",'List of dopants and characteris'!$J$11,IF(P56="mo",'List of dopants and characteris'!$K$11,IF(P56="sm",'List of dopants and characteris'!$L$11,IF(P56="y",'List of dopants and characteris'!$M$11,0))))))))))))</f>
        <v>0</v>
      </c>
    </row>
    <row r="57" spans="1:25" ht="14.25" x14ac:dyDescent="0.2">
      <c r="A57" s="16" t="s">
        <v>84</v>
      </c>
      <c r="B57" s="7">
        <f>7-3*(E57)</f>
        <v>6.4</v>
      </c>
      <c r="C57" s="6">
        <v>3</v>
      </c>
      <c r="D57" s="6">
        <v>2</v>
      </c>
      <c r="E57" s="6">
        <v>0.2</v>
      </c>
      <c r="I57" s="5">
        <v>1.5E-3</v>
      </c>
      <c r="K57" s="6">
        <v>0.28000000000000003</v>
      </c>
      <c r="M57" s="7">
        <f t="shared" si="5"/>
        <v>0</v>
      </c>
      <c r="N57" s="6" t="s">
        <v>74</v>
      </c>
      <c r="Q57" s="7">
        <f>IF(N57="al",'List of dopants and characteris'!$B$2,IF(N57="fe",'List of dopants and characteris'!$C$2,IF(N57="ga",'List of dopants and characteris'!$D$2,IF(N57="ge",'List of dopants and characteris'!$E$2,0))))</f>
        <v>61</v>
      </c>
      <c r="R57" s="6">
        <f>IF(O57="sr",'List of dopants and characteris'!$B$6,IF(O57="ba",'List of dopants and characteris'!$C$6,IF(O57="ce",'List of dopants and characteris'!$D$6,IF(O57="ca",'List of dopants and characteris'!$E$6,IF(O57="rb",'List of dopants and characteris'!$F$6,0)))))</f>
        <v>0</v>
      </c>
      <c r="S57" s="7">
        <f>IF(P57="nb",'List of dopants and characteris'!$B$10,IF(P57="ru",'List of dopants and characteris'!$C$10,IF(P57="ta",'List of dopants and characteris'!$D$10,IF(P57="sb",'List of dopants and characteris'!$E$10,IF(P57="w",'List of dopants and characteris'!$F$10,IF(P57="ge",'List of dopants and characteris'!$G$10,IF(P57="bi",'List of dopants and characteris'!$H$10,IF(P57="cr",'List of dopants and characteris'!$I$10,IF(P57="gd",'List of dopants and characteris'!$J$10,IF(P57="mo",'List of dopants and characteris'!$K$10,IF(P57="sm",'List of dopants and characteris'!$L$10,IF(P57="y",'List of dopants and characteris'!$M$10,0))))))))))))</f>
        <v>0</v>
      </c>
      <c r="T57" s="7">
        <f t="shared" si="6"/>
        <v>950775.78947261965</v>
      </c>
      <c r="U57" s="7">
        <f t="shared" si="7"/>
        <v>0</v>
      </c>
      <c r="V57" s="7">
        <f t="shared" si="8"/>
        <v>0</v>
      </c>
      <c r="W57" s="15">
        <f>IF(N57="al",'List of dopants and characteris'!$B$3,IF(N57="fe",'List of dopants and characteris'!$C$3,IF(N57="ga",'List of dopants and characteris'!$D$3,IF(N57="ge",'List of dopants and characteris'!$E$3,0))))</f>
        <v>1.81</v>
      </c>
      <c r="X57" s="15">
        <f>IF(O57="sr",'List of dopants and characteris'!$B$7,IF(O57="ba",'List of dopants and characteris'!$C$7,IF(O57="ce",'List of dopants and characteris'!$D$7,IF(O57="ca",'List of dopants and characteris'!$E$7,IF(O57="rb",'List of dopants and characteris'!$F$7,0)))))</f>
        <v>0</v>
      </c>
      <c r="Y57" s="15">
        <f>IF(P57="nb",'List of dopants and characteris'!$B$11,IF(P57="ru",'List of dopants and characteris'!$C$11,IF(P57="ta",'List of dopants and characteris'!$D$11,IF(P57="sb",'List of dopants and characteris'!$E$11,IF(P57="w",'List of dopants and characteris'!$F$11,IF(P57="ge",'List of dopants and characteris'!$G$11,IF(P57="bi",'List of dopants and characteris'!$H$11,IF(P57="cr",'List of dopants and characteris'!$I$11,IF(P57="gd",'List of dopants and characteris'!$J$11,IF(P57="mo",'List of dopants and characteris'!$K$11,IF(P57="sm",'List of dopants and characteris'!$L$11,IF(P57="y",'List of dopants and characteris'!$M$11,0))))))))))))</f>
        <v>0</v>
      </c>
    </row>
    <row r="58" spans="1:25" ht="14.25" x14ac:dyDescent="0.2">
      <c r="A58" s="16" t="s">
        <v>84</v>
      </c>
      <c r="B58" s="7">
        <f>7-3*(E58)</f>
        <v>6.25</v>
      </c>
      <c r="C58" s="6">
        <v>3</v>
      </c>
      <c r="D58" s="6">
        <v>2</v>
      </c>
      <c r="E58" s="6">
        <v>0.25</v>
      </c>
      <c r="I58" s="5">
        <v>1.1000000000000001E-3</v>
      </c>
      <c r="K58" s="6">
        <v>0.32</v>
      </c>
      <c r="M58" s="7">
        <f t="shared" si="5"/>
        <v>0</v>
      </c>
      <c r="N58" s="6" t="s">
        <v>74</v>
      </c>
      <c r="Q58" s="7">
        <f>IF(N58="al",'List of dopants and characteris'!$B$2,IF(N58="fe",'List of dopants and characteris'!$C$2,IF(N58="ga",'List of dopants and characteris'!$D$2,IF(N58="ge",'List of dopants and characteris'!$E$2,0))))</f>
        <v>61</v>
      </c>
      <c r="R58" s="6">
        <f>IF(O58="sr",'List of dopants and characteris'!$B$6,IF(O58="ba",'List of dopants and characteris'!$C$6,IF(O58="ce",'List of dopants and characteris'!$D$6,IF(O58="ca",'List of dopants and characteris'!$E$6,IF(O58="rb",'List of dopants and characteris'!$F$6,0)))))</f>
        <v>0</v>
      </c>
      <c r="S58" s="7">
        <f>IF(P58="nb",'List of dopants and characteris'!$B$10,IF(P58="ru",'List of dopants and characteris'!$C$10,IF(P58="ta",'List of dopants and characteris'!$D$10,IF(P58="sb",'List of dopants and characteris'!$E$10,IF(P58="w",'List of dopants and characteris'!$F$10,IF(P58="ge",'List of dopants and characteris'!$G$10,IF(P58="bi",'List of dopants and characteris'!$H$10,IF(P58="cr",'List of dopants and characteris'!$I$10,IF(P58="gd",'List of dopants and characteris'!$J$10,IF(P58="mo",'List of dopants and characteris'!$K$10,IF(P58="sm",'List of dopants and characteris'!$L$10,IF(P58="y",'List of dopants and characteris'!$M$10,0))))))))))))</f>
        <v>0</v>
      </c>
      <c r="T58" s="7">
        <f t="shared" si="6"/>
        <v>950775.78947261965</v>
      </c>
      <c r="U58" s="7">
        <f t="shared" si="7"/>
        <v>0</v>
      </c>
      <c r="V58" s="7">
        <f t="shared" si="8"/>
        <v>0</v>
      </c>
      <c r="W58" s="15">
        <f>IF(N58="al",'List of dopants and characteris'!$B$3,IF(N58="fe",'List of dopants and characteris'!$C$3,IF(N58="ga",'List of dopants and characteris'!$D$3,IF(N58="ge",'List of dopants and characteris'!$E$3,0))))</f>
        <v>1.81</v>
      </c>
      <c r="X58" s="15">
        <f>IF(O58="sr",'List of dopants and characteris'!$B$7,IF(O58="ba",'List of dopants and characteris'!$C$7,IF(O58="ce",'List of dopants and characteris'!$D$7,IF(O58="ca",'List of dopants and characteris'!$E$7,IF(O58="rb",'List of dopants and characteris'!$F$7,0)))))</f>
        <v>0</v>
      </c>
      <c r="Y58" s="15">
        <f>IF(P58="nb",'List of dopants and characteris'!$B$11,IF(P58="ru",'List of dopants and characteris'!$C$11,IF(P58="ta",'List of dopants and characteris'!$D$11,IF(P58="sb",'List of dopants and characteris'!$E$11,IF(P58="w",'List of dopants and characteris'!$F$11,IF(P58="ge",'List of dopants and characteris'!$G$11,IF(P58="bi",'List of dopants and characteris'!$H$11,IF(P58="cr",'List of dopants and characteris'!$I$11,IF(P58="gd",'List of dopants and characteris'!$J$11,IF(P58="mo",'List of dopants and characteris'!$K$11,IF(P58="sm",'List of dopants and characteris'!$L$11,IF(P58="y",'List of dopants and characteris'!$M$11,0))))))))))))</f>
        <v>0</v>
      </c>
    </row>
    <row r="59" spans="1:25" ht="14.25" x14ac:dyDescent="0.2">
      <c r="A59" s="16" t="s">
        <v>85</v>
      </c>
      <c r="B59" s="6">
        <v>6.25</v>
      </c>
      <c r="C59" s="6">
        <v>3</v>
      </c>
      <c r="D59" s="6">
        <v>2</v>
      </c>
      <c r="E59" s="6">
        <v>0.25</v>
      </c>
      <c r="H59" s="6">
        <v>91</v>
      </c>
      <c r="I59" s="5">
        <v>3.5E-4</v>
      </c>
      <c r="L59" s="6">
        <v>12.971</v>
      </c>
      <c r="M59" s="7">
        <f t="shared" si="5"/>
        <v>2182.3297746109997</v>
      </c>
      <c r="N59" s="6" t="s">
        <v>74</v>
      </c>
      <c r="Q59" s="7">
        <f>IF(N59="al",'List of dopants and characteris'!$B$2,IF(N59="fe",'List of dopants and characteris'!$C$2,IF(N59="ga",'List of dopants and characteris'!$D$2,IF(N59="ge",'List of dopants and characteris'!$E$2,0))))</f>
        <v>61</v>
      </c>
      <c r="R59" s="6">
        <f>IF(O59="sr",'List of dopants and characteris'!$B$6,IF(O59="ba",'List of dopants and characteris'!$C$6,IF(O59="ce",'List of dopants and characteris'!$D$6,IF(O59="ca",'List of dopants and characteris'!$E$6,IF(O59="rb",'List of dopants and characteris'!$F$6,0)))))</f>
        <v>0</v>
      </c>
      <c r="S59" s="7">
        <f>IF(P59="nb",'List of dopants and characteris'!$B$10,IF(P59="ru",'List of dopants and characteris'!$C$10,IF(P59="ta",'List of dopants and characteris'!$D$10,IF(P59="sb",'List of dopants and characteris'!$E$10,IF(P59="w",'List of dopants and characteris'!$F$10,IF(P59="ge",'List of dopants and characteris'!$G$10,IF(P59="bi",'List of dopants and characteris'!$H$10,IF(P59="cr",'List of dopants and characteris'!$I$10,IF(P59="gd",'List of dopants and characteris'!$J$10,IF(P59="mo",'List of dopants and characteris'!$K$10,IF(P59="sm",'List of dopants and characteris'!$L$10,IF(P59="y",'List of dopants and characteris'!$M$10,0))))))))))))</f>
        <v>0</v>
      </c>
      <c r="T59" s="7">
        <f t="shared" si="6"/>
        <v>950775.78947261965</v>
      </c>
      <c r="U59" s="7">
        <f t="shared" si="7"/>
        <v>0</v>
      </c>
      <c r="V59" s="7">
        <f t="shared" si="8"/>
        <v>0</v>
      </c>
      <c r="W59" s="15">
        <f>IF(N59="al",'List of dopants and characteris'!$B$3,IF(N59="fe",'List of dopants and characteris'!$C$3,IF(N59="ga",'List of dopants and characteris'!$D$3,IF(N59="ge",'List of dopants and characteris'!$E$3,0))))</f>
        <v>1.81</v>
      </c>
      <c r="X59" s="15">
        <f>IF(O59="sr",'List of dopants and characteris'!$B$7,IF(O59="ba",'List of dopants and characteris'!$C$7,IF(O59="ce",'List of dopants and characteris'!$D$7,IF(O59="ca",'List of dopants and characteris'!$E$7,IF(O59="rb",'List of dopants and characteris'!$F$7,0)))))</f>
        <v>0</v>
      </c>
      <c r="Y59" s="15">
        <f>IF(P59="nb",'List of dopants and characteris'!$B$11,IF(P59="ru",'List of dopants and characteris'!$C$11,IF(P59="ta",'List of dopants and characteris'!$D$11,IF(P59="sb",'List of dopants and characteris'!$E$11,IF(P59="w",'List of dopants and characteris'!$F$11,IF(P59="ge",'List of dopants and characteris'!$G$11,IF(P59="bi",'List of dopants and characteris'!$H$11,IF(P59="cr",'List of dopants and characteris'!$I$11,IF(P59="gd",'List of dopants and characteris'!$J$11,IF(P59="mo",'List of dopants and characteris'!$K$11,IF(P59="sm",'List of dopants and characteris'!$L$11,IF(P59="y",'List of dopants and characteris'!$M$11,0))))))))))))</f>
        <v>0</v>
      </c>
    </row>
    <row r="60" spans="1:25" ht="14.25" x14ac:dyDescent="0.2">
      <c r="A60" s="16" t="s">
        <v>86</v>
      </c>
      <c r="B60" s="6">
        <v>5.5</v>
      </c>
      <c r="C60" s="6">
        <v>3</v>
      </c>
      <c r="D60" s="6">
        <v>2</v>
      </c>
      <c r="E60" s="6">
        <v>0.5</v>
      </c>
      <c r="I60" s="5">
        <v>5.8100000000000003E-5</v>
      </c>
      <c r="K60" s="6">
        <v>0.41</v>
      </c>
      <c r="L60" s="6">
        <v>12.98</v>
      </c>
      <c r="M60" s="7">
        <f t="shared" si="5"/>
        <v>2186.8755920000003</v>
      </c>
      <c r="N60" s="6" t="s">
        <v>74</v>
      </c>
      <c r="Q60" s="7">
        <f>IF(N60="al",'List of dopants and characteris'!$B$2,IF(N60="fe",'List of dopants and characteris'!$C$2,IF(N60="ga",'List of dopants and characteris'!$D$2,IF(N60="ge",'List of dopants and characteris'!$E$2,0))))</f>
        <v>61</v>
      </c>
      <c r="R60" s="6">
        <f>IF(O60="sr",'List of dopants and characteris'!$B$6,IF(O60="ba",'List of dopants and characteris'!$C$6,IF(O60="ce",'List of dopants and characteris'!$D$6,IF(O60="ca",'List of dopants and characteris'!$E$6,IF(O60="rb",'List of dopants and characteris'!$F$6,0)))))</f>
        <v>0</v>
      </c>
      <c r="S60" s="7">
        <f>IF(P60="nb",'List of dopants and characteris'!$B$10,IF(P60="ru",'List of dopants and characteris'!$C$10,IF(P60="ta",'List of dopants and characteris'!$D$10,IF(P60="sb",'List of dopants and characteris'!$E$10,IF(P60="w",'List of dopants and characteris'!$F$10,IF(P60="ge",'List of dopants and characteris'!$G$10,IF(P60="bi",'List of dopants and characteris'!$H$10,IF(P60="cr",'List of dopants and characteris'!$I$10,IF(P60="gd",'List of dopants and characteris'!$J$10,IF(P60="mo",'List of dopants and characteris'!$K$10,IF(P60="sm",'List of dopants and characteris'!$L$10,IF(P60="y",'List of dopants and characteris'!$M$10,0))))))))))))</f>
        <v>0</v>
      </c>
      <c r="T60" s="7">
        <f t="shared" si="6"/>
        <v>950775.78947261965</v>
      </c>
      <c r="U60" s="7">
        <f t="shared" si="7"/>
        <v>0</v>
      </c>
      <c r="V60" s="7">
        <f t="shared" si="8"/>
        <v>0</v>
      </c>
      <c r="W60" s="15">
        <f>IF(N60="al",'List of dopants and characteris'!$B$3,IF(N60="fe",'List of dopants and characteris'!$C$3,IF(N60="ga",'List of dopants and characteris'!$D$3,IF(N60="ge",'List of dopants and characteris'!$E$3,0))))</f>
        <v>1.81</v>
      </c>
      <c r="X60" s="15">
        <f>IF(O60="sr",'List of dopants and characteris'!$B$7,IF(O60="ba",'List of dopants and characteris'!$C$7,IF(O60="ce",'List of dopants and characteris'!$D$7,IF(O60="ca",'List of dopants and characteris'!$E$7,IF(O60="rb",'List of dopants and characteris'!$F$7,0)))))</f>
        <v>0</v>
      </c>
      <c r="Y60" s="15">
        <f>IF(P60="nb",'List of dopants and characteris'!$B$11,IF(P60="ru",'List of dopants and characteris'!$C$11,IF(P60="ta",'List of dopants and characteris'!$D$11,IF(P60="sb",'List of dopants and characteris'!$E$11,IF(P60="w",'List of dopants and characteris'!$F$11,IF(P60="ge",'List of dopants and characteris'!$G$11,IF(P60="bi",'List of dopants and characteris'!$H$11,IF(P60="cr",'List of dopants and characteris'!$I$11,IF(P60="gd",'List of dopants and characteris'!$J$11,IF(P60="mo",'List of dopants and characteris'!$K$11,IF(P60="sm",'List of dopants and characteris'!$L$11,IF(P60="y",'List of dopants and characteris'!$M$11,0))))))))))))</f>
        <v>0</v>
      </c>
    </row>
    <row r="61" spans="1:25" ht="14.25" x14ac:dyDescent="0.2">
      <c r="A61" s="16" t="s">
        <v>87</v>
      </c>
      <c r="B61" s="6">
        <v>6.55</v>
      </c>
      <c r="C61" s="6">
        <v>3</v>
      </c>
      <c r="D61" s="6">
        <v>2</v>
      </c>
      <c r="E61" s="6">
        <v>0.15</v>
      </c>
      <c r="H61" s="6">
        <v>90</v>
      </c>
      <c r="I61" s="5">
        <v>1.1999999999999999E-3</v>
      </c>
      <c r="M61" s="7">
        <f t="shared" si="5"/>
        <v>0</v>
      </c>
      <c r="N61" s="6" t="s">
        <v>74</v>
      </c>
      <c r="Q61" s="7">
        <f>IF(N61="al",'List of dopants and characteris'!$B$2,IF(N61="fe",'List of dopants and characteris'!$C$2,IF(N61="ga",'List of dopants and characteris'!$D$2,IF(N61="ge",'List of dopants and characteris'!$E$2,0))))</f>
        <v>61</v>
      </c>
      <c r="R61" s="6">
        <f>IF(O61="sr",'List of dopants and characteris'!$B$6,IF(O61="ba",'List of dopants and characteris'!$C$6,IF(O61="ce",'List of dopants and characteris'!$D$6,IF(O61="ca",'List of dopants and characteris'!$E$6,IF(O61="rb",'List of dopants and characteris'!$F$6,0)))))</f>
        <v>0</v>
      </c>
      <c r="S61" s="7">
        <f>IF(P61="nb",'List of dopants and characteris'!$B$10,IF(P61="ru",'List of dopants and characteris'!$C$10,IF(P61="ta",'List of dopants and characteris'!$D$10,IF(P61="sb",'List of dopants and characteris'!$E$10,IF(P61="w",'List of dopants and characteris'!$F$10,IF(P61="ge",'List of dopants and characteris'!$G$10,IF(P61="bi",'List of dopants and characteris'!$H$10,IF(P61="cr",'List of dopants and characteris'!$I$10,IF(P61="gd",'List of dopants and characteris'!$J$10,IF(P61="mo",'List of dopants and characteris'!$K$10,IF(P61="sm",'List of dopants and characteris'!$L$10,IF(P61="y",'List of dopants and characteris'!$M$10,0))))))))))))</f>
        <v>0</v>
      </c>
      <c r="T61" s="7">
        <f t="shared" si="6"/>
        <v>950775.78947261965</v>
      </c>
      <c r="U61" s="7">
        <f t="shared" si="7"/>
        <v>0</v>
      </c>
      <c r="V61" s="7">
        <f t="shared" si="8"/>
        <v>0</v>
      </c>
      <c r="W61" s="15">
        <f>IF(N61="al",'List of dopants and characteris'!$B$3,IF(N61="fe",'List of dopants and characteris'!$C$3,IF(N61="ga",'List of dopants and characteris'!$D$3,IF(N61="ge",'List of dopants and characteris'!$E$3,0))))</f>
        <v>1.81</v>
      </c>
      <c r="X61" s="15">
        <f>IF(O61="sr",'List of dopants and characteris'!$B$7,IF(O61="ba",'List of dopants and characteris'!$C$7,IF(O61="ce",'List of dopants and characteris'!$D$7,IF(O61="ca",'List of dopants and characteris'!$E$7,IF(O61="rb",'List of dopants and characteris'!$F$7,0)))))</f>
        <v>0</v>
      </c>
      <c r="Y61" s="15">
        <f>IF(P61="nb",'List of dopants and characteris'!$B$11,IF(P61="ru",'List of dopants and characteris'!$C$11,IF(P61="ta",'List of dopants and characteris'!$D$11,IF(P61="sb",'List of dopants and characteris'!$E$11,IF(P61="w",'List of dopants and characteris'!$F$11,IF(P61="ge",'List of dopants and characteris'!$G$11,IF(P61="bi",'List of dopants and characteris'!$H$11,IF(P61="cr",'List of dopants and characteris'!$I$11,IF(P61="gd",'List of dopants and characteris'!$J$11,IF(P61="mo",'List of dopants and characteris'!$K$11,IF(P61="sm",'List of dopants and characteris'!$L$11,IF(P61="y",'List of dopants and characteris'!$M$11,0))))))))))))</f>
        <v>0</v>
      </c>
    </row>
    <row r="62" spans="1:25" ht="14.25" x14ac:dyDescent="0.2">
      <c r="A62" s="16" t="s">
        <v>88</v>
      </c>
      <c r="B62" s="6">
        <v>6.4</v>
      </c>
      <c r="C62" s="6">
        <v>3</v>
      </c>
      <c r="D62" s="6">
        <v>2</v>
      </c>
      <c r="E62" s="6">
        <v>0.2</v>
      </c>
      <c r="H62" s="6">
        <v>97.3</v>
      </c>
      <c r="I62" s="5">
        <v>1.24E-3</v>
      </c>
      <c r="K62" s="6">
        <v>0.311</v>
      </c>
      <c r="M62" s="7">
        <f t="shared" si="5"/>
        <v>0</v>
      </c>
      <c r="N62" s="6" t="s">
        <v>74</v>
      </c>
      <c r="Q62" s="7">
        <f>IF(N62="al",'List of dopants and characteris'!$B$2,IF(N62="fe",'List of dopants and characteris'!$C$2,IF(N62="ga",'List of dopants and characteris'!$D$2,IF(N62="ge",'List of dopants and characteris'!$E$2,0))))</f>
        <v>61</v>
      </c>
      <c r="R62" s="6">
        <f>IF(O62="sr",'List of dopants and characteris'!$B$6,IF(O62="ba",'List of dopants and characteris'!$C$6,IF(O62="ce",'List of dopants and characteris'!$D$6,IF(O62="ca",'List of dopants and characteris'!$E$6,IF(O62="rb",'List of dopants and characteris'!$F$6,0)))))</f>
        <v>0</v>
      </c>
      <c r="S62" s="7">
        <f>IF(P62="nb",'List of dopants and characteris'!$B$10,IF(P62="ru",'List of dopants and characteris'!$C$10,IF(P62="ta",'List of dopants and characteris'!$D$10,IF(P62="sb",'List of dopants and characteris'!$E$10,IF(P62="w",'List of dopants and characteris'!$F$10,IF(P62="ge",'List of dopants and characteris'!$G$10,IF(P62="bi",'List of dopants and characteris'!$H$10,IF(P62="cr",'List of dopants and characteris'!$I$10,IF(P62="gd",'List of dopants and characteris'!$J$10,IF(P62="mo",'List of dopants and characteris'!$K$10,IF(P62="sm",'List of dopants and characteris'!$L$10,IF(P62="y",'List of dopants and characteris'!$M$10,0))))))))))))</f>
        <v>0</v>
      </c>
      <c r="T62" s="7">
        <f t="shared" si="6"/>
        <v>950775.78947261965</v>
      </c>
      <c r="U62" s="7">
        <f t="shared" si="7"/>
        <v>0</v>
      </c>
      <c r="V62" s="7">
        <f t="shared" si="8"/>
        <v>0</v>
      </c>
      <c r="W62" s="15">
        <f>IF(N62="al",'List of dopants and characteris'!$B$3,IF(N62="fe",'List of dopants and characteris'!$C$3,IF(N62="ga",'List of dopants and characteris'!$D$3,IF(N62="ge",'List of dopants and characteris'!$E$3,0))))</f>
        <v>1.81</v>
      </c>
      <c r="X62" s="15">
        <f>IF(O62="sr",'List of dopants and characteris'!$B$7,IF(O62="ba",'List of dopants and characteris'!$C$7,IF(O62="ce",'List of dopants and characteris'!$D$7,IF(O62="ca",'List of dopants and characteris'!$E$7,IF(O62="rb",'List of dopants and characteris'!$F$7,0)))))</f>
        <v>0</v>
      </c>
      <c r="Y62" s="15">
        <f>IF(P62="nb",'List of dopants and characteris'!$B$11,IF(P62="ru",'List of dopants and characteris'!$C$11,IF(P62="ta",'List of dopants and characteris'!$D$11,IF(P62="sb",'List of dopants and characteris'!$E$11,IF(P62="w",'List of dopants and characteris'!$F$11,IF(P62="ge",'List of dopants and characteris'!$G$11,IF(P62="bi",'List of dopants and characteris'!$H$11,IF(P62="cr",'List of dopants and characteris'!$I$11,IF(P62="gd",'List of dopants and characteris'!$J$11,IF(P62="mo",'List of dopants and characteris'!$K$11,IF(P62="sm",'List of dopants and characteris'!$L$11,IF(P62="y",'List of dopants and characteris'!$M$11,0))))))))))))</f>
        <v>0</v>
      </c>
    </row>
    <row r="63" spans="1:25" ht="14.25" x14ac:dyDescent="0.2">
      <c r="A63" s="16" t="s">
        <v>101</v>
      </c>
      <c r="B63" s="7">
        <f>6.1+2*F63</f>
        <v>6.1</v>
      </c>
      <c r="C63" s="7">
        <f>3-F63</f>
        <v>3</v>
      </c>
      <c r="D63" s="6">
        <v>2</v>
      </c>
      <c r="E63" s="6">
        <v>0.3</v>
      </c>
      <c r="H63" s="6">
        <v>96.3</v>
      </c>
      <c r="I63" s="5">
        <v>1.1199999999999999E-3</v>
      </c>
      <c r="K63" s="6">
        <v>0.25</v>
      </c>
      <c r="L63" s="6">
        <v>12.974600000000001</v>
      </c>
      <c r="M63" s="7">
        <f t="shared" si="5"/>
        <v>2184.1473448529364</v>
      </c>
      <c r="N63" s="6" t="s">
        <v>74</v>
      </c>
      <c r="Q63" s="7">
        <f>IF(N63="al",'List of dopants and characteris'!$B$2,IF(N63="fe",'List of dopants and characteris'!$C$2,IF(N63="ga",'List of dopants and characteris'!$D$2,IF(N63="ge",'List of dopants and characteris'!$E$2,0))))</f>
        <v>61</v>
      </c>
      <c r="R63" s="6">
        <f>IF(O63="sr",'List of dopants and characteris'!$B$6,IF(O63="ba",'List of dopants and characteris'!$C$6,IF(O63="ce",'List of dopants and characteris'!$D$6,IF(O63="ca",'List of dopants and characteris'!$E$6,IF(O63="rb",'List of dopants and characteris'!$F$6,0)))))</f>
        <v>0</v>
      </c>
      <c r="S63" s="7">
        <f>IF(P63="nb",'List of dopants and characteris'!$B$10,IF(P63="ru",'List of dopants and characteris'!$C$10,IF(P63="ta",'List of dopants and characteris'!$D$10,IF(P63="sb",'List of dopants and characteris'!$E$10,IF(P63="w",'List of dopants and characteris'!$F$10,IF(P63="ge",'List of dopants and characteris'!$G$10,IF(P63="bi",'List of dopants and characteris'!$H$10,IF(P63="cr",'List of dopants and characteris'!$I$10,IF(P63="gd",'List of dopants and characteris'!$J$10,IF(P63="mo",'List of dopants and characteris'!$K$10,IF(P63="sm",'List of dopants and characteris'!$L$10,IF(P63="y",'List of dopants and characteris'!$M$10,0))))))))))))</f>
        <v>0</v>
      </c>
      <c r="T63" s="7">
        <f t="shared" si="6"/>
        <v>950775.78947261965</v>
      </c>
      <c r="U63" s="7">
        <f t="shared" si="7"/>
        <v>0</v>
      </c>
      <c r="V63" s="7">
        <f t="shared" si="8"/>
        <v>0</v>
      </c>
      <c r="W63" s="15">
        <f>IF(N63="al",'List of dopants and characteris'!$B$3,IF(N63="fe",'List of dopants and characteris'!$C$3,IF(N63="ga",'List of dopants and characteris'!$D$3,IF(N63="ge",'List of dopants and characteris'!$E$3,0))))</f>
        <v>1.81</v>
      </c>
      <c r="X63" s="15">
        <f>IF(O63="sr",'List of dopants and characteris'!$B$7,IF(O63="ba",'List of dopants and characteris'!$C$7,IF(O63="ce",'List of dopants and characteris'!$D$7,IF(O63="ca",'List of dopants and characteris'!$E$7,IF(O63="rb",'List of dopants and characteris'!$F$7,0)))))</f>
        <v>0</v>
      </c>
      <c r="Y63" s="15">
        <f>IF(P63="nb",'List of dopants and characteris'!$B$11,IF(P63="ru",'List of dopants and characteris'!$C$11,IF(P63="ta",'List of dopants and characteris'!$D$11,IF(P63="sb",'List of dopants and characteris'!$E$11,IF(P63="w",'List of dopants and characteris'!$F$11,IF(P63="ge",'List of dopants and characteris'!$G$11,IF(P63="bi",'List of dopants and characteris'!$H$11,IF(P63="cr",'List of dopants and characteris'!$I$11,IF(P63="gd",'List of dopants and characteris'!$J$11,IF(P63="mo",'List of dopants and characteris'!$K$11,IF(P63="sm",'List of dopants and characteris'!$L$11,IF(P63="y",'List of dopants and characteris'!$M$11,0))))))))))))</f>
        <v>0</v>
      </c>
    </row>
    <row r="64" spans="1:25" ht="14.25" x14ac:dyDescent="0.2">
      <c r="A64" s="16" t="s">
        <v>101</v>
      </c>
      <c r="B64" s="7">
        <f>6.1+2*F64</f>
        <v>6.1999999999999993</v>
      </c>
      <c r="C64" s="7">
        <f>3-F64</f>
        <v>2.95</v>
      </c>
      <c r="D64" s="6">
        <v>2</v>
      </c>
      <c r="E64" s="6">
        <v>0.3</v>
      </c>
      <c r="F64" s="6">
        <v>0.05</v>
      </c>
      <c r="H64" s="6">
        <v>94.6</v>
      </c>
      <c r="I64" s="5">
        <v>1.6199999999999999E-3</v>
      </c>
      <c r="K64" s="6">
        <v>0.26</v>
      </c>
      <c r="M64" s="7">
        <f t="shared" si="5"/>
        <v>0</v>
      </c>
      <c r="N64" s="6" t="s">
        <v>74</v>
      </c>
      <c r="O64" s="6" t="s">
        <v>102</v>
      </c>
      <c r="Q64" s="7">
        <f>IF(N64="al",'List of dopants and characteris'!$B$2,IF(N64="fe",'List of dopants and characteris'!$C$2,IF(N64="ga",'List of dopants and characteris'!$D$2,IF(N64="ge",'List of dopants and characteris'!$E$2,0))))</f>
        <v>61</v>
      </c>
      <c r="R64" s="6">
        <f>IF(O64="sr",'List of dopants and characteris'!$B$6,IF(O64="ba",'List of dopants and characteris'!$C$6,IF(O64="ce",'List of dopants and characteris'!$D$6,IF(O64="ca",'List of dopants and characteris'!$E$6,IF(O64="rb",'List of dopants and characteris'!$F$6,0)))))</f>
        <v>175</v>
      </c>
      <c r="S64" s="7">
        <f>IF(P64="nb",'List of dopants and characteris'!$B$10,IF(P64="ru",'List of dopants and characteris'!$C$10,IF(P64="ta",'List of dopants and characteris'!$D$10,IF(P64="sb",'List of dopants and characteris'!$E$10,IF(P64="w",'List of dopants and characteris'!$F$10,IF(P64="ge",'List of dopants and characteris'!$G$10,IF(P64="bi",'List of dopants and characteris'!$H$10,IF(P64="cr",'List of dopants and characteris'!$I$10,IF(P64="gd",'List of dopants and characteris'!$J$10,IF(P64="mo",'List of dopants and characteris'!$K$10,IF(P64="sm",'List of dopants and characteris'!$L$10,IF(P64="y",'List of dopants and characteris'!$M$10,0))))))))))))</f>
        <v>0</v>
      </c>
      <c r="T64" s="7">
        <f t="shared" si="6"/>
        <v>950775.78947261965</v>
      </c>
      <c r="U64" s="7">
        <f t="shared" si="7"/>
        <v>22449297.503777061</v>
      </c>
      <c r="V64" s="7">
        <f t="shared" si="8"/>
        <v>0</v>
      </c>
      <c r="W64" s="15">
        <f>IF(N64="al",'List of dopants and characteris'!$B$3,IF(N64="fe",'List of dopants and characteris'!$C$3,IF(N64="ga",'List of dopants and characteris'!$D$3,IF(N64="ge",'List of dopants and characteris'!$E$3,0))))</f>
        <v>1.81</v>
      </c>
      <c r="X64" s="15">
        <f>IF(O64="sr",'List of dopants and characteris'!$B$7,IF(O64="ba",'List of dopants and characteris'!$C$7,IF(O64="ce",'List of dopants and characteris'!$D$7,IF(O64="ca",'List of dopants and characteris'!$E$7,IF(O64="rb",'List of dopants and characteris'!$F$7,0)))))</f>
        <v>0.82</v>
      </c>
      <c r="Y64" s="15">
        <f>IF(P64="nb",'List of dopants and characteris'!$B$11,IF(P64="ru",'List of dopants and characteris'!$C$11,IF(P64="ta",'List of dopants and characteris'!$D$11,IF(P64="sb",'List of dopants and characteris'!$E$11,IF(P64="w",'List of dopants and characteris'!$F$11,IF(P64="ge",'List of dopants and characteris'!$G$11,IF(P64="bi",'List of dopants and characteris'!$H$11,IF(P64="cr",'List of dopants and characteris'!$I$11,IF(P64="gd",'List of dopants and characteris'!$J$11,IF(P64="mo",'List of dopants and characteris'!$K$11,IF(P64="sm",'List of dopants and characteris'!$L$11,IF(P64="y",'List of dopants and characteris'!$M$11,0))))))))))))</f>
        <v>0</v>
      </c>
    </row>
    <row r="65" spans="1:25" ht="14.25" x14ac:dyDescent="0.2">
      <c r="A65" s="16" t="s">
        <v>101</v>
      </c>
      <c r="B65" s="7">
        <f>6.1+2*F65</f>
        <v>6.3</v>
      </c>
      <c r="C65" s="7">
        <f>3-F65</f>
        <v>2.9</v>
      </c>
      <c r="D65" s="6">
        <v>2</v>
      </c>
      <c r="E65" s="6">
        <v>0.3</v>
      </c>
      <c r="F65" s="6">
        <v>0.1</v>
      </c>
      <c r="H65" s="6">
        <v>95.1</v>
      </c>
      <c r="I65" s="5">
        <v>1.5299999999999999E-3</v>
      </c>
      <c r="K65" s="6">
        <v>0.26</v>
      </c>
      <c r="L65" s="6">
        <v>12.965299999999999</v>
      </c>
      <c r="M65" s="7">
        <f t="shared" si="5"/>
        <v>2179.4540177280765</v>
      </c>
      <c r="N65" s="6" t="s">
        <v>74</v>
      </c>
      <c r="O65" s="6" t="s">
        <v>102</v>
      </c>
      <c r="Q65" s="7">
        <f>IF(N65="al",'List of dopants and characteris'!$B$2,IF(N65="fe",'List of dopants and characteris'!$C$2,IF(N65="ga",'List of dopants and characteris'!$D$2,IF(N65="ge",'List of dopants and characteris'!$E$2,0))))</f>
        <v>61</v>
      </c>
      <c r="R65" s="6">
        <f>IF(O65="sr",'List of dopants and characteris'!$B$6,IF(O65="ba",'List of dopants and characteris'!$C$6,IF(O65="ce",'List of dopants and characteris'!$D$6,IF(O65="ca",'List of dopants and characteris'!$E$6,IF(O65="rb",'List of dopants and characteris'!$F$6,0)))))</f>
        <v>175</v>
      </c>
      <c r="S65" s="7">
        <f>IF(P65="nb",'List of dopants and characteris'!$B$10,IF(P65="ru",'List of dopants and characteris'!$C$10,IF(P65="ta",'List of dopants and characteris'!$D$10,IF(P65="sb",'List of dopants and characteris'!$E$10,IF(P65="w",'List of dopants and characteris'!$F$10,IF(P65="ge",'List of dopants and characteris'!$G$10,IF(P65="bi",'List of dopants and characteris'!$H$10,IF(P65="cr",'List of dopants and characteris'!$I$10,IF(P65="gd",'List of dopants and characteris'!$J$10,IF(P65="mo",'List of dopants and characteris'!$K$10,IF(P65="sm",'List of dopants and characteris'!$L$10,IF(P65="y",'List of dopants and characteris'!$M$10,0))))))))))))</f>
        <v>0</v>
      </c>
      <c r="T65" s="7">
        <f t="shared" si="6"/>
        <v>950775.78947261965</v>
      </c>
      <c r="U65" s="7">
        <f t="shared" si="7"/>
        <v>22449297.503777061</v>
      </c>
      <c r="V65" s="7">
        <f t="shared" si="8"/>
        <v>0</v>
      </c>
      <c r="W65" s="15">
        <f>IF(N65="al",'List of dopants and characteris'!$B$3,IF(N65="fe",'List of dopants and characteris'!$C$3,IF(N65="ga",'List of dopants and characteris'!$D$3,IF(N65="ge",'List of dopants and characteris'!$E$3,0))))</f>
        <v>1.81</v>
      </c>
      <c r="X65" s="15">
        <f>IF(O65="sr",'List of dopants and characteris'!$B$7,IF(O65="ba",'List of dopants and characteris'!$C$7,IF(O65="ce",'List of dopants and characteris'!$D$7,IF(O65="ca",'List of dopants and characteris'!$E$7,IF(O65="rb",'List of dopants and characteris'!$F$7,0)))))</f>
        <v>0.82</v>
      </c>
      <c r="Y65" s="15">
        <f>IF(P65="nb",'List of dopants and characteris'!$B$11,IF(P65="ru",'List of dopants and characteris'!$C$11,IF(P65="ta",'List of dopants and characteris'!$D$11,IF(P65="sb",'List of dopants and characteris'!$E$11,IF(P65="w",'List of dopants and characteris'!$F$11,IF(P65="ge",'List of dopants and characteris'!$G$11,IF(P65="bi",'List of dopants and characteris'!$H$11,IF(P65="cr",'List of dopants and characteris'!$I$11,IF(P65="gd",'List of dopants and characteris'!$J$11,IF(P65="mo",'List of dopants and characteris'!$K$11,IF(P65="sm",'List of dopants and characteris'!$L$11,IF(P65="y",'List of dopants and characteris'!$M$11,0))))))))))))</f>
        <v>0</v>
      </c>
    </row>
    <row r="66" spans="1:25" ht="14.25" x14ac:dyDescent="0.2">
      <c r="A66" s="16" t="s">
        <v>101</v>
      </c>
      <c r="B66" s="7">
        <f>6.1+2*F66</f>
        <v>6.3999999999999995</v>
      </c>
      <c r="C66" s="7">
        <f>3-F66</f>
        <v>2.85</v>
      </c>
      <c r="D66" s="6">
        <v>2</v>
      </c>
      <c r="E66" s="6">
        <v>0.3</v>
      </c>
      <c r="F66" s="6">
        <v>0.15</v>
      </c>
      <c r="H66" s="6">
        <v>95.7</v>
      </c>
      <c r="I66" s="5">
        <v>1.0399999999999999E-3</v>
      </c>
      <c r="K66" s="6">
        <v>0.28000000000000003</v>
      </c>
      <c r="M66" s="7">
        <f t="shared" ref="M66:M97" si="9">L66^3</f>
        <v>0</v>
      </c>
      <c r="N66" s="6" t="s">
        <v>74</v>
      </c>
      <c r="O66" s="6" t="s">
        <v>102</v>
      </c>
      <c r="Q66" s="7">
        <f>IF(N66="al",'List of dopants and characteris'!$B$2,IF(N66="fe",'List of dopants and characteris'!$C$2,IF(N66="ga",'List of dopants and characteris'!$D$2,IF(N66="ge",'List of dopants and characteris'!$E$2,0))))</f>
        <v>61</v>
      </c>
      <c r="R66" s="6">
        <f>IF(O66="sr",'List of dopants and characteris'!$B$6,IF(O66="ba",'List of dopants and characteris'!$C$6,IF(O66="ce",'List of dopants and characteris'!$D$6,IF(O66="ca",'List of dopants and characteris'!$E$6,IF(O66="rb",'List of dopants and characteris'!$F$6,0)))))</f>
        <v>175</v>
      </c>
      <c r="S66" s="7">
        <f>IF(P66="nb",'List of dopants and characteris'!$B$10,IF(P66="ru",'List of dopants and characteris'!$C$10,IF(P66="ta",'List of dopants and characteris'!$D$10,IF(P66="sb",'List of dopants and characteris'!$E$10,IF(P66="w",'List of dopants and characteris'!$F$10,IF(P66="ge",'List of dopants and characteris'!$G$10,IF(P66="bi",'List of dopants and characteris'!$H$10,IF(P66="cr",'List of dopants and characteris'!$I$10,IF(P66="gd",'List of dopants and characteris'!$J$10,IF(P66="mo",'List of dopants and characteris'!$K$10,IF(P66="sm",'List of dopants and characteris'!$L$10,IF(P66="y",'List of dopants and characteris'!$M$10,0))))))))))))</f>
        <v>0</v>
      </c>
      <c r="T66" s="7">
        <f t="shared" ref="T66:T97" si="10">IFERROR((4/3)*PI()*(Q66^3),"No dopant")</f>
        <v>950775.78947261965</v>
      </c>
      <c r="U66" s="7">
        <f t="shared" ref="U66:U97" si="11">IFERROR((4/3)*PI()*(R66^3),"No dopant")</f>
        <v>22449297.503777061</v>
      </c>
      <c r="V66" s="7">
        <f t="shared" ref="V66:V97" si="12">IFERROR((4/3)*PI()*(S66^3),"No dopant")</f>
        <v>0</v>
      </c>
      <c r="W66" s="15">
        <f>IF(N66="al",'List of dopants and characteris'!$B$3,IF(N66="fe",'List of dopants and characteris'!$C$3,IF(N66="ga",'List of dopants and characteris'!$D$3,IF(N66="ge",'List of dopants and characteris'!$E$3,0))))</f>
        <v>1.81</v>
      </c>
      <c r="X66" s="15">
        <f>IF(O66="sr",'List of dopants and characteris'!$B$7,IF(O66="ba",'List of dopants and characteris'!$C$7,IF(O66="ce",'List of dopants and characteris'!$D$7,IF(O66="ca",'List of dopants and characteris'!$E$7,IF(O66="rb",'List of dopants and characteris'!$F$7,0)))))</f>
        <v>0.82</v>
      </c>
      <c r="Y66" s="15">
        <f>IF(P66="nb",'List of dopants and characteris'!$B$11,IF(P66="ru",'List of dopants and characteris'!$C$11,IF(P66="ta",'List of dopants and characteris'!$D$11,IF(P66="sb",'List of dopants and characteris'!$E$11,IF(P66="w",'List of dopants and characteris'!$F$11,IF(P66="ge",'List of dopants and characteris'!$G$11,IF(P66="bi",'List of dopants and characteris'!$H$11,IF(P66="cr",'List of dopants and characteris'!$I$11,IF(P66="gd",'List of dopants and characteris'!$J$11,IF(P66="mo",'List of dopants and characteris'!$K$11,IF(P66="sm",'List of dopants and characteris'!$L$11,IF(P66="y",'List of dopants and characteris'!$M$11,0))))))))))))</f>
        <v>0</v>
      </c>
    </row>
    <row r="67" spans="1:25" ht="14.25" x14ac:dyDescent="0.2">
      <c r="A67" s="16" t="s">
        <v>101</v>
      </c>
      <c r="B67" s="7">
        <f>6.1+2*F67</f>
        <v>6.5</v>
      </c>
      <c r="C67" s="7">
        <f>3-F67</f>
        <v>2.8</v>
      </c>
      <c r="D67" s="6">
        <v>2</v>
      </c>
      <c r="E67" s="6">
        <v>0.3</v>
      </c>
      <c r="F67" s="6">
        <v>0.2</v>
      </c>
      <c r="H67" s="6">
        <v>94.3</v>
      </c>
      <c r="I67" s="5">
        <v>1.16E-3</v>
      </c>
      <c r="K67" s="6">
        <v>0.27</v>
      </c>
      <c r="M67" s="7">
        <f t="shared" si="9"/>
        <v>0</v>
      </c>
      <c r="N67" s="6" t="s">
        <v>74</v>
      </c>
      <c r="O67" s="6" t="s">
        <v>102</v>
      </c>
      <c r="Q67" s="7">
        <f>IF(N67="al",'List of dopants and characteris'!$B$2,IF(N67="fe",'List of dopants and characteris'!$C$2,IF(N67="ga",'List of dopants and characteris'!$D$2,IF(N67="ge",'List of dopants and characteris'!$E$2,0))))</f>
        <v>61</v>
      </c>
      <c r="R67" s="6">
        <f>IF(O67="sr",'List of dopants and characteris'!$B$6,IF(O67="ba",'List of dopants and characteris'!$C$6,IF(O67="ce",'List of dopants and characteris'!$D$6,IF(O67="ca",'List of dopants and characteris'!$E$6,IF(O67="rb",'List of dopants and characteris'!$F$6,0)))))</f>
        <v>175</v>
      </c>
      <c r="S67" s="7">
        <f>IF(P67="nb",'List of dopants and characteris'!$B$10,IF(P67="ru",'List of dopants and characteris'!$C$10,IF(P67="ta",'List of dopants and characteris'!$D$10,IF(P67="sb",'List of dopants and characteris'!$E$10,IF(P67="w",'List of dopants and characteris'!$F$10,IF(P67="ge",'List of dopants and characteris'!$G$10,IF(P67="bi",'List of dopants and characteris'!$H$10,IF(P67="cr",'List of dopants and characteris'!$I$10,IF(P67="gd",'List of dopants and characteris'!$J$10,IF(P67="mo",'List of dopants and characteris'!$K$10,IF(P67="sm",'List of dopants and characteris'!$L$10,IF(P67="y",'List of dopants and characteris'!$M$10,0))))))))))))</f>
        <v>0</v>
      </c>
      <c r="T67" s="7">
        <f t="shared" si="10"/>
        <v>950775.78947261965</v>
      </c>
      <c r="U67" s="7">
        <f t="shared" si="11"/>
        <v>22449297.503777061</v>
      </c>
      <c r="V67" s="7">
        <f t="shared" si="12"/>
        <v>0</v>
      </c>
      <c r="W67" s="15">
        <f>IF(N67="al",'List of dopants and characteris'!$B$3,IF(N67="fe",'List of dopants and characteris'!$C$3,IF(N67="ga",'List of dopants and characteris'!$D$3,IF(N67="ge",'List of dopants and characteris'!$E$3,0))))</f>
        <v>1.81</v>
      </c>
      <c r="X67" s="15">
        <f>IF(O67="sr",'List of dopants and characteris'!$B$7,IF(O67="ba",'List of dopants and characteris'!$C$7,IF(O67="ce",'List of dopants and characteris'!$D$7,IF(O67="ca",'List of dopants and characteris'!$E$7,IF(O67="rb",'List of dopants and characteris'!$F$7,0)))))</f>
        <v>0.82</v>
      </c>
      <c r="Y67" s="15">
        <f>IF(P67="nb",'List of dopants and characteris'!$B$11,IF(P67="ru",'List of dopants and characteris'!$C$11,IF(P67="ta",'List of dopants and characteris'!$D$11,IF(P67="sb",'List of dopants and characteris'!$E$11,IF(P67="w",'List of dopants and characteris'!$F$11,IF(P67="ge",'List of dopants and characteris'!$G$11,IF(P67="bi",'List of dopants and characteris'!$H$11,IF(P67="cr",'List of dopants and characteris'!$I$11,IF(P67="gd",'List of dopants and characteris'!$J$11,IF(P67="mo",'List of dopants and characteris'!$K$11,IF(P67="sm",'List of dopants and characteris'!$L$11,IF(P67="y",'List of dopants and characteris'!$M$11,0))))))))))))</f>
        <v>0</v>
      </c>
    </row>
    <row r="68" spans="1:25" ht="14.25" x14ac:dyDescent="0.2">
      <c r="A68" s="16" t="s">
        <v>131</v>
      </c>
      <c r="B68" s="7">
        <f>6.8-3*E68</f>
        <v>6.5</v>
      </c>
      <c r="C68" s="6">
        <v>3</v>
      </c>
      <c r="D68" s="6">
        <v>1.8</v>
      </c>
      <c r="E68" s="6">
        <v>0.1</v>
      </c>
      <c r="G68" s="6">
        <v>0.2</v>
      </c>
      <c r="H68" s="6">
        <v>93.34</v>
      </c>
      <c r="I68" s="5">
        <v>6.7500000000000004E-4</v>
      </c>
      <c r="K68" s="6">
        <v>0.36030000000000001</v>
      </c>
      <c r="M68" s="7">
        <f t="shared" si="9"/>
        <v>0</v>
      </c>
      <c r="N68" s="6" t="s">
        <v>74</v>
      </c>
      <c r="P68" s="6" t="s">
        <v>98</v>
      </c>
      <c r="Q68" s="7">
        <f>IF(N68="al",'List of dopants and characteris'!$B$2,IF(N68="fe",'List of dopants and characteris'!$C$2,IF(N68="ga",'List of dopants and characteris'!$D$2,IF(N68="ge",'List of dopants and characteris'!$E$2,0))))</f>
        <v>61</v>
      </c>
      <c r="R68" s="6">
        <f>IF(O68="sr",'List of dopants and characteris'!$B$6,IF(O68="ba",'List of dopants and characteris'!$C$6,IF(O68="ce",'List of dopants and characteris'!$D$6,IF(O68="ca",'List of dopants and characteris'!$E$6,IF(O68="rb",'List of dopants and characteris'!$F$6,0)))))</f>
        <v>0</v>
      </c>
      <c r="S68" s="7">
        <f>IF(P68="nb",'List of dopants and characteris'!$B$10,IF(P68="ru",'List of dopants and characteris'!$C$10,IF(P68="ta",'List of dopants and characteris'!$D$10,IF(P68="sb",'List of dopants and characteris'!$E$10,IF(P68="w",'List of dopants and characteris'!$F$10,IF(P68="ge",'List of dopants and characteris'!$G$10,IF(P68="bi",'List of dopants and characteris'!$H$10,IF(P68="cr",'List of dopants and characteris'!$I$10,IF(P68="gd",'List of dopants and characteris'!$J$10,IF(P68="mo",'List of dopants and characteris'!$K$10,IF(P68="sm",'List of dopants and characteris'!$L$10,IF(P68="y",'List of dopants and characteris'!$M$10,0))))))))))))</f>
        <v>78</v>
      </c>
      <c r="T68" s="7">
        <f t="shared" si="10"/>
        <v>950775.78947261965</v>
      </c>
      <c r="U68" s="7">
        <f t="shared" si="11"/>
        <v>0</v>
      </c>
      <c r="V68" s="7">
        <f t="shared" si="12"/>
        <v>1987798.7692617911</v>
      </c>
      <c r="W68" s="15">
        <f>IF(N68="al",'List of dopants and characteris'!$B$3,IF(N68="fe",'List of dopants and characteris'!$C$3,IF(N68="ga",'List of dopants and characteris'!$D$3,IF(N68="ge",'List of dopants and characteris'!$E$3,0))))</f>
        <v>1.81</v>
      </c>
      <c r="X68" s="15">
        <f>IF(O68="sr",'List of dopants and characteris'!$B$7,IF(O68="ba",'List of dopants and characteris'!$C$7,IF(O68="ce",'List of dopants and characteris'!$D$7,IF(O68="ca",'List of dopants and characteris'!$E$7,IF(O68="rb",'List of dopants and characteris'!$F$7,0)))))</f>
        <v>0</v>
      </c>
      <c r="Y68" s="15">
        <f>IF(P68="nb",'List of dopants and characteris'!$B$11,IF(P68="ru",'List of dopants and characteris'!$C$11,IF(P68="ta",'List of dopants and characteris'!$D$11,IF(P68="sb",'List of dopants and characteris'!$E$11,IF(P68="w",'List of dopants and characteris'!$F$11,IF(P68="ge",'List of dopants and characteris'!$G$11,IF(P68="bi",'List of dopants and characteris'!$H$11,IF(P68="cr",'List of dopants and characteris'!$I$11,IF(P68="gd",'List of dopants and characteris'!$J$11,IF(P68="mo",'List of dopants and characteris'!$K$11,IF(P68="sm",'List of dopants and characteris'!$L$11,IF(P68="y",'List of dopants and characteris'!$M$11,0))))))))))))</f>
        <v>1.6</v>
      </c>
    </row>
    <row r="69" spans="1:25" ht="14.25" x14ac:dyDescent="0.2">
      <c r="A69" s="16" t="s">
        <v>131</v>
      </c>
      <c r="B69" s="7">
        <f>6.8-3*E69</f>
        <v>6.35</v>
      </c>
      <c r="C69" s="6">
        <v>3</v>
      </c>
      <c r="D69" s="6">
        <v>1.8</v>
      </c>
      <c r="E69" s="6">
        <v>0.15</v>
      </c>
      <c r="G69" s="6">
        <v>0.2</v>
      </c>
      <c r="H69" s="6">
        <v>94.46</v>
      </c>
      <c r="I69" s="5">
        <v>7.3899999999999997E-4</v>
      </c>
      <c r="K69" s="6">
        <v>0.34150000000000003</v>
      </c>
      <c r="M69" s="7">
        <f t="shared" si="9"/>
        <v>0</v>
      </c>
      <c r="N69" s="6" t="s">
        <v>74</v>
      </c>
      <c r="P69" s="6" t="s">
        <v>98</v>
      </c>
      <c r="Q69" s="7">
        <f>IF(N69="al",'List of dopants and characteris'!$B$2,IF(N69="fe",'List of dopants and characteris'!$C$2,IF(N69="ga",'List of dopants and characteris'!$D$2,IF(N69="ge",'List of dopants and characteris'!$E$2,0))))</f>
        <v>61</v>
      </c>
      <c r="R69" s="6">
        <f>IF(O69="sr",'List of dopants and characteris'!$B$6,IF(O69="ba",'List of dopants and characteris'!$C$6,IF(O69="ce",'List of dopants and characteris'!$D$6,IF(O69="ca",'List of dopants and characteris'!$E$6,IF(O69="rb",'List of dopants and characteris'!$F$6,0)))))</f>
        <v>0</v>
      </c>
      <c r="S69" s="7">
        <f>IF(P69="nb",'List of dopants and characteris'!$B$10,IF(P69="ru",'List of dopants and characteris'!$C$10,IF(P69="ta",'List of dopants and characteris'!$D$10,IF(P69="sb",'List of dopants and characteris'!$E$10,IF(P69="w",'List of dopants and characteris'!$F$10,IF(P69="ge",'List of dopants and characteris'!$G$10,IF(P69="bi",'List of dopants and characteris'!$H$10,IF(P69="cr",'List of dopants and characteris'!$I$10,IF(P69="gd",'List of dopants and characteris'!$J$10,IF(P69="mo",'List of dopants and characteris'!$K$10,IF(P69="sm",'List of dopants and characteris'!$L$10,IF(P69="y",'List of dopants and characteris'!$M$10,0))))))))))))</f>
        <v>78</v>
      </c>
      <c r="T69" s="7">
        <f t="shared" si="10"/>
        <v>950775.78947261965</v>
      </c>
      <c r="U69" s="7">
        <f t="shared" si="11"/>
        <v>0</v>
      </c>
      <c r="V69" s="7">
        <f t="shared" si="12"/>
        <v>1987798.7692617911</v>
      </c>
      <c r="W69" s="15">
        <f>IF(N69="al",'List of dopants and characteris'!$B$3,IF(N69="fe",'List of dopants and characteris'!$C$3,IF(N69="ga",'List of dopants and characteris'!$D$3,IF(N69="ge",'List of dopants and characteris'!$E$3,0))))</f>
        <v>1.81</v>
      </c>
      <c r="X69" s="15">
        <f>IF(O69="sr",'List of dopants and characteris'!$B$7,IF(O69="ba",'List of dopants and characteris'!$C$7,IF(O69="ce",'List of dopants and characteris'!$D$7,IF(O69="ca",'List of dopants and characteris'!$E$7,IF(O69="rb",'List of dopants and characteris'!$F$7,0)))))</f>
        <v>0</v>
      </c>
      <c r="Y69" s="15">
        <f>IF(P69="nb",'List of dopants and characteris'!$B$11,IF(P69="ru",'List of dopants and characteris'!$C$11,IF(P69="ta",'List of dopants and characteris'!$D$11,IF(P69="sb",'List of dopants and characteris'!$E$11,IF(P69="w",'List of dopants and characteris'!$F$11,IF(P69="ge",'List of dopants and characteris'!$G$11,IF(P69="bi",'List of dopants and characteris'!$H$11,IF(P69="cr",'List of dopants and characteris'!$I$11,IF(P69="gd",'List of dopants and characteris'!$J$11,IF(P69="mo",'List of dopants and characteris'!$K$11,IF(P69="sm",'List of dopants and characteris'!$L$11,IF(P69="y",'List of dopants and characteris'!$M$11,0))))))))))))</f>
        <v>1.6</v>
      </c>
    </row>
    <row r="70" spans="1:25" ht="14.25" x14ac:dyDescent="0.2">
      <c r="A70" s="16" t="s">
        <v>131</v>
      </c>
      <c r="B70" s="7">
        <f>6.8-3*E70</f>
        <v>6.1999999999999993</v>
      </c>
      <c r="C70" s="6">
        <v>3</v>
      </c>
      <c r="D70" s="6">
        <v>1.8</v>
      </c>
      <c r="E70" s="6">
        <v>0.2</v>
      </c>
      <c r="G70" s="6">
        <v>0.2</v>
      </c>
      <c r="H70" s="6">
        <v>93.123000000000005</v>
      </c>
      <c r="I70" s="5">
        <v>7.2000000000000005E-4</v>
      </c>
      <c r="K70" s="6">
        <v>0.34429999999999999</v>
      </c>
      <c r="M70" s="7">
        <f t="shared" si="9"/>
        <v>0</v>
      </c>
      <c r="N70" s="6" t="s">
        <v>74</v>
      </c>
      <c r="P70" s="6" t="s">
        <v>98</v>
      </c>
      <c r="Q70" s="7">
        <f>IF(N70="al",'List of dopants and characteris'!$B$2,IF(N70="fe",'List of dopants and characteris'!$C$2,IF(N70="ga",'List of dopants and characteris'!$D$2,IF(N70="ge",'List of dopants and characteris'!$E$2,0))))</f>
        <v>61</v>
      </c>
      <c r="R70" s="6">
        <f>IF(O70="sr",'List of dopants and characteris'!$B$6,IF(O70="ba",'List of dopants and characteris'!$C$6,IF(O70="ce",'List of dopants and characteris'!$D$6,IF(O70="ca",'List of dopants and characteris'!$E$6,IF(O70="rb",'List of dopants and characteris'!$F$6,0)))))</f>
        <v>0</v>
      </c>
      <c r="S70" s="7">
        <f>IF(P70="nb",'List of dopants and characteris'!$B$10,IF(P70="ru",'List of dopants and characteris'!$C$10,IF(P70="ta",'List of dopants and characteris'!$D$10,IF(P70="sb",'List of dopants and characteris'!$E$10,IF(P70="w",'List of dopants and characteris'!$F$10,IF(P70="ge",'List of dopants and characteris'!$G$10,IF(P70="bi",'List of dopants and characteris'!$H$10,IF(P70="cr",'List of dopants and characteris'!$I$10,IF(P70="gd",'List of dopants and characteris'!$J$10,IF(P70="mo",'List of dopants and characteris'!$K$10,IF(P70="sm",'List of dopants and characteris'!$L$10,IF(P70="y",'List of dopants and characteris'!$M$10,0))))))))))))</f>
        <v>78</v>
      </c>
      <c r="T70" s="7">
        <f t="shared" si="10"/>
        <v>950775.78947261965</v>
      </c>
      <c r="U70" s="7">
        <f t="shared" si="11"/>
        <v>0</v>
      </c>
      <c r="V70" s="7">
        <f t="shared" si="12"/>
        <v>1987798.7692617911</v>
      </c>
      <c r="W70" s="15">
        <f>IF(N70="al",'List of dopants and characteris'!$B$3,IF(N70="fe",'List of dopants and characteris'!$C$3,IF(N70="ga",'List of dopants and characteris'!$D$3,IF(N70="ge",'List of dopants and characteris'!$E$3,0))))</f>
        <v>1.81</v>
      </c>
      <c r="X70" s="15">
        <f>IF(O70="sr",'List of dopants and characteris'!$B$7,IF(O70="ba",'List of dopants and characteris'!$C$7,IF(O70="ce",'List of dopants and characteris'!$D$7,IF(O70="ca",'List of dopants and characteris'!$E$7,IF(O70="rb",'List of dopants and characteris'!$F$7,0)))))</f>
        <v>0</v>
      </c>
      <c r="Y70" s="15">
        <f>IF(P70="nb",'List of dopants and characteris'!$B$11,IF(P70="ru",'List of dopants and characteris'!$C$11,IF(P70="ta",'List of dopants and characteris'!$D$11,IF(P70="sb",'List of dopants and characteris'!$E$11,IF(P70="w",'List of dopants and characteris'!$F$11,IF(P70="ge",'List of dopants and characteris'!$G$11,IF(P70="bi",'List of dopants and characteris'!$H$11,IF(P70="cr",'List of dopants and characteris'!$I$11,IF(P70="gd",'List of dopants and characteris'!$J$11,IF(P70="mo",'List of dopants and characteris'!$K$11,IF(P70="sm",'List of dopants and characteris'!$L$11,IF(P70="y",'List of dopants and characteris'!$M$11,0))))))))))))</f>
        <v>1.6</v>
      </c>
    </row>
    <row r="71" spans="1:25" ht="14.25" x14ac:dyDescent="0.2">
      <c r="A71" s="16" t="s">
        <v>131</v>
      </c>
      <c r="B71" s="7">
        <f>6.8-3*E71</f>
        <v>6.05</v>
      </c>
      <c r="C71" s="6">
        <v>3</v>
      </c>
      <c r="D71" s="6">
        <v>1.8</v>
      </c>
      <c r="E71" s="6">
        <v>0.25</v>
      </c>
      <c r="G71" s="6">
        <v>0.2</v>
      </c>
      <c r="H71" s="6">
        <v>91.77</v>
      </c>
      <c r="I71" s="5">
        <v>5.04E-4</v>
      </c>
      <c r="K71" s="6">
        <v>0.35410000000000003</v>
      </c>
      <c r="M71" s="7">
        <f t="shared" si="9"/>
        <v>0</v>
      </c>
      <c r="N71" s="6" t="s">
        <v>74</v>
      </c>
      <c r="P71" s="6" t="s">
        <v>98</v>
      </c>
      <c r="Q71" s="7">
        <f>IF(N71="al",'List of dopants and characteris'!$B$2,IF(N71="fe",'List of dopants and characteris'!$C$2,IF(N71="ga",'List of dopants and characteris'!$D$2,IF(N71="ge",'List of dopants and characteris'!$E$2,0))))</f>
        <v>61</v>
      </c>
      <c r="R71" s="6">
        <f>IF(O71="sr",'List of dopants and characteris'!$B$6,IF(O71="ba",'List of dopants and characteris'!$C$6,IF(O71="ce",'List of dopants and characteris'!$D$6,IF(O71="ca",'List of dopants and characteris'!$E$6,IF(O71="rb",'List of dopants and characteris'!$F$6,0)))))</f>
        <v>0</v>
      </c>
      <c r="S71" s="7">
        <f>IF(P71="nb",'List of dopants and characteris'!$B$10,IF(P71="ru",'List of dopants and characteris'!$C$10,IF(P71="ta",'List of dopants and characteris'!$D$10,IF(P71="sb",'List of dopants and characteris'!$E$10,IF(P71="w",'List of dopants and characteris'!$F$10,IF(P71="ge",'List of dopants and characteris'!$G$10,IF(P71="bi",'List of dopants and characteris'!$H$10,IF(P71="cr",'List of dopants and characteris'!$I$10,IF(P71="gd",'List of dopants and characteris'!$J$10,IF(P71="mo",'List of dopants and characteris'!$K$10,IF(P71="sm",'List of dopants and characteris'!$L$10,IF(P71="y",'List of dopants and characteris'!$M$10,0))))))))))))</f>
        <v>78</v>
      </c>
      <c r="T71" s="7">
        <f t="shared" si="10"/>
        <v>950775.78947261965</v>
      </c>
      <c r="U71" s="7">
        <f t="shared" si="11"/>
        <v>0</v>
      </c>
      <c r="V71" s="7">
        <f t="shared" si="12"/>
        <v>1987798.7692617911</v>
      </c>
      <c r="W71" s="15">
        <f>IF(N71="al",'List of dopants and characteris'!$B$3,IF(N71="fe",'List of dopants and characteris'!$C$3,IF(N71="ga",'List of dopants and characteris'!$D$3,IF(N71="ge",'List of dopants and characteris'!$E$3,0))))</f>
        <v>1.81</v>
      </c>
      <c r="X71" s="15">
        <f>IF(O71="sr",'List of dopants and characteris'!$B$7,IF(O71="ba",'List of dopants and characteris'!$C$7,IF(O71="ce",'List of dopants and characteris'!$D$7,IF(O71="ca",'List of dopants and characteris'!$E$7,IF(O71="rb",'List of dopants and characteris'!$F$7,0)))))</f>
        <v>0</v>
      </c>
      <c r="Y71" s="15">
        <f>IF(P71="nb",'List of dopants and characteris'!$B$11,IF(P71="ru",'List of dopants and characteris'!$C$11,IF(P71="ta",'List of dopants and characteris'!$D$11,IF(P71="sb",'List of dopants and characteris'!$E$11,IF(P71="w",'List of dopants and characteris'!$F$11,IF(P71="ge",'List of dopants and characteris'!$G$11,IF(P71="bi",'List of dopants and characteris'!$H$11,IF(P71="cr",'List of dopants and characteris'!$I$11,IF(P71="gd",'List of dopants and characteris'!$J$11,IF(P71="mo",'List of dopants and characteris'!$K$11,IF(P71="sm",'List of dopants and characteris'!$L$11,IF(P71="y",'List of dopants and characteris'!$M$11,0))))))))))))</f>
        <v>1.6</v>
      </c>
    </row>
    <row r="72" spans="1:25" ht="14.25" x14ac:dyDescent="0.2">
      <c r="A72" s="16" t="s">
        <v>131</v>
      </c>
      <c r="B72" s="7">
        <f>6.8-3*E72</f>
        <v>5.9</v>
      </c>
      <c r="C72" s="6">
        <v>3</v>
      </c>
      <c r="D72" s="6">
        <v>1.8</v>
      </c>
      <c r="E72" s="6">
        <v>0.3</v>
      </c>
      <c r="G72" s="6">
        <v>0.2</v>
      </c>
      <c r="H72" s="6">
        <v>92.19</v>
      </c>
      <c r="I72" s="5">
        <v>3.7199999999999999E-4</v>
      </c>
      <c r="K72" s="6">
        <v>0.35549999999999998</v>
      </c>
      <c r="M72" s="7">
        <f t="shared" si="9"/>
        <v>0</v>
      </c>
      <c r="N72" s="6" t="s">
        <v>74</v>
      </c>
      <c r="P72" s="6" t="s">
        <v>98</v>
      </c>
      <c r="Q72" s="7">
        <f>IF(N72="al",'List of dopants and characteris'!$B$2,IF(N72="fe",'List of dopants and characteris'!$C$2,IF(N72="ga",'List of dopants and characteris'!$D$2,IF(N72="ge",'List of dopants and characteris'!$E$2,0))))</f>
        <v>61</v>
      </c>
      <c r="R72" s="6">
        <f>IF(O72="sr",'List of dopants and characteris'!$B$6,IF(O72="ba",'List of dopants and characteris'!$C$6,IF(O72="ce",'List of dopants and characteris'!$D$6,IF(O72="ca",'List of dopants and characteris'!$E$6,IF(O72="rb",'List of dopants and characteris'!$F$6,0)))))</f>
        <v>0</v>
      </c>
      <c r="S72" s="7">
        <f>IF(P72="nb",'List of dopants and characteris'!$B$10,IF(P72="ru",'List of dopants and characteris'!$C$10,IF(P72="ta",'List of dopants and characteris'!$D$10,IF(P72="sb",'List of dopants and characteris'!$E$10,IF(P72="w",'List of dopants and characteris'!$F$10,IF(P72="ge",'List of dopants and characteris'!$G$10,IF(P72="bi",'List of dopants and characteris'!$H$10,IF(P72="cr",'List of dopants and characteris'!$I$10,IF(P72="gd",'List of dopants and characteris'!$J$10,IF(P72="mo",'List of dopants and characteris'!$K$10,IF(P72="sm",'List of dopants and characteris'!$L$10,IF(P72="y",'List of dopants and characteris'!$M$10,0))))))))))))</f>
        <v>78</v>
      </c>
      <c r="T72" s="7">
        <f t="shared" si="10"/>
        <v>950775.78947261965</v>
      </c>
      <c r="U72" s="7">
        <f t="shared" si="11"/>
        <v>0</v>
      </c>
      <c r="V72" s="7">
        <f t="shared" si="12"/>
        <v>1987798.7692617911</v>
      </c>
      <c r="W72" s="15">
        <f>IF(N72="al",'List of dopants and characteris'!$B$3,IF(N72="fe",'List of dopants and characteris'!$C$3,IF(N72="ga",'List of dopants and characteris'!$D$3,IF(N72="ge",'List of dopants and characteris'!$E$3,0))))</f>
        <v>1.81</v>
      </c>
      <c r="X72" s="15">
        <f>IF(O72="sr",'List of dopants and characteris'!$B$7,IF(O72="ba",'List of dopants and characteris'!$C$7,IF(O72="ce",'List of dopants and characteris'!$D$7,IF(O72="ca",'List of dopants and characteris'!$E$7,IF(O72="rb",'List of dopants and characteris'!$F$7,0)))))</f>
        <v>0</v>
      </c>
      <c r="Y72" s="15">
        <f>IF(P72="nb",'List of dopants and characteris'!$B$11,IF(P72="ru",'List of dopants and characteris'!$C$11,IF(P72="ta",'List of dopants and characteris'!$D$11,IF(P72="sb",'List of dopants and characteris'!$E$11,IF(P72="w",'List of dopants and characteris'!$F$11,IF(P72="ge",'List of dopants and characteris'!$G$11,IF(P72="bi",'List of dopants and characteris'!$H$11,IF(P72="cr",'List of dopants and characteris'!$I$11,IF(P72="gd",'List of dopants and characteris'!$J$11,IF(P72="mo",'List of dopants and characteris'!$K$11,IF(P72="sm",'List of dopants and characteris'!$L$11,IF(P72="y",'List of dopants and characteris'!$M$11,0))))))))))))</f>
        <v>1.6</v>
      </c>
    </row>
    <row r="73" spans="1:25" ht="14.25" x14ac:dyDescent="0.2">
      <c r="A73" s="17" t="s">
        <v>132</v>
      </c>
      <c r="B73" s="7">
        <f>6.4+F73</f>
        <v>6.4</v>
      </c>
      <c r="C73" s="7">
        <f>3-F73</f>
        <v>3</v>
      </c>
      <c r="D73" s="6">
        <v>2</v>
      </c>
      <c r="E73" s="6">
        <v>0.2</v>
      </c>
      <c r="I73" s="5">
        <v>4.5800000000000002E-4</v>
      </c>
      <c r="L73" s="6">
        <v>12.977</v>
      </c>
      <c r="M73" s="7">
        <f t="shared" si="9"/>
        <v>2185.3596188330002</v>
      </c>
      <c r="N73" s="6" t="s">
        <v>74</v>
      </c>
      <c r="Q73" s="7">
        <f>IF(N73="al",'List of dopants and characteris'!$B$2,IF(N73="fe",'List of dopants and characteris'!$C$2,IF(N73="ga",'List of dopants and characteris'!$D$2,IF(N73="ge",'List of dopants and characteris'!$E$2,0))))</f>
        <v>61</v>
      </c>
      <c r="R73" s="6">
        <f>IF(O73="sr",'List of dopants and characteris'!$B$6,IF(O73="ba",'List of dopants and characteris'!$C$6,IF(O73="ce",'List of dopants and characteris'!$D$6,IF(O73="ca",'List of dopants and characteris'!$E$6,IF(O73="rb",'List of dopants and characteris'!$F$6,0)))))</f>
        <v>0</v>
      </c>
      <c r="S73" s="7">
        <f>IF(P73="nb",'List of dopants and characteris'!$B$10,IF(P73="ru",'List of dopants and characteris'!$C$10,IF(P73="ta",'List of dopants and characteris'!$D$10,IF(P73="sb",'List of dopants and characteris'!$E$10,IF(P73="w",'List of dopants and characteris'!$F$10,IF(P73="ge",'List of dopants and characteris'!$G$10,IF(P73="bi",'List of dopants and characteris'!$H$10,IF(P73="cr",'List of dopants and characteris'!$I$10,IF(P73="gd",'List of dopants and characteris'!$J$10,IF(P73="mo",'List of dopants and characteris'!$K$10,IF(P73="sm",'List of dopants and characteris'!$L$10,IF(P73="y",'List of dopants and characteris'!$M$10,0))))))))))))</f>
        <v>0</v>
      </c>
      <c r="T73" s="7">
        <f t="shared" si="10"/>
        <v>950775.78947261965</v>
      </c>
      <c r="U73" s="7">
        <f t="shared" si="11"/>
        <v>0</v>
      </c>
      <c r="V73" s="7">
        <f t="shared" si="12"/>
        <v>0</v>
      </c>
      <c r="W73" s="15">
        <f>IF(N73="al",'List of dopants and characteris'!$B$3,IF(N73="fe",'List of dopants and characteris'!$C$3,IF(N73="ga",'List of dopants and characteris'!$D$3,IF(N73="ge",'List of dopants and characteris'!$E$3,0))))</f>
        <v>1.81</v>
      </c>
      <c r="X73" s="15">
        <f>IF(O73="sr",'List of dopants and characteris'!$B$7,IF(O73="ba",'List of dopants and characteris'!$C$7,IF(O73="ce",'List of dopants and characteris'!$D$7,IF(O73="ca",'List of dopants and characteris'!$E$7,IF(O73="rb",'List of dopants and characteris'!$F$7,0)))))</f>
        <v>0</v>
      </c>
      <c r="Y73" s="15">
        <f>IF(P73="nb",'List of dopants and characteris'!$B$11,IF(P73="ru",'List of dopants and characteris'!$C$11,IF(P73="ta",'List of dopants and characteris'!$D$11,IF(P73="sb",'List of dopants and characteris'!$E$11,IF(P73="w",'List of dopants and characteris'!$F$11,IF(P73="ge",'List of dopants and characteris'!$G$11,IF(P73="bi",'List of dopants and characteris'!$H$11,IF(P73="cr",'List of dopants and characteris'!$I$11,IF(P73="gd",'List of dopants and characteris'!$J$11,IF(P73="mo",'List of dopants and characteris'!$K$11,IF(P73="sm",'List of dopants and characteris'!$L$11,IF(P73="y",'List of dopants and characteris'!$M$11,0))))))))))))</f>
        <v>0</v>
      </c>
    </row>
    <row r="74" spans="1:25" ht="14.25" x14ac:dyDescent="0.2">
      <c r="A74" s="17" t="s">
        <v>132</v>
      </c>
      <c r="B74" s="7">
        <f>6.4+F74</f>
        <v>6.5</v>
      </c>
      <c r="C74" s="7">
        <f>3-F74</f>
        <v>2.9</v>
      </c>
      <c r="D74" s="6">
        <v>2</v>
      </c>
      <c r="E74" s="6">
        <v>0.2</v>
      </c>
      <c r="F74" s="6">
        <v>0.1</v>
      </c>
      <c r="I74" s="5">
        <v>5.5000000000000003E-4</v>
      </c>
      <c r="L74" s="6">
        <v>12.976800000000001</v>
      </c>
      <c r="M74" s="7">
        <f t="shared" si="9"/>
        <v>2185.2585788728325</v>
      </c>
      <c r="N74" s="6" t="s">
        <v>74</v>
      </c>
      <c r="O74" s="6" t="s">
        <v>133</v>
      </c>
      <c r="Q74" s="7">
        <f>IF(N74="al",'List of dopants and characteris'!$B$2,IF(N74="fe",'List of dopants and characteris'!$C$2,IF(N74="ga",'List of dopants and characteris'!$D$2,IF(N74="ge",'List of dopants and characteris'!$E$2,0))))</f>
        <v>61</v>
      </c>
      <c r="R74" s="6">
        <f>IF(O74="sr",'List of dopants and characteris'!$B$6,IF(O74="ba",'List of dopants and characteris'!$C$6,IF(O74="ce",'List of dopants and characteris'!$D$6,IF(O74="ca",'List of dopants and characteris'!$E$6,IF(O74="rb",'List of dopants and characteris'!$F$6,0)))))</f>
        <v>140</v>
      </c>
      <c r="S74" s="7">
        <f>IF(P74="nb",'List of dopants and characteris'!$B$10,IF(P74="ru",'List of dopants and characteris'!$C$10,IF(P74="ta",'List of dopants and characteris'!$D$10,IF(P74="sb",'List of dopants and characteris'!$E$10,IF(P74="w",'List of dopants and characteris'!$F$10,IF(P74="ge",'List of dopants and characteris'!$G$10,IF(P74="bi",'List of dopants and characteris'!$H$10,IF(P74="cr",'List of dopants and characteris'!$I$10,IF(P74="gd",'List of dopants and characteris'!$J$10,IF(P74="mo",'List of dopants and characteris'!$K$10,IF(P74="sm",'List of dopants and characteris'!$L$10,IF(P74="y",'List of dopants and characteris'!$M$10,0))))))))))))</f>
        <v>0</v>
      </c>
      <c r="T74" s="7">
        <f t="shared" si="10"/>
        <v>950775.78947261965</v>
      </c>
      <c r="U74" s="7">
        <f t="shared" si="11"/>
        <v>11494040.321933856</v>
      </c>
      <c r="V74" s="7">
        <f t="shared" si="12"/>
        <v>0</v>
      </c>
      <c r="W74" s="15">
        <f>IF(N74="al",'List of dopants and characteris'!$B$3,IF(N74="fe",'List of dopants and characteris'!$C$3,IF(N74="ga",'List of dopants and characteris'!$D$3,IF(N74="ge",'List of dopants and characteris'!$E$3,0))))</f>
        <v>1.81</v>
      </c>
      <c r="X74" s="15">
        <f>IF(O74="sr",'List of dopants and characteris'!$B$7,IF(O74="ba",'List of dopants and characteris'!$C$7,IF(O74="ce",'List of dopants and characteris'!$D$7,IF(O74="ca",'List of dopants and characteris'!$E$7,IF(O74="rb",'List of dopants and characteris'!$F$7,0)))))</f>
        <v>0.95</v>
      </c>
      <c r="Y74" s="15">
        <f>IF(P74="nb",'List of dopants and characteris'!$B$11,IF(P74="ru",'List of dopants and characteris'!$C$11,IF(P74="ta",'List of dopants and characteris'!$D$11,IF(P74="sb",'List of dopants and characteris'!$E$11,IF(P74="w",'List of dopants and characteris'!$F$11,IF(P74="ge",'List of dopants and characteris'!$G$11,IF(P74="bi",'List of dopants and characteris'!$H$11,IF(P74="cr",'List of dopants and characteris'!$I$11,IF(P74="gd",'List of dopants and characteris'!$J$11,IF(P74="mo",'List of dopants and characteris'!$K$11,IF(P74="sm",'List of dopants and characteris'!$L$11,IF(P74="y",'List of dopants and characteris'!$M$11,0))))))))))))</f>
        <v>0</v>
      </c>
    </row>
    <row r="75" spans="1:25" ht="14.25" x14ac:dyDescent="0.2">
      <c r="A75" s="17" t="s">
        <v>132</v>
      </c>
      <c r="B75" s="7">
        <f>6.4+F75</f>
        <v>6.6000000000000005</v>
      </c>
      <c r="C75" s="7">
        <f>3-F75</f>
        <v>2.8</v>
      </c>
      <c r="D75" s="6">
        <v>2</v>
      </c>
      <c r="E75" s="6">
        <v>0.2</v>
      </c>
      <c r="F75" s="6">
        <v>0.2</v>
      </c>
      <c r="I75" s="5">
        <v>3.4600000000000001E-4</v>
      </c>
      <c r="L75" s="6">
        <v>12.978</v>
      </c>
      <c r="M75" s="7">
        <f t="shared" si="9"/>
        <v>2185.8648653519999</v>
      </c>
      <c r="N75" s="6" t="s">
        <v>74</v>
      </c>
      <c r="O75" s="6" t="s">
        <v>133</v>
      </c>
      <c r="Q75" s="7">
        <f>IF(N75="al",'List of dopants and characteris'!$B$2,IF(N75="fe",'List of dopants and characteris'!$C$2,IF(N75="ga",'List of dopants and characteris'!$D$2,IF(N75="ge",'List of dopants and characteris'!$E$2,0))))</f>
        <v>61</v>
      </c>
      <c r="R75" s="6">
        <f>IF(O75="sr",'List of dopants and characteris'!$B$6,IF(O75="ba",'List of dopants and characteris'!$C$6,IF(O75="ce",'List of dopants and characteris'!$D$6,IF(O75="ca",'List of dopants and characteris'!$E$6,IF(O75="rb",'List of dopants and characteris'!$F$6,0)))))</f>
        <v>140</v>
      </c>
      <c r="S75" s="7">
        <f>IF(P75="nb",'List of dopants and characteris'!$B$10,IF(P75="ru",'List of dopants and characteris'!$C$10,IF(P75="ta",'List of dopants and characteris'!$D$10,IF(P75="sb",'List of dopants and characteris'!$E$10,IF(P75="w",'List of dopants and characteris'!$F$10,IF(P75="ge",'List of dopants and characteris'!$G$10,IF(P75="bi",'List of dopants and characteris'!$H$10,IF(P75="cr",'List of dopants and characteris'!$I$10,IF(P75="gd",'List of dopants and characteris'!$J$10,IF(P75="mo",'List of dopants and characteris'!$K$10,IF(P75="sm",'List of dopants and characteris'!$L$10,IF(P75="y",'List of dopants and characteris'!$M$10,0))))))))))))</f>
        <v>0</v>
      </c>
      <c r="T75" s="7">
        <f t="shared" si="10"/>
        <v>950775.78947261965</v>
      </c>
      <c r="U75" s="7">
        <f t="shared" si="11"/>
        <v>11494040.321933856</v>
      </c>
      <c r="V75" s="7">
        <f t="shared" si="12"/>
        <v>0</v>
      </c>
      <c r="W75" s="15">
        <f>IF(N75="al",'List of dopants and characteris'!$B$3,IF(N75="fe",'List of dopants and characteris'!$C$3,IF(N75="ga",'List of dopants and characteris'!$D$3,IF(N75="ge",'List of dopants and characteris'!$E$3,0))))</f>
        <v>1.81</v>
      </c>
      <c r="X75" s="15">
        <f>IF(O75="sr",'List of dopants and characteris'!$B$7,IF(O75="ba",'List of dopants and characteris'!$C$7,IF(O75="ce",'List of dopants and characteris'!$D$7,IF(O75="ca",'List of dopants and characteris'!$E$7,IF(O75="rb",'List of dopants and characteris'!$F$7,0)))))</f>
        <v>0.95</v>
      </c>
      <c r="Y75" s="15">
        <f>IF(P75="nb",'List of dopants and characteris'!$B$11,IF(P75="ru",'List of dopants and characteris'!$C$11,IF(P75="ta",'List of dopants and characteris'!$D$11,IF(P75="sb",'List of dopants and characteris'!$E$11,IF(P75="w",'List of dopants and characteris'!$F$11,IF(P75="ge",'List of dopants and characteris'!$G$11,IF(P75="bi",'List of dopants and characteris'!$H$11,IF(P75="cr",'List of dopants and characteris'!$I$11,IF(P75="gd",'List of dopants and characteris'!$J$11,IF(P75="mo",'List of dopants and characteris'!$K$11,IF(P75="sm",'List of dopants and characteris'!$L$11,IF(P75="y",'List of dopants and characteris'!$M$11,0))))))))))))</f>
        <v>0</v>
      </c>
    </row>
    <row r="76" spans="1:25" ht="14.25" x14ac:dyDescent="0.2">
      <c r="A76" s="17" t="s">
        <v>132</v>
      </c>
      <c r="B76" s="7">
        <f>6.4+F76</f>
        <v>6.7</v>
      </c>
      <c r="C76" s="7">
        <f>3-F76</f>
        <v>2.7</v>
      </c>
      <c r="D76" s="6">
        <v>2</v>
      </c>
      <c r="E76" s="6">
        <v>0.2</v>
      </c>
      <c r="F76" s="6">
        <v>0.3</v>
      </c>
      <c r="I76" s="5">
        <v>1.95E-4</v>
      </c>
      <c r="L76" s="6">
        <v>12.981</v>
      </c>
      <c r="M76" s="7">
        <f t="shared" si="9"/>
        <v>2187.381072141</v>
      </c>
      <c r="N76" s="6" t="s">
        <v>74</v>
      </c>
      <c r="O76" s="6" t="s">
        <v>133</v>
      </c>
      <c r="Q76" s="7">
        <f>IF(N76="al",'List of dopants and characteris'!$B$2,IF(N76="fe",'List of dopants and characteris'!$C$2,IF(N76="ga",'List of dopants and characteris'!$D$2,IF(N76="ge",'List of dopants and characteris'!$E$2,0))))</f>
        <v>61</v>
      </c>
      <c r="R76" s="6">
        <f>IF(O76="sr",'List of dopants and characteris'!$B$6,IF(O76="ba",'List of dopants and characteris'!$C$6,IF(O76="ce",'List of dopants and characteris'!$D$6,IF(O76="ca",'List of dopants and characteris'!$E$6,IF(O76="rb",'List of dopants and characteris'!$F$6,0)))))</f>
        <v>140</v>
      </c>
      <c r="S76" s="7">
        <f>IF(P76="nb",'List of dopants and characteris'!$B$10,IF(P76="ru",'List of dopants and characteris'!$C$10,IF(P76="ta",'List of dopants and characteris'!$D$10,IF(P76="sb",'List of dopants and characteris'!$E$10,IF(P76="w",'List of dopants and characteris'!$F$10,IF(P76="ge",'List of dopants and characteris'!$G$10,IF(P76="bi",'List of dopants and characteris'!$H$10,IF(P76="cr",'List of dopants and characteris'!$I$10,IF(P76="gd",'List of dopants and characteris'!$J$10,IF(P76="mo",'List of dopants and characteris'!$K$10,IF(P76="sm",'List of dopants and characteris'!$L$10,IF(P76="y",'List of dopants and characteris'!$M$10,0))))))))))))</f>
        <v>0</v>
      </c>
      <c r="T76" s="7">
        <f t="shared" si="10"/>
        <v>950775.78947261965</v>
      </c>
      <c r="U76" s="7">
        <f t="shared" si="11"/>
        <v>11494040.321933856</v>
      </c>
      <c r="V76" s="7">
        <f t="shared" si="12"/>
        <v>0</v>
      </c>
      <c r="W76" s="15">
        <f>IF(N76="al",'List of dopants and characteris'!$B$3,IF(N76="fe",'List of dopants and characteris'!$C$3,IF(N76="ga",'List of dopants and characteris'!$D$3,IF(N76="ge",'List of dopants and characteris'!$E$3,0))))</f>
        <v>1.81</v>
      </c>
      <c r="X76" s="15">
        <f>IF(O76="sr",'List of dopants and characteris'!$B$7,IF(O76="ba",'List of dopants and characteris'!$C$7,IF(O76="ce",'List of dopants and characteris'!$D$7,IF(O76="ca",'List of dopants and characteris'!$E$7,IF(O76="rb",'List of dopants and characteris'!$F$7,0)))))</f>
        <v>0.95</v>
      </c>
      <c r="Y76" s="15">
        <f>IF(P76="nb",'List of dopants and characteris'!$B$11,IF(P76="ru",'List of dopants and characteris'!$C$11,IF(P76="ta",'List of dopants and characteris'!$D$11,IF(P76="sb",'List of dopants and characteris'!$E$11,IF(P76="w",'List of dopants and characteris'!$F$11,IF(P76="ge",'List of dopants and characteris'!$G$11,IF(P76="bi",'List of dopants and characteris'!$H$11,IF(P76="cr",'List of dopants and characteris'!$I$11,IF(P76="gd",'List of dopants and characteris'!$J$11,IF(P76="mo",'List of dopants and characteris'!$K$11,IF(P76="sm",'List of dopants and characteris'!$L$11,IF(P76="y",'List of dopants and characteris'!$M$11,0))))))))))))</f>
        <v>0</v>
      </c>
    </row>
    <row r="77" spans="1:25" ht="14.25" x14ac:dyDescent="0.2">
      <c r="A77" s="17" t="s">
        <v>132</v>
      </c>
      <c r="B77" s="7">
        <f>6.4+F77</f>
        <v>6.8000000000000007</v>
      </c>
      <c r="C77" s="7">
        <f>3-F77</f>
        <v>2.6</v>
      </c>
      <c r="D77" s="6">
        <v>2</v>
      </c>
      <c r="E77" s="6">
        <v>0.2</v>
      </c>
      <c r="F77" s="6">
        <v>0.4</v>
      </c>
      <c r="I77" s="5">
        <v>3.0300000000000001E-5</v>
      </c>
      <c r="L77" s="6">
        <v>12.987</v>
      </c>
      <c r="M77" s="7">
        <f t="shared" si="9"/>
        <v>2190.415588803</v>
      </c>
      <c r="N77" s="6" t="s">
        <v>74</v>
      </c>
      <c r="O77" s="6" t="s">
        <v>133</v>
      </c>
      <c r="Q77" s="7">
        <f>IF(N77="al",'List of dopants and characteris'!$B$2,IF(N77="fe",'List of dopants and characteris'!$C$2,IF(N77="ga",'List of dopants and characteris'!$D$2,IF(N77="ge",'List of dopants and characteris'!$E$2,0))))</f>
        <v>61</v>
      </c>
      <c r="R77" s="6">
        <f>IF(O77="sr",'List of dopants and characteris'!$B$6,IF(O77="ba",'List of dopants and characteris'!$C$6,IF(O77="ce",'List of dopants and characteris'!$D$6,IF(O77="ca",'List of dopants and characteris'!$E$6,IF(O77="rb",'List of dopants and characteris'!$F$6,0)))))</f>
        <v>140</v>
      </c>
      <c r="S77" s="7">
        <f>IF(P77="nb",'List of dopants and characteris'!$B$10,IF(P77="ru",'List of dopants and characteris'!$C$10,IF(P77="ta",'List of dopants and characteris'!$D$10,IF(P77="sb",'List of dopants and characteris'!$E$10,IF(P77="w",'List of dopants and characteris'!$F$10,IF(P77="ge",'List of dopants and characteris'!$G$10,IF(P77="bi",'List of dopants and characteris'!$H$10,IF(P77="cr",'List of dopants and characteris'!$I$10,IF(P77="gd",'List of dopants and characteris'!$J$10,IF(P77="mo",'List of dopants and characteris'!$K$10,IF(P77="sm",'List of dopants and characteris'!$L$10,IF(P77="y",'List of dopants and characteris'!$M$10,0))))))))))))</f>
        <v>0</v>
      </c>
      <c r="T77" s="7">
        <f t="shared" si="10"/>
        <v>950775.78947261965</v>
      </c>
      <c r="U77" s="7">
        <f t="shared" si="11"/>
        <v>11494040.321933856</v>
      </c>
      <c r="V77" s="7">
        <f t="shared" si="12"/>
        <v>0</v>
      </c>
      <c r="W77" s="15">
        <f>IF(N77="al",'List of dopants and characteris'!$B$3,IF(N77="fe",'List of dopants and characteris'!$C$3,IF(N77="ga",'List of dopants and characteris'!$D$3,IF(N77="ge",'List of dopants and characteris'!$E$3,0))))</f>
        <v>1.81</v>
      </c>
      <c r="X77" s="15">
        <f>IF(O77="sr",'List of dopants and characteris'!$B$7,IF(O77="ba",'List of dopants and characteris'!$C$7,IF(O77="ce",'List of dopants and characteris'!$D$7,IF(O77="ca",'List of dopants and characteris'!$E$7,IF(O77="rb",'List of dopants and characteris'!$F$7,0)))))</f>
        <v>0.95</v>
      </c>
      <c r="Y77" s="15">
        <f>IF(P77="nb",'List of dopants and characteris'!$B$11,IF(P77="ru",'List of dopants and characteris'!$C$11,IF(P77="ta",'List of dopants and characteris'!$D$11,IF(P77="sb",'List of dopants and characteris'!$E$11,IF(P77="w",'List of dopants and characteris'!$F$11,IF(P77="ge",'List of dopants and characteris'!$G$11,IF(P77="bi",'List of dopants and characteris'!$H$11,IF(P77="cr",'List of dopants and characteris'!$I$11,IF(P77="gd",'List of dopants and characteris'!$J$11,IF(P77="mo",'List of dopants and characteris'!$K$11,IF(P77="sm",'List of dopants and characteris'!$L$11,IF(P77="y",'List of dopants and characteris'!$M$11,0))))))))))))</f>
        <v>0</v>
      </c>
    </row>
    <row r="78" spans="1:25" ht="14.25" x14ac:dyDescent="0.2">
      <c r="A78" s="16" t="s">
        <v>91</v>
      </c>
      <c r="B78" s="6">
        <v>6.4</v>
      </c>
      <c r="C78" s="6">
        <v>3</v>
      </c>
      <c r="D78" s="6">
        <v>2</v>
      </c>
      <c r="E78" s="6">
        <v>0.15</v>
      </c>
      <c r="I78" s="5">
        <v>8.0500000000000005E-5</v>
      </c>
      <c r="M78" s="7">
        <f t="shared" si="9"/>
        <v>0</v>
      </c>
      <c r="N78" s="6" t="s">
        <v>92</v>
      </c>
      <c r="Q78" s="7">
        <f>IF(N78="al",'List of dopants and characteris'!$B$2,IF(N78="fe",'List of dopants and characteris'!$C$2,IF(N78="ga",'List of dopants and characteris'!$D$2,IF(N78="ge",'List of dopants and characteris'!$E$2,0))))</f>
        <v>53</v>
      </c>
      <c r="R78" s="6">
        <f>IF(O78="sr",'List of dopants and characteris'!$B$6,IF(O78="ba",'List of dopants and characteris'!$C$6,IF(O78="ce",'List of dopants and characteris'!$D$6,IF(O78="ca",'List of dopants and characteris'!$E$6,IF(O78="rb",'List of dopants and characteris'!$F$6,0)))))</f>
        <v>0</v>
      </c>
      <c r="S78" s="7">
        <f>IF(P78="nb",'List of dopants and characteris'!$B$10,IF(P78="ru",'List of dopants and characteris'!$C$10,IF(P78="ta",'List of dopants and characteris'!$D$10,IF(P78="sb",'List of dopants and characteris'!$E$10,IF(P78="w",'List of dopants and characteris'!$F$10,IF(P78="ge",'List of dopants and characteris'!$G$10,IF(P78="bi",'List of dopants and characteris'!$H$10,IF(P78="cr",'List of dopants and characteris'!$I$10,IF(P78="gd",'List of dopants and characteris'!$J$10,IF(P78="mo",'List of dopants and characteris'!$K$10,IF(P78="sm",'List of dopants and characteris'!$L$10,IF(P78="y",'List of dopants and characteris'!$M$10,0))))))))))))</f>
        <v>0</v>
      </c>
      <c r="T78" s="7">
        <f t="shared" si="10"/>
        <v>623614.51931798342</v>
      </c>
      <c r="U78" s="7">
        <f t="shared" si="11"/>
        <v>0</v>
      </c>
      <c r="V78" s="7">
        <f t="shared" si="12"/>
        <v>0</v>
      </c>
      <c r="W78" s="15">
        <f>IF(N78="al",'List of dopants and characteris'!$B$3,IF(N78="fe",'List of dopants and characteris'!$C$3,IF(N78="ga",'List of dopants and characteris'!$D$3,IF(N78="ge",'List of dopants and characteris'!$E$3,0))))</f>
        <v>2.0099999999999998</v>
      </c>
      <c r="X78" s="15">
        <f>IF(O78="sr",'List of dopants and characteris'!$B$7,IF(O78="ba",'List of dopants and characteris'!$C$7,IF(O78="ce",'List of dopants and characteris'!$D$7,IF(O78="ca",'List of dopants and characteris'!$E$7,IF(O78="rb",'List of dopants and characteris'!$F$7,0)))))</f>
        <v>0</v>
      </c>
      <c r="Y78" s="15">
        <f>IF(P78="nb",'List of dopants and characteris'!$B$11,IF(P78="ru",'List of dopants and characteris'!$C$11,IF(P78="ta",'List of dopants and characteris'!$D$11,IF(P78="sb",'List of dopants and characteris'!$E$11,IF(P78="w",'List of dopants and characteris'!$F$11,IF(P78="ge",'List of dopants and characteris'!$G$11,IF(P78="bi",'List of dopants and characteris'!$H$11,IF(P78="cr",'List of dopants and characteris'!$I$11,IF(P78="gd",'List of dopants and characteris'!$J$11,IF(P78="mo",'List of dopants and characteris'!$K$11,IF(P78="sm",'List of dopants and characteris'!$L$11,IF(P78="y",'List of dopants and characteris'!$M$11,0))))))))))))</f>
        <v>0</v>
      </c>
    </row>
    <row r="79" spans="1:25" ht="14.25" x14ac:dyDescent="0.2">
      <c r="A79" s="16" t="s">
        <v>91</v>
      </c>
      <c r="B79" s="6">
        <v>6.6</v>
      </c>
      <c r="C79" s="6">
        <v>3</v>
      </c>
      <c r="D79" s="6">
        <v>2</v>
      </c>
      <c r="E79" s="6">
        <v>0.1</v>
      </c>
      <c r="H79" s="6">
        <v>98</v>
      </c>
      <c r="I79" s="5">
        <v>2.7999999999999998E-4</v>
      </c>
      <c r="L79" s="6">
        <v>12.962999999999999</v>
      </c>
      <c r="M79" s="7">
        <f t="shared" si="9"/>
        <v>2178.2943403469994</v>
      </c>
      <c r="N79" s="6" t="s">
        <v>92</v>
      </c>
      <c r="Q79" s="7">
        <f>IF(N79="al",'List of dopants and characteris'!$B$2,IF(N79="fe",'List of dopants and characteris'!$C$2,IF(N79="ga",'List of dopants and characteris'!$D$2,IF(N79="ge",'List of dopants and characteris'!$E$2,0))))</f>
        <v>53</v>
      </c>
      <c r="R79" s="6">
        <f>IF(O79="sr",'List of dopants and characteris'!$B$6,IF(O79="ba",'List of dopants and characteris'!$C$6,IF(O79="ce",'List of dopants and characteris'!$D$6,IF(O79="ca",'List of dopants and characteris'!$E$6,IF(O79="rb",'List of dopants and characteris'!$F$6,0)))))</f>
        <v>0</v>
      </c>
      <c r="S79" s="7">
        <f>IF(P79="nb",'List of dopants and characteris'!$B$10,IF(P79="ru",'List of dopants and characteris'!$C$10,IF(P79="ta",'List of dopants and characteris'!$D$10,IF(P79="sb",'List of dopants and characteris'!$E$10,IF(P79="w",'List of dopants and characteris'!$F$10,IF(P79="ge",'List of dopants and characteris'!$G$10,IF(P79="bi",'List of dopants and characteris'!$H$10,IF(P79="cr",'List of dopants and characteris'!$I$10,IF(P79="gd",'List of dopants and characteris'!$J$10,IF(P79="mo",'List of dopants and characteris'!$K$10,IF(P79="sm",'List of dopants and characteris'!$L$10,IF(P79="y",'List of dopants and characteris'!$M$10,0))))))))))))</f>
        <v>0</v>
      </c>
      <c r="T79" s="7">
        <f t="shared" si="10"/>
        <v>623614.51931798342</v>
      </c>
      <c r="U79" s="7">
        <f t="shared" si="11"/>
        <v>0</v>
      </c>
      <c r="V79" s="7">
        <f t="shared" si="12"/>
        <v>0</v>
      </c>
      <c r="W79" s="15">
        <f>IF(N79="al",'List of dopants and characteris'!$B$3,IF(N79="fe",'List of dopants and characteris'!$C$3,IF(N79="ga",'List of dopants and characteris'!$D$3,IF(N79="ge",'List of dopants and characteris'!$E$3,0))))</f>
        <v>2.0099999999999998</v>
      </c>
      <c r="X79" s="15">
        <f>IF(O79="sr",'List of dopants and characteris'!$B$7,IF(O79="ba",'List of dopants and characteris'!$C$7,IF(O79="ce",'List of dopants and characteris'!$D$7,IF(O79="ca",'List of dopants and characteris'!$E$7,IF(O79="rb",'List of dopants and characteris'!$F$7,0)))))</f>
        <v>0</v>
      </c>
      <c r="Y79" s="15">
        <f>IF(P79="nb",'List of dopants and characteris'!$B$11,IF(P79="ru",'List of dopants and characteris'!$C$11,IF(P79="ta",'List of dopants and characteris'!$D$11,IF(P79="sb",'List of dopants and characteris'!$E$11,IF(P79="w",'List of dopants and characteris'!$F$11,IF(P79="ge",'List of dopants and characteris'!$G$11,IF(P79="bi",'List of dopants and characteris'!$H$11,IF(P79="cr",'List of dopants and characteris'!$I$11,IF(P79="gd",'List of dopants and characteris'!$J$11,IF(P79="mo",'List of dopants and characteris'!$K$11,IF(P79="sm",'List of dopants and characteris'!$L$11,IF(P79="y",'List of dopants and characteris'!$M$11,0))))))))))))</f>
        <v>0</v>
      </c>
    </row>
    <row r="80" spans="1:25" ht="14.25" x14ac:dyDescent="0.2">
      <c r="A80" s="16" t="s">
        <v>91</v>
      </c>
      <c r="B80" s="6">
        <v>6.8</v>
      </c>
      <c r="C80" s="6">
        <v>3</v>
      </c>
      <c r="D80" s="6">
        <v>2</v>
      </c>
      <c r="E80" s="6">
        <v>0.05</v>
      </c>
      <c r="I80" s="5">
        <v>2.9099999999999999E-5</v>
      </c>
      <c r="M80" s="7">
        <f t="shared" si="9"/>
        <v>0</v>
      </c>
      <c r="N80" s="6" t="s">
        <v>92</v>
      </c>
      <c r="Q80" s="7">
        <f>IF(N80="al",'List of dopants and characteris'!$B$2,IF(N80="fe",'List of dopants and characteris'!$C$2,IF(N80="ga",'List of dopants and characteris'!$D$2,IF(N80="ge",'List of dopants and characteris'!$E$2,0))))</f>
        <v>53</v>
      </c>
      <c r="R80" s="6">
        <f>IF(O80="sr",'List of dopants and characteris'!$B$6,IF(O80="ba",'List of dopants and characteris'!$C$6,IF(O80="ce",'List of dopants and characteris'!$D$6,IF(O80="ca",'List of dopants and characteris'!$E$6,IF(O80="rb",'List of dopants and characteris'!$F$6,0)))))</f>
        <v>0</v>
      </c>
      <c r="S80" s="7">
        <f>IF(P80="nb",'List of dopants and characteris'!$B$10,IF(P80="ru",'List of dopants and characteris'!$C$10,IF(P80="ta",'List of dopants and characteris'!$D$10,IF(P80="sb",'List of dopants and characteris'!$E$10,IF(P80="w",'List of dopants and characteris'!$F$10,IF(P80="ge",'List of dopants and characteris'!$G$10,IF(P80="bi",'List of dopants and characteris'!$H$10,IF(P80="cr",'List of dopants and characteris'!$I$10,IF(P80="gd",'List of dopants and characteris'!$J$10,IF(P80="mo",'List of dopants and characteris'!$K$10,IF(P80="sm",'List of dopants and characteris'!$L$10,IF(P80="y",'List of dopants and characteris'!$M$10,0))))))))))))</f>
        <v>0</v>
      </c>
      <c r="T80" s="7">
        <f t="shared" si="10"/>
        <v>623614.51931798342</v>
      </c>
      <c r="U80" s="7">
        <f t="shared" si="11"/>
        <v>0</v>
      </c>
      <c r="V80" s="7">
        <f t="shared" si="12"/>
        <v>0</v>
      </c>
      <c r="W80" s="15">
        <f>IF(N80="al",'List of dopants and characteris'!$B$3,IF(N80="fe",'List of dopants and characteris'!$C$3,IF(N80="ga",'List of dopants and characteris'!$D$3,IF(N80="ge",'List of dopants and characteris'!$E$3,0))))</f>
        <v>2.0099999999999998</v>
      </c>
      <c r="X80" s="15">
        <f>IF(O80="sr",'List of dopants and characteris'!$B$7,IF(O80="ba",'List of dopants and characteris'!$C$7,IF(O80="ce",'List of dopants and characteris'!$D$7,IF(O80="ca",'List of dopants and characteris'!$E$7,IF(O80="rb",'List of dopants and characteris'!$F$7,0)))))</f>
        <v>0</v>
      </c>
      <c r="Y80" s="15">
        <f>IF(P80="nb",'List of dopants and characteris'!$B$11,IF(P80="ru",'List of dopants and characteris'!$C$11,IF(P80="ta",'List of dopants and characteris'!$D$11,IF(P80="sb",'List of dopants and characteris'!$E$11,IF(P80="w",'List of dopants and characteris'!$F$11,IF(P80="ge",'List of dopants and characteris'!$G$11,IF(P80="bi",'List of dopants and characteris'!$H$11,IF(P80="cr",'List of dopants and characteris'!$I$11,IF(P80="gd",'List of dopants and characteris'!$J$11,IF(P80="mo",'List of dopants and characteris'!$K$11,IF(P80="sm",'List of dopants and characteris'!$L$11,IF(P80="y",'List of dopants and characteris'!$M$11,0))))))))))))</f>
        <v>0</v>
      </c>
    </row>
    <row r="81" spans="1:25" ht="14.25" x14ac:dyDescent="0.2">
      <c r="A81" s="16" t="s">
        <v>66</v>
      </c>
      <c r="B81" s="6">
        <v>6.6</v>
      </c>
      <c r="C81" s="6">
        <v>2.6</v>
      </c>
      <c r="D81" s="6">
        <v>2</v>
      </c>
      <c r="F81" s="6">
        <v>0.4</v>
      </c>
      <c r="H81" s="6">
        <v>96</v>
      </c>
      <c r="I81" s="5">
        <v>1.4399999999999999E-5</v>
      </c>
      <c r="J81" s="7">
        <f t="shared" ref="J81:J90" si="13">LOG10(I81)</f>
        <v>-4.8416375079047507</v>
      </c>
      <c r="L81" s="6">
        <v>13.02</v>
      </c>
      <c r="M81" s="7">
        <f t="shared" si="9"/>
        <v>2207.155608</v>
      </c>
      <c r="O81" s="6" t="s">
        <v>67</v>
      </c>
      <c r="Q81" s="7">
        <f>IF(N81="al",'List of dopants and characteris'!$B$2,IF(N81="fe",'List of dopants and characteris'!$C$2,IF(N81="ga",'List of dopants and characteris'!$D$2,IF(N81="ge",'List of dopants and characteris'!$E$2,0))))</f>
        <v>0</v>
      </c>
      <c r="R81" s="6">
        <f>IF(O81="sr",'List of dopants and characteris'!$B$6,IF(O81="ba",'List of dopants and characteris'!$C$6,IF(O81="ce",'List of dopants and characteris'!$D$6,IF(O81="ca",'List of dopants and characteris'!$E$6,IF(O81="rb",'List of dopants and characteris'!$F$6,0)))))</f>
        <v>111</v>
      </c>
      <c r="S81" s="7">
        <f>IF(P81="nb",'List of dopants and characteris'!$B$10,IF(P81="ru",'List of dopants and characteris'!$C$10,IF(P81="ta",'List of dopants and characteris'!$D$10,IF(P81="sb",'List of dopants and characteris'!$E$10,IF(P81="w",'List of dopants and characteris'!$F$10,IF(P81="ge",'List of dopants and characteris'!$G$10,IF(P81="bi",'List of dopants and characteris'!$H$10,IF(P81="cr",'List of dopants and characteris'!$I$10,IF(P81="gd",'List of dopants and characteris'!$J$10,IF(P81="mo",'List of dopants and characteris'!$K$10,IF(P81="sm",'List of dopants and characteris'!$L$10,IF(P81="y",'List of dopants and characteris'!$M$10,0))))))))))))</f>
        <v>0</v>
      </c>
      <c r="T81" s="7">
        <f t="shared" si="10"/>
        <v>0</v>
      </c>
      <c r="U81" s="7">
        <f t="shared" si="11"/>
        <v>5728719.3365622163</v>
      </c>
      <c r="V81" s="7">
        <f t="shared" si="12"/>
        <v>0</v>
      </c>
      <c r="W81" s="15">
        <f>IF(N81="al",'List of dopants and characteris'!$B$3,IF(N81="fe",'List of dopants and characteris'!$C$3,IF(N81="ga",'List of dopants and characteris'!$D$3,IF(N81="ge",'List of dopants and characteris'!$E$3,0))))</f>
        <v>0</v>
      </c>
      <c r="X81" s="15">
        <f>IF(O81="sr",'List of dopants and characteris'!$B$7,IF(O81="ba",'List of dopants and characteris'!$C$7,IF(O81="ce",'List of dopants and characteris'!$D$7,IF(O81="ca",'List of dopants and characteris'!$E$7,IF(O81="rb",'List of dopants and characteris'!$F$7,0)))))</f>
        <v>1.1200000000000001</v>
      </c>
      <c r="Y81" s="15">
        <f>IF(P81="nb",'List of dopants and characteris'!$B$11,IF(P81="ru",'List of dopants and characteris'!$C$11,IF(P81="ta",'List of dopants and characteris'!$D$11,IF(P81="sb",'List of dopants and characteris'!$E$11,IF(P81="w",'List of dopants and characteris'!$F$11,IF(P81="ge",'List of dopants and characteris'!$G$11,IF(P81="bi",'List of dopants and characteris'!$H$11,IF(P81="cr",'List of dopants and characteris'!$I$11,IF(P81="gd",'List of dopants and characteris'!$J$11,IF(P81="mo",'List of dopants and characteris'!$K$11,IF(P81="sm",'List of dopants and characteris'!$L$11,IF(P81="y",'List of dopants and characteris'!$M$11,0))))))))))))</f>
        <v>0</v>
      </c>
    </row>
    <row r="82" spans="1:25" ht="14.25" x14ac:dyDescent="0.2">
      <c r="A82" s="16" t="s">
        <v>66</v>
      </c>
      <c r="B82" s="6">
        <v>6.4</v>
      </c>
      <c r="C82" s="6">
        <v>2.4</v>
      </c>
      <c r="D82" s="6">
        <v>2</v>
      </c>
      <c r="F82" s="6">
        <v>0.6</v>
      </c>
      <c r="H82" s="6">
        <v>96</v>
      </c>
      <c r="I82" s="5">
        <v>1.26E-5</v>
      </c>
      <c r="J82" s="7">
        <f t="shared" si="13"/>
        <v>-4.8996294548824375</v>
      </c>
      <c r="L82" s="6">
        <v>13.013999999999999</v>
      </c>
      <c r="M82" s="7">
        <f t="shared" si="9"/>
        <v>2204.1056467439998</v>
      </c>
      <c r="O82" s="6" t="s">
        <v>67</v>
      </c>
      <c r="Q82" s="7">
        <f>IF(N82="al",'List of dopants and characteris'!$B$2,IF(N82="fe",'List of dopants and characteris'!$C$2,IF(N82="ga",'List of dopants and characteris'!$D$2,IF(N82="ge",'List of dopants and characteris'!$E$2,0))))</f>
        <v>0</v>
      </c>
      <c r="R82" s="6">
        <f>IF(O82="sr",'List of dopants and characteris'!$B$6,IF(O82="ba",'List of dopants and characteris'!$C$6,IF(O82="ce",'List of dopants and characteris'!$D$6,IF(O82="ca",'List of dopants and characteris'!$E$6,IF(O82="rb",'List of dopants and characteris'!$F$6,0)))))</f>
        <v>111</v>
      </c>
      <c r="S82" s="7">
        <f>IF(P82="nb",'List of dopants and characteris'!$B$10,IF(P82="ru",'List of dopants and characteris'!$C$10,IF(P82="ta",'List of dopants and characteris'!$D$10,IF(P82="sb",'List of dopants and characteris'!$E$10,IF(P82="w",'List of dopants and characteris'!$F$10,IF(P82="ge",'List of dopants and characteris'!$G$10,IF(P82="bi",'List of dopants and characteris'!$H$10,IF(P82="cr",'List of dopants and characteris'!$I$10,IF(P82="gd",'List of dopants and characteris'!$J$10,IF(P82="mo",'List of dopants and characteris'!$K$10,IF(P82="sm",'List of dopants and characteris'!$L$10,IF(P82="y",'List of dopants and characteris'!$M$10,0))))))))))))</f>
        <v>0</v>
      </c>
      <c r="T82" s="7">
        <f t="shared" si="10"/>
        <v>0</v>
      </c>
      <c r="U82" s="7">
        <f t="shared" si="11"/>
        <v>5728719.3365622163</v>
      </c>
      <c r="V82" s="7">
        <f t="shared" si="12"/>
        <v>0</v>
      </c>
      <c r="W82" s="15">
        <f>IF(N82="al",'List of dopants and characteris'!$B$3,IF(N82="fe",'List of dopants and characteris'!$C$3,IF(N82="ga",'List of dopants and characteris'!$D$3,IF(N82="ge",'List of dopants and characteris'!$E$3,0))))</f>
        <v>0</v>
      </c>
      <c r="X82" s="15">
        <f>IF(O82="sr",'List of dopants and characteris'!$B$7,IF(O82="ba",'List of dopants and characteris'!$C$7,IF(O82="ce",'List of dopants and characteris'!$D$7,IF(O82="ca",'List of dopants and characteris'!$E$7,IF(O82="rb",'List of dopants and characteris'!$F$7,0)))))</f>
        <v>1.1200000000000001</v>
      </c>
      <c r="Y82" s="15">
        <f>IF(P82="nb",'List of dopants and characteris'!$B$11,IF(P82="ru",'List of dopants and characteris'!$C$11,IF(P82="ta",'List of dopants and characteris'!$D$11,IF(P82="sb",'List of dopants and characteris'!$E$11,IF(P82="w",'List of dopants and characteris'!$F$11,IF(P82="ge",'List of dopants and characteris'!$G$11,IF(P82="bi",'List of dopants and characteris'!$H$11,IF(P82="cr",'List of dopants and characteris'!$I$11,IF(P82="gd",'List of dopants and characteris'!$J$11,IF(P82="mo",'List of dopants and characteris'!$K$11,IF(P82="sm",'List of dopants and characteris'!$L$11,IF(P82="y",'List of dopants and characteris'!$M$11,0))))))))))))</f>
        <v>0</v>
      </c>
    </row>
    <row r="83" spans="1:25" ht="14.25" x14ac:dyDescent="0.2">
      <c r="A83" s="16" t="s">
        <v>68</v>
      </c>
      <c r="B83" s="6">
        <v>7.1</v>
      </c>
      <c r="C83" s="6">
        <v>3</v>
      </c>
      <c r="D83" s="6">
        <v>1.9</v>
      </c>
      <c r="G83" s="6">
        <v>0.2</v>
      </c>
      <c r="I83" s="5">
        <v>2.4000000000000001E-4</v>
      </c>
      <c r="J83" s="7">
        <f t="shared" si="13"/>
        <v>-3.6197887582883941</v>
      </c>
      <c r="L83" s="6">
        <v>13.073</v>
      </c>
      <c r="M83" s="7">
        <f t="shared" si="9"/>
        <v>2234.2192200170002</v>
      </c>
      <c r="P83" s="6" t="s">
        <v>69</v>
      </c>
      <c r="Q83" s="7">
        <f>IF(N83="al",'List of dopants and characteris'!$B$2,IF(N83="fe",'List of dopants and characteris'!$C$2,IF(N83="ga",'List of dopants and characteris'!$D$2,IF(N83="ge",'List of dopants and characteris'!$E$2,0))))</f>
        <v>0</v>
      </c>
      <c r="R83" s="6">
        <f>IF(O83="sr",'List of dopants and characteris'!$B$6,IF(O83="ba",'List of dopants and characteris'!$C$6,IF(O83="ce",'List of dopants and characteris'!$D$6,IF(O83="ca",'List of dopants and characteris'!$E$6,IF(O83="rb",'List of dopants and characteris'!$F$6,0)))))</f>
        <v>0</v>
      </c>
      <c r="S83" s="7">
        <f>IF(P83="nb",'List of dopants and characteris'!$B$10,IF(P83="ru",'List of dopants and characteris'!$C$10,IF(P83="ta",'List of dopants and characteris'!$D$10,IF(P83="sb",'List of dopants and characteris'!$E$10,IF(P83="w",'List of dopants and characteris'!$F$10,IF(P83="ge",'List of dopants and characteris'!$G$10,IF(P83="bi",'List of dopants and characteris'!$H$10,IF(P83="cr",'List of dopants and characteris'!$I$10,IF(P83="gd",'List of dopants and characteris'!$J$10,IF(P83="mo",'List of dopants and characteris'!$K$10,IF(P83="sm",'List of dopants and characteris'!$L$10,IF(P83="y",'List of dopants and characteris'!$M$10,0))))))))))))</f>
        <v>75.5</v>
      </c>
      <c r="T83" s="7">
        <f t="shared" si="10"/>
        <v>0</v>
      </c>
      <c r="U83" s="7">
        <f t="shared" si="11"/>
        <v>0</v>
      </c>
      <c r="V83" s="7">
        <f t="shared" si="12"/>
        <v>1802724.9280449385</v>
      </c>
      <c r="W83" s="15">
        <f>IF(N83="al",'List of dopants and characteris'!$B$3,IF(N83="fe",'List of dopants and characteris'!$C$3,IF(N83="ga",'List of dopants and characteris'!$D$3,IF(N83="ge",'List of dopants and characteris'!$E$3,0))))</f>
        <v>0</v>
      </c>
      <c r="X83" s="15">
        <f>IF(O83="sr",'List of dopants and characteris'!$B$7,IF(O83="ba",'List of dopants and characteris'!$C$7,IF(O83="ce",'List of dopants and characteris'!$D$7,IF(O83="ca",'List of dopants and characteris'!$E$7,IF(O83="rb",'List of dopants and characteris'!$F$7,0)))))</f>
        <v>0</v>
      </c>
      <c r="Y83" s="15">
        <f>IF(P83="nb",'List of dopants and characteris'!$B$11,IF(P83="ru",'List of dopants and characteris'!$C$11,IF(P83="ta",'List of dopants and characteris'!$D$11,IF(P83="sb",'List of dopants and characteris'!$E$11,IF(P83="w",'List of dopants and characteris'!$F$11,IF(P83="ge",'List of dopants and characteris'!$G$11,IF(P83="bi",'List of dopants and characteris'!$H$11,IF(P83="cr",'List of dopants and characteris'!$I$11,IF(P83="gd",'List of dopants and characteris'!$J$11,IF(P83="mo",'List of dopants and characteris'!$K$11,IF(P83="sm",'List of dopants and characteris'!$L$11,IF(P83="y",'List of dopants and characteris'!$M$11,0))))))))))))</f>
        <v>1.66</v>
      </c>
    </row>
    <row r="84" spans="1:25" ht="14.25" x14ac:dyDescent="0.2">
      <c r="A84" s="16" t="s">
        <v>71</v>
      </c>
      <c r="B84" s="6">
        <v>7</v>
      </c>
      <c r="C84" s="6">
        <v>3</v>
      </c>
      <c r="D84" s="6">
        <v>2</v>
      </c>
      <c r="H84" s="6">
        <v>96.7</v>
      </c>
      <c r="I84" s="5">
        <v>2.4000000000000001E-4</v>
      </c>
      <c r="J84" s="7">
        <f t="shared" si="13"/>
        <v>-3.6197887582883941</v>
      </c>
      <c r="L84" s="6">
        <v>12.9773</v>
      </c>
      <c r="M84" s="7">
        <f t="shared" si="9"/>
        <v>2185.5111846129171</v>
      </c>
      <c r="Q84" s="7">
        <f>IF(N84="al",'List of dopants and characteris'!$B$2,IF(N84="fe",'List of dopants and characteris'!$C$2,IF(N84="ga",'List of dopants and characteris'!$D$2,IF(N84="ge",'List of dopants and characteris'!$E$2,0))))</f>
        <v>0</v>
      </c>
      <c r="R84" s="6">
        <f>IF(O84="sr",'List of dopants and characteris'!$B$6,IF(O84="ba",'List of dopants and characteris'!$C$6,IF(O84="ce",'List of dopants and characteris'!$D$6,IF(O84="ca",'List of dopants and characteris'!$E$6,IF(O84="rb",'List of dopants and characteris'!$F$6,0)))))</f>
        <v>0</v>
      </c>
      <c r="S84" s="7">
        <f>IF(P84="nb",'List of dopants and characteris'!$B$10,IF(P84="ru",'List of dopants and characteris'!$C$10,IF(P84="ta",'List of dopants and characteris'!$D$10,IF(P84="sb",'List of dopants and characteris'!$E$10,IF(P84="w",'List of dopants and characteris'!$F$10,IF(P84="ge",'List of dopants and characteris'!$G$10,IF(P84="bi",'List of dopants and characteris'!$H$10,IF(P84="cr",'List of dopants and characteris'!$I$10,IF(P84="gd",'List of dopants and characteris'!$J$10,IF(P84="mo",'List of dopants and characteris'!$K$10,IF(P84="sm",'List of dopants and characteris'!$L$10,IF(P84="y",'List of dopants and characteris'!$M$10,0))))))))))))</f>
        <v>0</v>
      </c>
      <c r="T84" s="7">
        <f t="shared" si="10"/>
        <v>0</v>
      </c>
      <c r="U84" s="7">
        <f t="shared" si="11"/>
        <v>0</v>
      </c>
      <c r="V84" s="7">
        <f t="shared" si="12"/>
        <v>0</v>
      </c>
      <c r="W84" s="15">
        <f>IF(N84="al",'List of dopants and characteris'!$B$3,IF(N84="fe",'List of dopants and characteris'!$C$3,IF(N84="ga",'List of dopants and characteris'!$D$3,IF(N84="ge",'List of dopants and characteris'!$E$3,0))))</f>
        <v>0</v>
      </c>
      <c r="X84" s="15">
        <f>IF(O84="sr",'List of dopants and characteris'!$B$7,IF(O84="ba",'List of dopants and characteris'!$C$7,IF(O84="ce",'List of dopants and characteris'!$D$7,IF(O84="ca",'List of dopants and characteris'!$E$7,IF(O84="rb",'List of dopants and characteris'!$F$7,0)))))</f>
        <v>0</v>
      </c>
      <c r="Y84" s="15">
        <f>IF(P84="nb",'List of dopants and characteris'!$B$11,IF(P84="ru",'List of dopants and characteris'!$C$11,IF(P84="ta",'List of dopants and characteris'!$D$11,IF(P84="sb",'List of dopants and characteris'!$E$11,IF(P84="w",'List of dopants and characteris'!$F$11,IF(P84="ge",'List of dopants and characteris'!$G$11,IF(P84="bi",'List of dopants and characteris'!$H$11,IF(P84="cr",'List of dopants and characteris'!$I$11,IF(P84="gd",'List of dopants and characteris'!$J$11,IF(P84="mo",'List of dopants and characteris'!$K$11,IF(P84="sm",'List of dopants and characteris'!$L$11,IF(P84="y",'List of dopants and characteris'!$M$11,0))))))))))))</f>
        <v>0</v>
      </c>
    </row>
    <row r="85" spans="1:25" ht="14.25" x14ac:dyDescent="0.2">
      <c r="A85" s="16" t="s">
        <v>71</v>
      </c>
      <c r="B85" s="6">
        <v>6.75</v>
      </c>
      <c r="C85" s="6">
        <v>3</v>
      </c>
      <c r="D85" s="6">
        <v>1.75</v>
      </c>
      <c r="G85" s="6">
        <v>0.25</v>
      </c>
      <c r="H85" s="6">
        <v>99.6</v>
      </c>
      <c r="I85" s="5">
        <v>4.2999999999999999E-4</v>
      </c>
      <c r="J85" s="7">
        <f t="shared" si="13"/>
        <v>-3.3665315444204134</v>
      </c>
      <c r="L85" s="6">
        <v>12.962899999999999</v>
      </c>
      <c r="M85" s="7">
        <f t="shared" si="9"/>
        <v>2178.2439289251888</v>
      </c>
      <c r="P85" s="6" t="s">
        <v>72</v>
      </c>
      <c r="Q85" s="7">
        <f>IF(N85="al",'List of dopants and characteris'!$B$2,IF(N85="fe",'List of dopants and characteris'!$C$2,IF(N85="ga",'List of dopants and characteris'!$D$2,IF(N85="ge",'List of dopants and characteris'!$E$2,0))))</f>
        <v>0</v>
      </c>
      <c r="R85" s="6">
        <f>IF(O85="sr",'List of dopants and characteris'!$B$6,IF(O85="ba",'List of dopants and characteris'!$C$6,IF(O85="ce",'List of dopants and characteris'!$D$6,IF(O85="ca",'List of dopants and characteris'!$E$6,IF(O85="rb",'List of dopants and characteris'!$F$6,0)))))</f>
        <v>0</v>
      </c>
      <c r="S85" s="7">
        <f>IF(P85="nb",'List of dopants and characteris'!$B$10,IF(P85="ru",'List of dopants and characteris'!$C$10,IF(P85="ta",'List of dopants and characteris'!$D$10,IF(P85="sb",'List of dopants and characteris'!$E$10,IF(P85="w",'List of dopants and characteris'!$F$10,IF(P85="ge",'List of dopants and characteris'!$G$10,IF(P85="bi",'List of dopants and characteris'!$H$10,IF(P85="cr",'List of dopants and characteris'!$I$10,IF(P85="gd",'List of dopants and characteris'!$J$10,IF(P85="mo",'List of dopants and characteris'!$K$10,IF(P85="sm",'List of dopants and characteris'!$L$10,IF(P85="y",'List of dopants and characteris'!$M$10,0))))))))))))</f>
        <v>78</v>
      </c>
      <c r="T85" s="7">
        <f t="shared" si="10"/>
        <v>0</v>
      </c>
      <c r="U85" s="7">
        <f t="shared" si="11"/>
        <v>0</v>
      </c>
      <c r="V85" s="7">
        <f t="shared" si="12"/>
        <v>1987798.7692617911</v>
      </c>
      <c r="W85" s="15">
        <f>IF(N85="al",'List of dopants and characteris'!$B$3,IF(N85="fe",'List of dopants and characteris'!$C$3,IF(N85="ga",'List of dopants and characteris'!$D$3,IF(N85="ge",'List of dopants and characteris'!$E$3,0))))</f>
        <v>0</v>
      </c>
      <c r="X85" s="15">
        <f>IF(O85="sr",'List of dopants and characteris'!$B$7,IF(O85="ba",'List of dopants and characteris'!$C$7,IF(O85="ce",'List of dopants and characteris'!$D$7,IF(O85="ca",'List of dopants and characteris'!$E$7,IF(O85="rb",'List of dopants and characteris'!$F$7,0)))))</f>
        <v>0</v>
      </c>
      <c r="Y85" s="15">
        <f>IF(P85="nb",'List of dopants and characteris'!$B$11,IF(P85="ru",'List of dopants and characteris'!$C$11,IF(P85="ta",'List of dopants and characteris'!$D$11,IF(P85="sb",'List of dopants and characteris'!$E$11,IF(P85="w",'List of dopants and characteris'!$F$11,IF(P85="ge",'List of dopants and characteris'!$G$11,IF(P85="bi",'List of dopants and characteris'!$H$11,IF(P85="cr",'List of dopants and characteris'!$I$11,IF(P85="gd",'List of dopants and characteris'!$J$11,IF(P85="mo",'List of dopants and characteris'!$K$11,IF(P85="sm",'List of dopants and characteris'!$L$11,IF(P85="y",'List of dopants and characteris'!$M$11,0))))))))))))</f>
        <v>1.5</v>
      </c>
    </row>
    <row r="86" spans="1:25" ht="14.25" x14ac:dyDescent="0.2">
      <c r="A86" s="16" t="s">
        <v>71</v>
      </c>
      <c r="B86" s="6">
        <v>6.8</v>
      </c>
      <c r="C86" s="6">
        <v>2.95</v>
      </c>
      <c r="D86" s="6">
        <v>1.75</v>
      </c>
      <c r="F86" s="6">
        <v>0.05</v>
      </c>
      <c r="G86" s="6">
        <v>0.25</v>
      </c>
      <c r="H86" s="6">
        <v>99.7</v>
      </c>
      <c r="I86" s="5">
        <v>6.4999999999999997E-4</v>
      </c>
      <c r="J86" s="7">
        <f t="shared" si="13"/>
        <v>-3.1870866433571443</v>
      </c>
      <c r="L86" s="6">
        <v>13.018599999999999</v>
      </c>
      <c r="M86" s="7">
        <f t="shared" si="9"/>
        <v>2206.4436988748557</v>
      </c>
      <c r="O86" s="6" t="s">
        <v>73</v>
      </c>
      <c r="P86" s="6" t="s">
        <v>72</v>
      </c>
      <c r="Q86" s="7">
        <f>IF(N86="al",'List of dopants and characteris'!$B$2,IF(N86="fe",'List of dopants and characteris'!$C$2,IF(N86="ga",'List of dopants and characteris'!$D$2,IF(N86="ge",'List of dopants and characteris'!$E$2,0))))</f>
        <v>0</v>
      </c>
      <c r="R86" s="6">
        <f>IF(O86="sr",'List of dopants and characteris'!$B$6,IF(O86="ba",'List of dopants and characteris'!$C$6,IF(O86="ce",'List of dopants and characteris'!$D$6,IF(O86="ca",'List of dopants and characteris'!$E$6,IF(O86="rb",'List of dopants and characteris'!$F$6,0)))))</f>
        <v>156</v>
      </c>
      <c r="S86" s="7">
        <f>IF(P86="nb",'List of dopants and characteris'!$B$10,IF(P86="ru",'List of dopants and characteris'!$C$10,IF(P86="ta",'List of dopants and characteris'!$D$10,IF(P86="sb",'List of dopants and characteris'!$E$10,IF(P86="w",'List of dopants and characteris'!$F$10,IF(P86="ge",'List of dopants and characteris'!$G$10,IF(P86="bi",'List of dopants and characteris'!$H$10,IF(P86="cr",'List of dopants and characteris'!$I$10,IF(P86="gd",'List of dopants and characteris'!$J$10,IF(P86="mo",'List of dopants and characteris'!$K$10,IF(P86="sm",'List of dopants and characteris'!$L$10,IF(P86="y",'List of dopants and characteris'!$M$10,0))))))))))))</f>
        <v>78</v>
      </c>
      <c r="T86" s="7">
        <f t="shared" si="10"/>
        <v>0</v>
      </c>
      <c r="U86" s="7">
        <f t="shared" si="11"/>
        <v>15902390.154094329</v>
      </c>
      <c r="V86" s="7">
        <f t="shared" si="12"/>
        <v>1987798.7692617911</v>
      </c>
      <c r="W86" s="15">
        <f>IF(N86="al",'List of dopants and characteris'!$B$3,IF(N86="fe",'List of dopants and characteris'!$C$3,IF(N86="ga",'List of dopants and characteris'!$D$3,IF(N86="ge",'List of dopants and characteris'!$E$3,0))))</f>
        <v>0</v>
      </c>
      <c r="X86" s="15">
        <f>IF(O86="sr",'List of dopants and characteris'!$B$7,IF(O86="ba",'List of dopants and characteris'!$C$7,IF(O86="ce",'List of dopants and characteris'!$D$7,IF(O86="ca",'List of dopants and characteris'!$E$7,IF(O86="rb",'List of dopants and characteris'!$F$7,0)))))</f>
        <v>0.89</v>
      </c>
      <c r="Y86" s="15">
        <f>IF(P86="nb",'List of dopants and characteris'!$B$11,IF(P86="ru",'List of dopants and characteris'!$C$11,IF(P86="ta",'List of dopants and characteris'!$D$11,IF(P86="sb",'List of dopants and characteris'!$E$11,IF(P86="w",'List of dopants and characteris'!$F$11,IF(P86="ge",'List of dopants and characteris'!$G$11,IF(P86="bi",'List of dopants and characteris'!$H$11,IF(P86="cr",'List of dopants and characteris'!$I$11,IF(P86="gd",'List of dopants and characteris'!$J$11,IF(P86="mo",'List of dopants and characteris'!$K$11,IF(P86="sm",'List of dopants and characteris'!$L$11,IF(P86="y",'List of dopants and characteris'!$M$11,0))))))))))))</f>
        <v>1.5</v>
      </c>
    </row>
    <row r="87" spans="1:25" ht="14.25" x14ac:dyDescent="0.2">
      <c r="A87" s="16" t="s">
        <v>75</v>
      </c>
      <c r="B87" s="6">
        <v>6.75</v>
      </c>
      <c r="C87" s="6">
        <v>3</v>
      </c>
      <c r="D87" s="6">
        <v>1.75</v>
      </c>
      <c r="G87" s="6">
        <v>0.25</v>
      </c>
      <c r="H87" s="6">
        <v>80</v>
      </c>
      <c r="I87" s="5">
        <v>5.0000000000000004E-6</v>
      </c>
      <c r="J87" s="7">
        <f t="shared" si="13"/>
        <v>-5.3010299956639813</v>
      </c>
      <c r="M87" s="7">
        <f t="shared" si="9"/>
        <v>0</v>
      </c>
      <c r="P87" s="6" t="s">
        <v>76</v>
      </c>
      <c r="Q87" s="7">
        <f>IF(N87="al",'List of dopants and characteris'!$B$2,IF(N87="fe",'List of dopants and characteris'!$C$2,IF(N87="ga",'List of dopants and characteris'!$D$2,IF(N87="ge",'List of dopants and characteris'!$E$2,0))))</f>
        <v>0</v>
      </c>
      <c r="R87" s="6">
        <f>IF(O87="sr",'List of dopants and characteris'!$B$6,IF(O87="ba",'List of dopants and characteris'!$C$6,IF(O87="ce",'List of dopants and characteris'!$D$6,IF(O87="ca",'List of dopants and characteris'!$E$6,IF(O87="rb",'List of dopants and characteris'!$F$6,0)))))</f>
        <v>0</v>
      </c>
      <c r="S87" s="7">
        <f>IF(P87="nb",'List of dopants and characteris'!$B$10,IF(P87="ru",'List of dopants and characteris'!$C$10,IF(P87="ta",'List of dopants and characteris'!$D$10,IF(P87="sb",'List of dopants and characteris'!$E$10,IF(P87="w",'List of dopants and characteris'!$F$10,IF(P87="ge",'List of dopants and characteris'!$G$10,IF(P87="bi",'List of dopants and characteris'!$H$10,IF(P87="cr",'List of dopants and characteris'!$I$10,IF(P87="gd",'List of dopants and characteris'!$J$10,IF(P87="mo",'List of dopants and characteris'!$K$10,IF(P87="sm",'List of dopants and characteris'!$L$10,IF(P87="y",'List of dopants and characteris'!$M$10,0))))))))))))</f>
        <v>90</v>
      </c>
      <c r="T87" s="7">
        <f t="shared" si="10"/>
        <v>0</v>
      </c>
      <c r="U87" s="7">
        <f t="shared" si="11"/>
        <v>0</v>
      </c>
      <c r="V87" s="7">
        <f t="shared" si="12"/>
        <v>3053628.0592892785</v>
      </c>
      <c r="W87" s="15">
        <f>IF(N87="al",'List of dopants and characteris'!$B$3,IF(N87="fe",'List of dopants and characteris'!$C$3,IF(N87="ga",'List of dopants and characteris'!$D$3,IF(N87="ge",'List of dopants and characteris'!$E$3,0))))</f>
        <v>0</v>
      </c>
      <c r="X87" s="15">
        <f>IF(O87="sr",'List of dopants and characteris'!$B$7,IF(O87="ba",'List of dopants and characteris'!$C$7,IF(O87="ce",'List of dopants and characteris'!$D$7,IF(O87="ca",'List of dopants and characteris'!$E$7,IF(O87="rb",'List of dopants and characteris'!$F$7,0)))))</f>
        <v>0</v>
      </c>
      <c r="Y87" s="15">
        <f>IF(P87="nb",'List of dopants and characteris'!$B$11,IF(P87="ru",'List of dopants and characteris'!$C$11,IF(P87="ta",'List of dopants and characteris'!$D$11,IF(P87="sb",'List of dopants and characteris'!$E$11,IF(P87="w",'List of dopants and characteris'!$F$11,IF(P87="ge",'List of dopants and characteris'!$G$11,IF(P87="bi",'List of dopants and characteris'!$H$11,IF(P87="cr",'List of dopants and characteris'!$I$11,IF(P87="gd",'List of dopants and characteris'!$J$11,IF(P87="mo",'List of dopants and characteris'!$K$11,IF(P87="sm",'List of dopants and characteris'!$L$11,IF(P87="y",'List of dopants and characteris'!$M$11,0))))))))))))</f>
        <v>2.02</v>
      </c>
    </row>
    <row r="88" spans="1:25" ht="14.25" x14ac:dyDescent="0.2">
      <c r="A88" s="16" t="s">
        <v>75</v>
      </c>
      <c r="B88" s="6">
        <v>6.5</v>
      </c>
      <c r="C88" s="6">
        <v>3</v>
      </c>
      <c r="D88" s="6">
        <v>1.5</v>
      </c>
      <c r="G88" s="6">
        <v>0.5</v>
      </c>
      <c r="H88" s="6">
        <v>81</v>
      </c>
      <c r="I88" s="5">
        <v>7.1999999999999997E-6</v>
      </c>
      <c r="J88" s="7">
        <f t="shared" si="13"/>
        <v>-5.1426675035687319</v>
      </c>
      <c r="M88" s="7">
        <f t="shared" si="9"/>
        <v>0</v>
      </c>
      <c r="P88" s="6" t="s">
        <v>76</v>
      </c>
      <c r="Q88" s="7">
        <f>IF(N88="al",'List of dopants and characteris'!$B$2,IF(N88="fe",'List of dopants and characteris'!$C$2,IF(N88="ga",'List of dopants and characteris'!$D$2,IF(N88="ge",'List of dopants and characteris'!$E$2,0))))</f>
        <v>0</v>
      </c>
      <c r="R88" s="6">
        <f>IF(O88="sr",'List of dopants and characteris'!$B$6,IF(O88="ba",'List of dopants and characteris'!$C$6,IF(O88="ce",'List of dopants and characteris'!$D$6,IF(O88="ca",'List of dopants and characteris'!$E$6,IF(O88="rb",'List of dopants and characteris'!$F$6,0)))))</f>
        <v>0</v>
      </c>
      <c r="S88" s="7">
        <f>IF(P88="nb",'List of dopants and characteris'!$B$10,IF(P88="ru",'List of dopants and characteris'!$C$10,IF(P88="ta",'List of dopants and characteris'!$D$10,IF(P88="sb",'List of dopants and characteris'!$E$10,IF(P88="w",'List of dopants and characteris'!$F$10,IF(P88="ge",'List of dopants and characteris'!$G$10,IF(P88="bi",'List of dopants and characteris'!$H$10,IF(P88="cr",'List of dopants and characteris'!$I$10,IF(P88="gd",'List of dopants and characteris'!$J$10,IF(P88="mo",'List of dopants and characteris'!$K$10,IF(P88="sm",'List of dopants and characteris'!$L$10,IF(P88="y",'List of dopants and characteris'!$M$10,0))))))))))))</f>
        <v>90</v>
      </c>
      <c r="T88" s="7">
        <f t="shared" si="10"/>
        <v>0</v>
      </c>
      <c r="U88" s="7">
        <f t="shared" si="11"/>
        <v>0</v>
      </c>
      <c r="V88" s="7">
        <f t="shared" si="12"/>
        <v>3053628.0592892785</v>
      </c>
      <c r="W88" s="15">
        <f>IF(N88="al",'List of dopants and characteris'!$B$3,IF(N88="fe",'List of dopants and characteris'!$C$3,IF(N88="ga",'List of dopants and characteris'!$D$3,IF(N88="ge",'List of dopants and characteris'!$E$3,0))))</f>
        <v>0</v>
      </c>
      <c r="X88" s="15">
        <f>IF(O88="sr",'List of dopants and characteris'!$B$7,IF(O88="ba",'List of dopants and characteris'!$C$7,IF(O88="ce",'List of dopants and characteris'!$D$7,IF(O88="ca",'List of dopants and characteris'!$E$7,IF(O88="rb",'List of dopants and characteris'!$F$7,0)))))</f>
        <v>0</v>
      </c>
      <c r="Y88" s="15">
        <f>IF(P88="nb",'List of dopants and characteris'!$B$11,IF(P88="ru",'List of dopants and characteris'!$C$11,IF(P88="ta",'List of dopants and characteris'!$D$11,IF(P88="sb",'List of dopants and characteris'!$E$11,IF(P88="w",'List of dopants and characteris'!$F$11,IF(P88="ge",'List of dopants and characteris'!$G$11,IF(P88="bi",'List of dopants and characteris'!$H$11,IF(P88="cr",'List of dopants and characteris'!$I$11,IF(P88="gd",'List of dopants and characteris'!$J$11,IF(P88="mo",'List of dopants and characteris'!$K$11,IF(P88="sm",'List of dopants and characteris'!$L$11,IF(P88="y",'List of dopants and characteris'!$M$11,0))))))))))))</f>
        <v>2.02</v>
      </c>
    </row>
    <row r="89" spans="1:25" ht="14.25" x14ac:dyDescent="0.2">
      <c r="A89" s="16" t="s">
        <v>75</v>
      </c>
      <c r="B89" s="6">
        <v>6</v>
      </c>
      <c r="C89" s="6">
        <v>3</v>
      </c>
      <c r="D89" s="6">
        <v>1</v>
      </c>
      <c r="G89" s="6">
        <v>1</v>
      </c>
      <c r="H89" s="6">
        <v>84</v>
      </c>
      <c r="I89" s="5">
        <v>1.2E-5</v>
      </c>
      <c r="J89" s="7">
        <f t="shared" si="13"/>
        <v>-4.9208187539523749</v>
      </c>
      <c r="M89" s="7">
        <f t="shared" si="9"/>
        <v>0</v>
      </c>
      <c r="P89" s="6" t="s">
        <v>76</v>
      </c>
      <c r="Q89" s="7">
        <f>IF(N89="al",'List of dopants and characteris'!$B$2,IF(N89="fe",'List of dopants and characteris'!$C$2,IF(N89="ga",'List of dopants and characteris'!$D$2,IF(N89="ge",'List of dopants and characteris'!$E$2,0))))</f>
        <v>0</v>
      </c>
      <c r="R89" s="6">
        <f>IF(O89="sr",'List of dopants and characteris'!$B$6,IF(O89="ba",'List of dopants and characteris'!$C$6,IF(O89="ce",'List of dopants and characteris'!$D$6,IF(O89="ca",'List of dopants and characteris'!$E$6,IF(O89="rb",'List of dopants and characteris'!$F$6,0)))))</f>
        <v>0</v>
      </c>
      <c r="S89" s="7">
        <f>IF(P89="nb",'List of dopants and characteris'!$B$10,IF(P89="ru",'List of dopants and characteris'!$C$10,IF(P89="ta",'List of dopants and characteris'!$D$10,IF(P89="sb",'List of dopants and characteris'!$E$10,IF(P89="w",'List of dopants and characteris'!$F$10,IF(P89="ge",'List of dopants and characteris'!$G$10,IF(P89="bi",'List of dopants and characteris'!$H$10,IF(P89="cr",'List of dopants and characteris'!$I$10,IF(P89="gd",'List of dopants and characteris'!$J$10,IF(P89="mo",'List of dopants and characteris'!$K$10,IF(P89="sm",'List of dopants and characteris'!$L$10,IF(P89="y",'List of dopants and characteris'!$M$10,0))))))))))))</f>
        <v>90</v>
      </c>
      <c r="T89" s="7">
        <f t="shared" si="10"/>
        <v>0</v>
      </c>
      <c r="U89" s="7">
        <f t="shared" si="11"/>
        <v>0</v>
      </c>
      <c r="V89" s="7">
        <f t="shared" si="12"/>
        <v>3053628.0592892785</v>
      </c>
      <c r="W89" s="15">
        <f>IF(N89="al",'List of dopants and characteris'!$B$3,IF(N89="fe",'List of dopants and characteris'!$C$3,IF(N89="ga",'List of dopants and characteris'!$D$3,IF(N89="ge",'List of dopants and characteris'!$E$3,0))))</f>
        <v>0</v>
      </c>
      <c r="X89" s="15">
        <f>IF(O89="sr",'List of dopants and characteris'!$B$7,IF(O89="ba",'List of dopants and characteris'!$C$7,IF(O89="ce",'List of dopants and characteris'!$D$7,IF(O89="ca",'List of dopants and characteris'!$E$7,IF(O89="rb",'List of dopants and characteris'!$F$7,0)))))</f>
        <v>0</v>
      </c>
      <c r="Y89" s="15">
        <f>IF(P89="nb",'List of dopants and characteris'!$B$11,IF(P89="ru",'List of dopants and characteris'!$C$11,IF(P89="ta",'List of dopants and characteris'!$D$11,IF(P89="sb",'List of dopants and characteris'!$E$11,IF(P89="w",'List of dopants and characteris'!$F$11,IF(P89="ge",'List of dopants and characteris'!$G$11,IF(P89="bi",'List of dopants and characteris'!$H$11,IF(P89="cr",'List of dopants and characteris'!$I$11,IF(P89="gd",'List of dopants and characteris'!$J$11,IF(P89="mo",'List of dopants and characteris'!$K$11,IF(P89="sm",'List of dopants and characteris'!$L$11,IF(P89="y",'List of dopants and characteris'!$M$11,0))))))))))))</f>
        <v>2.02</v>
      </c>
    </row>
    <row r="90" spans="1:25" ht="14.25" x14ac:dyDescent="0.2">
      <c r="A90" s="16" t="s">
        <v>75</v>
      </c>
      <c r="B90" s="6">
        <v>6.25</v>
      </c>
      <c r="C90" s="6">
        <v>3</v>
      </c>
      <c r="D90" s="6">
        <v>1.25</v>
      </c>
      <c r="G90" s="6">
        <v>0.75</v>
      </c>
      <c r="H90" s="6">
        <v>83</v>
      </c>
      <c r="I90" s="5">
        <v>2.0000000000000001E-4</v>
      </c>
      <c r="J90" s="7">
        <f t="shared" si="13"/>
        <v>-3.6989700043360187</v>
      </c>
      <c r="M90" s="7">
        <f t="shared" si="9"/>
        <v>0</v>
      </c>
      <c r="P90" s="6" t="s">
        <v>76</v>
      </c>
      <c r="Q90" s="7">
        <f>IF(N90="al",'List of dopants and characteris'!$B$2,IF(N90="fe",'List of dopants and characteris'!$C$2,IF(N90="ga",'List of dopants and characteris'!$D$2,IF(N90="ge",'List of dopants and characteris'!$E$2,0))))</f>
        <v>0</v>
      </c>
      <c r="R90" s="6">
        <f>IF(O90="sr",'List of dopants and characteris'!$B$6,IF(O90="ba",'List of dopants and characteris'!$C$6,IF(O90="ce",'List of dopants and characteris'!$D$6,IF(O90="ca",'List of dopants and characteris'!$E$6,IF(O90="rb",'List of dopants and characteris'!$F$6,0)))))</f>
        <v>0</v>
      </c>
      <c r="S90" s="7">
        <f>IF(P90="nb",'List of dopants and characteris'!$B$10,IF(P90="ru",'List of dopants and characteris'!$C$10,IF(P90="ta",'List of dopants and characteris'!$D$10,IF(P90="sb",'List of dopants and characteris'!$E$10,IF(P90="w",'List of dopants and characteris'!$F$10,IF(P90="ge",'List of dopants and characteris'!$G$10,IF(P90="bi",'List of dopants and characteris'!$H$10,IF(P90="cr",'List of dopants and characteris'!$I$10,IF(P90="gd",'List of dopants and characteris'!$J$10,IF(P90="mo",'List of dopants and characteris'!$K$10,IF(P90="sm",'List of dopants and characteris'!$L$10,IF(P90="y",'List of dopants and characteris'!$M$10,0))))))))))))</f>
        <v>90</v>
      </c>
      <c r="T90" s="7">
        <f t="shared" si="10"/>
        <v>0</v>
      </c>
      <c r="U90" s="7">
        <f t="shared" si="11"/>
        <v>0</v>
      </c>
      <c r="V90" s="7">
        <f t="shared" si="12"/>
        <v>3053628.0592892785</v>
      </c>
      <c r="W90" s="15">
        <f>IF(N90="al",'List of dopants and characteris'!$B$3,IF(N90="fe",'List of dopants and characteris'!$C$3,IF(N90="ga",'List of dopants and characteris'!$D$3,IF(N90="ge",'List of dopants and characteris'!$E$3,0))))</f>
        <v>0</v>
      </c>
      <c r="X90" s="15">
        <f>IF(O90="sr",'List of dopants and characteris'!$B$7,IF(O90="ba",'List of dopants and characteris'!$C$7,IF(O90="ce",'List of dopants and characteris'!$D$7,IF(O90="ca",'List of dopants and characteris'!$E$7,IF(O90="rb",'List of dopants and characteris'!$F$7,0)))))</f>
        <v>0</v>
      </c>
      <c r="Y90" s="15">
        <f>IF(P90="nb",'List of dopants and characteris'!$B$11,IF(P90="ru",'List of dopants and characteris'!$C$11,IF(P90="ta",'List of dopants and characteris'!$D$11,IF(P90="sb",'List of dopants and characteris'!$E$11,IF(P90="w",'List of dopants and characteris'!$F$11,IF(P90="ge",'List of dopants and characteris'!$G$11,IF(P90="bi",'List of dopants and characteris'!$H$11,IF(P90="cr",'List of dopants and characteris'!$I$11,IF(P90="gd",'List of dopants and characteris'!$J$11,IF(P90="mo",'List of dopants and characteris'!$K$11,IF(P90="sm",'List of dopants and characteris'!$L$11,IF(P90="y",'List of dopants and characteris'!$M$11,0))))))))))))</f>
        <v>2.02</v>
      </c>
    </row>
    <row r="91" spans="1:25" ht="14.25" x14ac:dyDescent="0.2">
      <c r="A91" s="16" t="s">
        <v>82</v>
      </c>
      <c r="B91" s="6">
        <v>7</v>
      </c>
      <c r="C91" s="6">
        <v>3</v>
      </c>
      <c r="D91" s="6">
        <v>2</v>
      </c>
      <c r="I91" s="5">
        <v>7.7399999999999995E-4</v>
      </c>
      <c r="K91" s="6">
        <v>0.3</v>
      </c>
      <c r="M91" s="7">
        <f t="shared" si="9"/>
        <v>0</v>
      </c>
      <c r="Q91" s="7">
        <f>IF(N91="al",'List of dopants and characteris'!$B$2,IF(N91="fe",'List of dopants and characteris'!$C$2,IF(N91="ga",'List of dopants and characteris'!$D$2,IF(N91="ge",'List of dopants and characteris'!$E$2,0))))</f>
        <v>0</v>
      </c>
      <c r="R91" s="6">
        <f>IF(O91="sr",'List of dopants and characteris'!$B$6,IF(O91="ba",'List of dopants and characteris'!$C$6,IF(O91="ce",'List of dopants and characteris'!$D$6,IF(O91="ca",'List of dopants and characteris'!$E$6,IF(O91="rb",'List of dopants and characteris'!$F$6,0)))))</f>
        <v>0</v>
      </c>
      <c r="S91" s="7">
        <f>IF(P91="nb",'List of dopants and characteris'!$B$10,IF(P91="ru",'List of dopants and characteris'!$C$10,IF(P91="ta",'List of dopants and characteris'!$D$10,IF(P91="sb",'List of dopants and characteris'!$E$10,IF(P91="w",'List of dopants and characteris'!$F$10,IF(P91="ge",'List of dopants and characteris'!$G$10,IF(P91="bi",'List of dopants and characteris'!$H$10,IF(P91="cr",'List of dopants and characteris'!$I$10,IF(P91="gd",'List of dopants and characteris'!$J$10,IF(P91="mo",'List of dopants and characteris'!$K$10,IF(P91="sm",'List of dopants and characteris'!$L$10,IF(P91="y",'List of dopants and characteris'!$M$10,0))))))))))))</f>
        <v>0</v>
      </c>
      <c r="T91" s="7">
        <f t="shared" si="10"/>
        <v>0</v>
      </c>
      <c r="U91" s="7">
        <f t="shared" si="11"/>
        <v>0</v>
      </c>
      <c r="V91" s="7">
        <f t="shared" si="12"/>
        <v>0</v>
      </c>
      <c r="W91" s="15">
        <f>IF(N91="al",'List of dopants and characteris'!$B$3,IF(N91="fe",'List of dopants and characteris'!$C$3,IF(N91="ga",'List of dopants and characteris'!$D$3,IF(N91="ge",'List of dopants and characteris'!$E$3,0))))</f>
        <v>0</v>
      </c>
      <c r="X91" s="15">
        <f>IF(O91="sr",'List of dopants and characteris'!$B$7,IF(O91="ba",'List of dopants and characteris'!$C$7,IF(O91="ce",'List of dopants and characteris'!$D$7,IF(O91="ca",'List of dopants and characteris'!$E$7,IF(O91="rb",'List of dopants and characteris'!$F$7,0)))))</f>
        <v>0</v>
      </c>
      <c r="Y91" s="15">
        <f>IF(P91="nb",'List of dopants and characteris'!$B$11,IF(P91="ru",'List of dopants and characteris'!$C$11,IF(P91="ta",'List of dopants and characteris'!$D$11,IF(P91="sb",'List of dopants and characteris'!$E$11,IF(P91="w",'List of dopants and characteris'!$F$11,IF(P91="ge",'List of dopants and characteris'!$G$11,IF(P91="bi",'List of dopants and characteris'!$H$11,IF(P91="cr",'List of dopants and characteris'!$I$11,IF(P91="gd",'List of dopants and characteris'!$J$11,IF(P91="mo",'List of dopants and characteris'!$K$11,IF(P91="sm",'List of dopants and characteris'!$L$11,IF(P91="y",'List of dopants and characteris'!$M$11,0))))))))))))</f>
        <v>0</v>
      </c>
    </row>
    <row r="92" spans="1:25" ht="14.25" x14ac:dyDescent="0.2">
      <c r="A92" s="16" t="s">
        <v>89</v>
      </c>
      <c r="B92" s="6">
        <v>7.2</v>
      </c>
      <c r="C92" s="6">
        <v>3</v>
      </c>
      <c r="D92" s="6">
        <v>1.8</v>
      </c>
      <c r="G92" s="6">
        <v>0.2</v>
      </c>
      <c r="I92" s="5">
        <v>2.3000000000000001E-4</v>
      </c>
      <c r="L92" s="6">
        <v>12.961</v>
      </c>
      <c r="M92" s="7">
        <f t="shared" si="9"/>
        <v>2177.286259681</v>
      </c>
      <c r="P92" s="6" t="s">
        <v>90</v>
      </c>
      <c r="Q92" s="7">
        <f>IF(N92="al",'List of dopants and characteris'!$B$2,IF(N92="fe",'List of dopants and characteris'!$C$2,IF(N92="ga",'List of dopants and characteris'!$D$2,IF(N92="ge",'List of dopants and characteris'!$E$2,0))))</f>
        <v>0</v>
      </c>
      <c r="R92" s="6">
        <f>IF(O92="sr",'List of dopants and characteris'!$B$6,IF(O92="ba",'List of dopants and characteris'!$C$6,IF(O92="ce",'List of dopants and characteris'!$D$6,IF(O92="ca",'List of dopants and characteris'!$E$6,IF(O92="rb",'List of dopants and characteris'!$F$6,0)))))</f>
        <v>0</v>
      </c>
      <c r="S92" s="7">
        <f>IF(P92="nb",'List of dopants and characteris'!$B$10,IF(P92="ru",'List of dopants and characteris'!$C$10,IF(P92="ta",'List of dopants and characteris'!$D$10,IF(P92="sb",'List of dopants and characteris'!$E$10,IF(P92="w",'List of dopants and characteris'!$F$10,IF(P92="ge",'List of dopants and characteris'!$G$10,IF(P92="bi",'List of dopants and characteris'!$H$10,IF(P92="cr",'List of dopants and characteris'!$I$10,IF(P92="gd",'List of dopants and characteris'!$J$10,IF(P92="mo",'List of dopants and characteris'!$K$10,IF(P92="sm",'List of dopants and characteris'!$L$10,IF(P92="y",'List of dopants and characteris'!$M$10,0))))))))))))</f>
        <v>107.8</v>
      </c>
      <c r="T92" s="7">
        <f t="shared" si="10"/>
        <v>0</v>
      </c>
      <c r="U92" s="7">
        <f t="shared" si="11"/>
        <v>0</v>
      </c>
      <c r="V92" s="7">
        <f t="shared" si="12"/>
        <v>5247408.710293429</v>
      </c>
      <c r="W92" s="15">
        <f>IF(N92="al",'List of dopants and characteris'!$B$3,IF(N92="fe",'List of dopants and characteris'!$C$3,IF(N92="ga",'List of dopants and characteris'!$D$3,IF(N92="ge",'List of dopants and characteris'!$E$3,0))))</f>
        <v>0</v>
      </c>
      <c r="X92" s="15">
        <f>IF(O92="sr",'List of dopants and characteris'!$B$7,IF(O92="ba",'List of dopants and characteris'!$C$7,IF(O92="ce",'List of dopants and characteris'!$D$7,IF(O92="ca",'List of dopants and characteris'!$E$7,IF(O92="rb",'List of dopants and characteris'!$F$7,0)))))</f>
        <v>0</v>
      </c>
      <c r="Y92" s="15">
        <f>IF(P92="nb",'List of dopants and characteris'!$B$11,IF(P92="ru",'List of dopants and characteris'!$C$11,IF(P92="ta",'List of dopants and characteris'!$D$11,IF(P92="sb",'List of dopants and characteris'!$E$11,IF(P92="w",'List of dopants and characteris'!$F$11,IF(P92="ge",'List of dopants and characteris'!$G$11,IF(P92="bi",'List of dopants and characteris'!$H$11,IF(P92="cr",'List of dopants and characteris'!$I$11,IF(P92="gd",'List of dopants and characteris'!$J$11,IF(P92="mo",'List of dopants and characteris'!$K$11,IF(P92="sm",'List of dopants and characteris'!$L$11,IF(P92="y",'List of dopants and characteris'!$M$11,0))))))))))))</f>
        <v>1.2</v>
      </c>
    </row>
    <row r="93" spans="1:25" ht="14.25" x14ac:dyDescent="0.2">
      <c r="A93" s="19" t="s">
        <v>93</v>
      </c>
      <c r="B93" s="6">
        <v>7</v>
      </c>
      <c r="C93" s="6">
        <v>3</v>
      </c>
      <c r="D93" s="6">
        <v>2</v>
      </c>
      <c r="H93" s="6">
        <v>87.7</v>
      </c>
      <c r="I93" s="5">
        <v>1.8699999999999999E-4</v>
      </c>
      <c r="K93" s="6">
        <v>0.32</v>
      </c>
      <c r="L93" s="6">
        <v>12.936999999999999</v>
      </c>
      <c r="M93" s="7">
        <f t="shared" si="9"/>
        <v>2165.2135409529997</v>
      </c>
      <c r="Q93" s="7">
        <f>IF(N93="al",'List of dopants and characteris'!$B$2,IF(N93="fe",'List of dopants and characteris'!$C$2,IF(N93="ga",'List of dopants and characteris'!$D$2,IF(N93="ge",'List of dopants and characteris'!$E$2,0))))</f>
        <v>0</v>
      </c>
      <c r="R93" s="6">
        <f>IF(O93="sr",'List of dopants and characteris'!$B$6,IF(O93="ba",'List of dopants and characteris'!$C$6,IF(O93="ce",'List of dopants and characteris'!$D$6,IF(O93="ca",'List of dopants and characteris'!$E$6,IF(O93="rb",'List of dopants and characteris'!$F$6,0)))))</f>
        <v>0</v>
      </c>
      <c r="S93" s="7">
        <f>IF(P93="nb",'List of dopants and characteris'!$B$10,IF(P93="ru",'List of dopants and characteris'!$C$10,IF(P93="ta",'List of dopants and characteris'!$D$10,IF(P93="sb",'List of dopants and characteris'!$E$10,IF(P93="w",'List of dopants and characteris'!$F$10,IF(P93="ge",'List of dopants and characteris'!$G$10,IF(P93="bi",'List of dopants and characteris'!$H$10,IF(P93="cr",'List of dopants and characteris'!$I$10,IF(P93="gd",'List of dopants and characteris'!$J$10,IF(P93="mo",'List of dopants and characteris'!$K$10,IF(P93="sm",'List of dopants and characteris'!$L$10,IF(P93="y",'List of dopants and characteris'!$M$10,0))))))))))))</f>
        <v>0</v>
      </c>
      <c r="T93" s="7">
        <f t="shared" si="10"/>
        <v>0</v>
      </c>
      <c r="U93" s="7">
        <f t="shared" si="11"/>
        <v>0</v>
      </c>
      <c r="V93" s="7">
        <f t="shared" si="12"/>
        <v>0</v>
      </c>
      <c r="W93" s="15">
        <f>IF(N93="al",'List of dopants and characteris'!$B$3,IF(N93="fe",'List of dopants and characteris'!$C$3,IF(N93="ga",'List of dopants and characteris'!$D$3,IF(N93="ge",'List of dopants and characteris'!$E$3,0))))</f>
        <v>0</v>
      </c>
      <c r="X93" s="15">
        <f>IF(O93="sr",'List of dopants and characteris'!$B$7,IF(O93="ba",'List of dopants and characteris'!$C$7,IF(O93="ce",'List of dopants and characteris'!$D$7,IF(O93="ca",'List of dopants and characteris'!$E$7,IF(O93="rb",'List of dopants and characteris'!$F$7,0)))))</f>
        <v>0</v>
      </c>
      <c r="Y93" s="15">
        <f>IF(P93="nb",'List of dopants and characteris'!$B$11,IF(P93="ru",'List of dopants and characteris'!$C$11,IF(P93="ta",'List of dopants and characteris'!$D$11,IF(P93="sb",'List of dopants and characteris'!$E$11,IF(P93="w",'List of dopants and characteris'!$F$11,IF(P93="ge",'List of dopants and characteris'!$G$11,IF(P93="bi",'List of dopants and characteris'!$H$11,IF(P93="cr",'List of dopants and characteris'!$I$11,IF(P93="gd",'List of dopants and characteris'!$J$11,IF(P93="mo",'List of dopants and characteris'!$K$11,IF(P93="sm",'List of dopants and characteris'!$L$11,IF(P93="y",'List of dopants and characteris'!$M$11,0))))))))))))</f>
        <v>0</v>
      </c>
    </row>
    <row r="94" spans="1:25" ht="14.25" x14ac:dyDescent="0.2">
      <c r="A94" s="19" t="s">
        <v>93</v>
      </c>
      <c r="B94" s="6">
        <v>7</v>
      </c>
      <c r="C94" s="6">
        <v>3</v>
      </c>
      <c r="D94" s="6">
        <v>1.9</v>
      </c>
      <c r="G94" s="6">
        <v>0.1</v>
      </c>
      <c r="H94" s="6">
        <v>88.2</v>
      </c>
      <c r="I94" s="5">
        <v>1.4899999999999999E-4</v>
      </c>
      <c r="K94" s="6">
        <v>0.3</v>
      </c>
      <c r="L94" s="6">
        <v>12.907</v>
      </c>
      <c r="M94" s="7">
        <f t="shared" si="9"/>
        <v>2150.1855066430003</v>
      </c>
      <c r="P94" s="6" t="s">
        <v>92</v>
      </c>
      <c r="Q94" s="7">
        <f>IF(N94="al",'List of dopants and characteris'!$B$2,IF(N94="fe",'List of dopants and characteris'!$C$2,IF(N94="ga",'List of dopants and characteris'!$D$2,IF(N94="ge",'List of dopants and characteris'!$E$2,0))))</f>
        <v>0</v>
      </c>
      <c r="R94" s="6">
        <f>IF(O94="sr",'List of dopants and characteris'!$B$6,IF(O94="ba",'List of dopants and characteris'!$C$6,IF(O94="ce",'List of dopants and characteris'!$D$6,IF(O94="ca",'List of dopants and characteris'!$E$6,IF(O94="rb",'List of dopants and characteris'!$F$6,0)))))</f>
        <v>0</v>
      </c>
      <c r="S94" s="7">
        <f>IF(P94="nb",'List of dopants and characteris'!$B$10,IF(P94="ru",'List of dopants and characteris'!$C$10,IF(P94="ta",'List of dopants and characteris'!$D$10,IF(P94="sb",'List of dopants and characteris'!$E$10,IF(P94="w",'List of dopants and characteris'!$F$10,IF(P94="ge",'List of dopants and characteris'!$G$10,IF(P94="bi",'List of dopants and characteris'!$H$10,IF(P94="cr",'List of dopants and characteris'!$I$10,IF(P94="gd",'List of dopants and characteris'!$J$10,IF(P94="mo",'List of dopants and characteris'!$K$10,IF(P94="sm",'List of dopants and characteris'!$L$10,IF(P94="y",'List of dopants and characteris'!$M$10,0))))))))))))</f>
        <v>67</v>
      </c>
      <c r="T94" s="7">
        <f t="shared" si="10"/>
        <v>0</v>
      </c>
      <c r="U94" s="7">
        <f t="shared" si="11"/>
        <v>0</v>
      </c>
      <c r="V94" s="7">
        <f t="shared" si="12"/>
        <v>1259833.1083621692</v>
      </c>
      <c r="W94" s="15">
        <f>IF(N94="al",'List of dopants and characteris'!$B$3,IF(N94="fe",'List of dopants and characteris'!$C$3,IF(N94="ga",'List of dopants and characteris'!$D$3,IF(N94="ge",'List of dopants and characteris'!$E$3,0))))</f>
        <v>0</v>
      </c>
      <c r="X94" s="15">
        <f>IF(O94="sr",'List of dopants and characteris'!$B$7,IF(O94="ba",'List of dopants and characteris'!$C$7,IF(O94="ce",'List of dopants and characteris'!$D$7,IF(O94="ca",'List of dopants and characteris'!$E$7,IF(O94="rb",'List of dopants and characteris'!$F$7,0)))))</f>
        <v>0</v>
      </c>
      <c r="Y94" s="15">
        <f>IF(P94="nb",'List of dopants and characteris'!$B$11,IF(P94="ru",'List of dopants and characteris'!$C$11,IF(P94="ta",'List of dopants and characteris'!$D$11,IF(P94="sb",'List of dopants and characteris'!$E$11,IF(P94="w",'List of dopants and characteris'!$F$11,IF(P94="ge",'List of dopants and characteris'!$G$11,IF(P94="bi",'List of dopants and characteris'!$H$11,IF(P94="cr",'List of dopants and characteris'!$I$11,IF(P94="gd",'List of dopants and characteris'!$J$11,IF(P94="mo",'List of dopants and characteris'!$K$11,IF(P94="sm",'List of dopants and characteris'!$L$11,IF(P94="y",'List of dopants and characteris'!$M$11,0))))))))))))</f>
        <v>2.0099999999999998</v>
      </c>
    </row>
    <row r="95" spans="1:25" ht="14.25" x14ac:dyDescent="0.2">
      <c r="A95" s="19" t="s">
        <v>93</v>
      </c>
      <c r="B95" s="6">
        <v>7</v>
      </c>
      <c r="C95" s="6">
        <v>3</v>
      </c>
      <c r="D95" s="6">
        <v>1.8</v>
      </c>
      <c r="G95" s="6">
        <v>0.2</v>
      </c>
      <c r="H95" s="6">
        <v>89</v>
      </c>
      <c r="I95" s="5">
        <v>2.52E-4</v>
      </c>
      <c r="K95" s="6">
        <v>0.3</v>
      </c>
      <c r="L95" s="6">
        <v>12.903</v>
      </c>
      <c r="M95" s="7">
        <f t="shared" si="9"/>
        <v>2148.1870383270002</v>
      </c>
      <c r="P95" s="6" t="s">
        <v>92</v>
      </c>
      <c r="Q95" s="7">
        <f>IF(N95="al",'List of dopants and characteris'!$B$2,IF(N95="fe",'List of dopants and characteris'!$C$2,IF(N95="ga",'List of dopants and characteris'!$D$2,IF(N95="ge",'List of dopants and characteris'!$E$2,0))))</f>
        <v>0</v>
      </c>
      <c r="R95" s="6">
        <f>IF(O95="sr",'List of dopants and characteris'!$B$6,IF(O95="ba",'List of dopants and characteris'!$C$6,IF(O95="ce",'List of dopants and characteris'!$D$6,IF(O95="ca",'List of dopants and characteris'!$E$6,IF(O95="rb",'List of dopants and characteris'!$F$6,0)))))</f>
        <v>0</v>
      </c>
      <c r="S95" s="7">
        <f>IF(P95="nb",'List of dopants and characteris'!$B$10,IF(P95="ru",'List of dopants and characteris'!$C$10,IF(P95="ta",'List of dopants and characteris'!$D$10,IF(P95="sb",'List of dopants and characteris'!$E$10,IF(P95="w",'List of dopants and characteris'!$F$10,IF(P95="ge",'List of dopants and characteris'!$G$10,IF(P95="bi",'List of dopants and characteris'!$H$10,IF(P95="cr",'List of dopants and characteris'!$I$10,IF(P95="gd",'List of dopants and characteris'!$J$10,IF(P95="mo",'List of dopants and characteris'!$K$10,IF(P95="sm",'List of dopants and characteris'!$L$10,IF(P95="y",'List of dopants and characteris'!$M$10,0))))))))))))</f>
        <v>67</v>
      </c>
      <c r="T95" s="7">
        <f t="shared" si="10"/>
        <v>0</v>
      </c>
      <c r="U95" s="7">
        <f t="shared" si="11"/>
        <v>0</v>
      </c>
      <c r="V95" s="7">
        <f t="shared" si="12"/>
        <v>1259833.1083621692</v>
      </c>
      <c r="W95" s="15">
        <f>IF(N95="al",'List of dopants and characteris'!$B$3,IF(N95="fe",'List of dopants and characteris'!$C$3,IF(N95="ga",'List of dopants and characteris'!$D$3,IF(N95="ge",'List of dopants and characteris'!$E$3,0))))</f>
        <v>0</v>
      </c>
      <c r="X95" s="15">
        <f>IF(O95="sr",'List of dopants and characteris'!$B$7,IF(O95="ba",'List of dopants and characteris'!$C$7,IF(O95="ce",'List of dopants and characteris'!$D$7,IF(O95="ca",'List of dopants and characteris'!$E$7,IF(O95="rb",'List of dopants and characteris'!$F$7,0)))))</f>
        <v>0</v>
      </c>
      <c r="Y95" s="15">
        <f>IF(P95="nb",'List of dopants and characteris'!$B$11,IF(P95="ru",'List of dopants and characteris'!$C$11,IF(P95="ta",'List of dopants and characteris'!$D$11,IF(P95="sb",'List of dopants and characteris'!$E$11,IF(P95="w",'List of dopants and characteris'!$F$11,IF(P95="ge",'List of dopants and characteris'!$G$11,IF(P95="bi",'List of dopants and characteris'!$H$11,IF(P95="cr",'List of dopants and characteris'!$I$11,IF(P95="gd",'List of dopants and characteris'!$J$11,IF(P95="mo",'List of dopants and characteris'!$K$11,IF(P95="sm",'List of dopants and characteris'!$L$11,IF(P95="y",'List of dopants and characteris'!$M$11,0))))))))))))</f>
        <v>2.0099999999999998</v>
      </c>
    </row>
    <row r="96" spans="1:25" ht="14.25" x14ac:dyDescent="0.2">
      <c r="A96" s="19" t="s">
        <v>93</v>
      </c>
      <c r="B96" s="6">
        <v>7</v>
      </c>
      <c r="C96" s="6">
        <v>3</v>
      </c>
      <c r="D96" s="7">
        <f>2-G96</f>
        <v>1.7</v>
      </c>
      <c r="G96" s="6">
        <v>0.3</v>
      </c>
      <c r="H96" s="6">
        <v>91.6</v>
      </c>
      <c r="I96" s="5">
        <v>4.7800000000000002E-4</v>
      </c>
      <c r="K96" s="6">
        <v>0.28999999999999998</v>
      </c>
      <c r="L96" s="6">
        <v>12.946999999999999</v>
      </c>
      <c r="M96" s="7">
        <f t="shared" si="9"/>
        <v>2170.2384021229996</v>
      </c>
      <c r="P96" s="6" t="s">
        <v>92</v>
      </c>
      <c r="Q96" s="7">
        <f>IF(N96="al",'List of dopants and characteris'!$B$2,IF(N96="fe",'List of dopants and characteris'!$C$2,IF(N96="ga",'List of dopants and characteris'!$D$2,IF(N96="ge",'List of dopants and characteris'!$E$2,0))))</f>
        <v>0</v>
      </c>
      <c r="R96" s="6">
        <f>IF(O96="sr",'List of dopants and characteris'!$B$6,IF(O96="ba",'List of dopants and characteris'!$C$6,IF(O96="ce",'List of dopants and characteris'!$D$6,IF(O96="ca",'List of dopants and characteris'!$E$6,IF(O96="rb",'List of dopants and characteris'!$F$6,0)))))</f>
        <v>0</v>
      </c>
      <c r="S96" s="7">
        <f>IF(P96="nb",'List of dopants and characteris'!$B$10,IF(P96="ru",'List of dopants and characteris'!$C$10,IF(P96="ta",'List of dopants and characteris'!$D$10,IF(P96="sb",'List of dopants and characteris'!$E$10,IF(P96="w",'List of dopants and characteris'!$F$10,IF(P96="ge",'List of dopants and characteris'!$G$10,IF(P96="bi",'List of dopants and characteris'!$H$10,IF(P96="cr",'List of dopants and characteris'!$I$10,IF(P96="gd",'List of dopants and characteris'!$J$10,IF(P96="mo",'List of dopants and characteris'!$K$10,IF(P96="sm",'List of dopants and characteris'!$L$10,IF(P96="y",'List of dopants and characteris'!$M$10,0))))))))))))</f>
        <v>67</v>
      </c>
      <c r="T96" s="7">
        <f t="shared" si="10"/>
        <v>0</v>
      </c>
      <c r="U96" s="7">
        <f t="shared" si="11"/>
        <v>0</v>
      </c>
      <c r="V96" s="7">
        <f t="shared" si="12"/>
        <v>1259833.1083621692</v>
      </c>
      <c r="W96" s="15">
        <f>IF(N96="al",'List of dopants and characteris'!$B$3,IF(N96="fe",'List of dopants and characteris'!$C$3,IF(N96="ga",'List of dopants and characteris'!$D$3,IF(N96="ge",'List of dopants and characteris'!$E$3,0))))</f>
        <v>0</v>
      </c>
      <c r="X96" s="15">
        <f>IF(O96="sr",'List of dopants and characteris'!$B$7,IF(O96="ba",'List of dopants and characteris'!$C$7,IF(O96="ce",'List of dopants and characteris'!$D$7,IF(O96="ca",'List of dopants and characteris'!$E$7,IF(O96="rb",'List of dopants and characteris'!$F$7,0)))))</f>
        <v>0</v>
      </c>
      <c r="Y96" s="15">
        <f>IF(P96="nb",'List of dopants and characteris'!$B$11,IF(P96="ru",'List of dopants and characteris'!$C$11,IF(P96="ta",'List of dopants and characteris'!$D$11,IF(P96="sb",'List of dopants and characteris'!$E$11,IF(P96="w",'List of dopants and characteris'!$F$11,IF(P96="ge",'List of dopants and characteris'!$G$11,IF(P96="bi",'List of dopants and characteris'!$H$11,IF(P96="cr",'List of dopants and characteris'!$I$11,IF(P96="gd",'List of dopants and characteris'!$J$11,IF(P96="mo",'List of dopants and characteris'!$K$11,IF(P96="sm",'List of dopants and characteris'!$L$11,IF(P96="y",'List of dopants and characteris'!$M$11,0))))))))))))</f>
        <v>2.0099999999999998</v>
      </c>
    </row>
    <row r="97" spans="1:25" ht="14.25" x14ac:dyDescent="0.2">
      <c r="A97" s="19" t="s">
        <v>93</v>
      </c>
      <c r="B97" s="6">
        <v>7</v>
      </c>
      <c r="C97" s="6">
        <v>3</v>
      </c>
      <c r="D97" s="7">
        <f>2-G97</f>
        <v>1.6</v>
      </c>
      <c r="G97" s="6">
        <v>0.4</v>
      </c>
      <c r="H97" s="6">
        <v>86.9</v>
      </c>
      <c r="I97" s="5">
        <v>4.3999999999999999E-5</v>
      </c>
      <c r="K97" s="6">
        <v>0.33</v>
      </c>
      <c r="L97" s="6">
        <v>12.904999999999999</v>
      </c>
      <c r="M97" s="7">
        <f t="shared" si="9"/>
        <v>2149.1861176249995</v>
      </c>
      <c r="P97" s="6" t="s">
        <v>92</v>
      </c>
      <c r="Q97" s="7">
        <f>IF(N97="al",'List of dopants and characteris'!$B$2,IF(N97="fe",'List of dopants and characteris'!$C$2,IF(N97="ga",'List of dopants and characteris'!$D$2,IF(N97="ge",'List of dopants and characteris'!$E$2,0))))</f>
        <v>0</v>
      </c>
      <c r="R97" s="6">
        <f>IF(O97="sr",'List of dopants and characteris'!$B$6,IF(O97="ba",'List of dopants and characteris'!$C$6,IF(O97="ce",'List of dopants and characteris'!$D$6,IF(O97="ca",'List of dopants and characteris'!$E$6,IF(O97="rb",'List of dopants and characteris'!$F$6,0)))))</f>
        <v>0</v>
      </c>
      <c r="S97" s="7">
        <f>IF(P97="nb",'List of dopants and characteris'!$B$10,IF(P97="ru",'List of dopants and characteris'!$C$10,IF(P97="ta",'List of dopants and characteris'!$D$10,IF(P97="sb",'List of dopants and characteris'!$E$10,IF(P97="w",'List of dopants and characteris'!$F$10,IF(P97="ge",'List of dopants and characteris'!$G$10,IF(P97="bi",'List of dopants and characteris'!$H$10,IF(P97="cr",'List of dopants and characteris'!$I$10,IF(P97="gd",'List of dopants and characteris'!$J$10,IF(P97="mo",'List of dopants and characteris'!$K$10,IF(P97="sm",'List of dopants and characteris'!$L$10,IF(P97="y",'List of dopants and characteris'!$M$10,0))))))))))))</f>
        <v>67</v>
      </c>
      <c r="T97" s="7">
        <f t="shared" si="10"/>
        <v>0</v>
      </c>
      <c r="U97" s="7">
        <f t="shared" si="11"/>
        <v>0</v>
      </c>
      <c r="V97" s="7">
        <f t="shared" si="12"/>
        <v>1259833.1083621692</v>
      </c>
      <c r="W97" s="15">
        <f>IF(N97="al",'List of dopants and characteris'!$B$3,IF(N97="fe",'List of dopants and characteris'!$C$3,IF(N97="ga",'List of dopants and characteris'!$D$3,IF(N97="ge",'List of dopants and characteris'!$E$3,0))))</f>
        <v>0</v>
      </c>
      <c r="X97" s="15">
        <f>IF(O97="sr",'List of dopants and characteris'!$B$7,IF(O97="ba",'List of dopants and characteris'!$C$7,IF(O97="ce",'List of dopants and characteris'!$D$7,IF(O97="ca",'List of dopants and characteris'!$E$7,IF(O97="rb",'List of dopants and characteris'!$F$7,0)))))</f>
        <v>0</v>
      </c>
      <c r="Y97" s="15">
        <f>IF(P97="nb",'List of dopants and characteris'!$B$11,IF(P97="ru",'List of dopants and characteris'!$C$11,IF(P97="ta",'List of dopants and characteris'!$D$11,IF(P97="sb",'List of dopants and characteris'!$E$11,IF(P97="w",'List of dopants and characteris'!$F$11,IF(P97="ge",'List of dopants and characteris'!$G$11,IF(P97="bi",'List of dopants and characteris'!$H$11,IF(P97="cr",'List of dopants and characteris'!$I$11,IF(P97="gd",'List of dopants and characteris'!$J$11,IF(P97="mo",'List of dopants and characteris'!$K$11,IF(P97="sm",'List of dopants and characteris'!$L$11,IF(P97="y",'List of dopants and characteris'!$M$11,0))))))))))))</f>
        <v>2.0099999999999998</v>
      </c>
    </row>
    <row r="98" spans="1:25" ht="14.25" x14ac:dyDescent="0.2">
      <c r="A98" s="16" t="s">
        <v>94</v>
      </c>
      <c r="B98" s="6">
        <v>6.5</v>
      </c>
      <c r="C98" s="6">
        <v>4</v>
      </c>
      <c r="D98" s="6">
        <v>1.75</v>
      </c>
      <c r="G98" s="6">
        <v>0.25</v>
      </c>
      <c r="H98" s="6">
        <v>80.5</v>
      </c>
      <c r="I98" s="5">
        <v>1.3E-6</v>
      </c>
      <c r="K98" s="6">
        <v>0.32</v>
      </c>
      <c r="M98" s="7">
        <f t="shared" ref="M98:M129" si="14">L98^3</f>
        <v>0</v>
      </c>
      <c r="P98" s="6" t="s">
        <v>95</v>
      </c>
      <c r="Q98" s="7">
        <f>IF(N98="al",'List of dopants and characteris'!$B$2,IF(N98="fe",'List of dopants and characteris'!$C$2,IF(N98="ga",'List of dopants and characteris'!$D$2,IF(N98="ge",'List of dopants and characteris'!$E$2,0))))</f>
        <v>0</v>
      </c>
      <c r="R98" s="6">
        <f>IF(O98="sr",'List of dopants and characteris'!$B$6,IF(O98="ba",'List of dopants and characteris'!$C$6,IF(O98="ce",'List of dopants and characteris'!$D$6,IF(O98="ca",'List of dopants and characteris'!$E$6,IF(O98="rb",'List of dopants and characteris'!$F$6,0)))))</f>
        <v>0</v>
      </c>
      <c r="S98" s="7">
        <f>IF(P98="nb",'List of dopants and characteris'!$B$10,IF(P98="ru",'List of dopants and characteris'!$C$10,IF(P98="ta",'List of dopants and characteris'!$D$10,IF(P98="sb",'List of dopants and characteris'!$E$10,IF(P98="w",'List of dopants and characteris'!$F$10,IF(P98="ge",'List of dopants and characteris'!$G$10,IF(P98="bi",'List of dopants and characteris'!$H$10,IF(P98="cr",'List of dopants and characteris'!$I$10,IF(P98="gd",'List of dopants and characteris'!$J$10,IF(P98="mo",'List of dopants and characteris'!$K$10,IF(P98="sm",'List of dopants and characteris'!$L$10,IF(P98="y",'List of dopants and characteris'!$M$10,0))))))))))))</f>
        <v>73</v>
      </c>
      <c r="T98" s="7">
        <f t="shared" ref="T98:T129" si="15">IFERROR((4/3)*PI()*(Q98^3),"No dopant")</f>
        <v>0</v>
      </c>
      <c r="U98" s="7">
        <f t="shared" ref="U98:U129" si="16">IFERROR((4/3)*PI()*(R98^3),"No dopant")</f>
        <v>0</v>
      </c>
      <c r="V98" s="7">
        <f t="shared" ref="V98:V129" si="17">IFERROR((4/3)*PI()*(S98^3),"No dopant")</f>
        <v>1629510.5990953874</v>
      </c>
      <c r="W98" s="15">
        <f>IF(N98="al",'List of dopants and characteris'!$B$3,IF(N98="fe",'List of dopants and characteris'!$C$3,IF(N98="ga",'List of dopants and characteris'!$D$3,IF(N98="ge",'List of dopants and characteris'!$E$3,0))))</f>
        <v>0</v>
      </c>
      <c r="X98" s="15">
        <f>IF(O98="sr",'List of dopants and characteris'!$B$7,IF(O98="ba",'List of dopants and characteris'!$C$7,IF(O98="ce",'List of dopants and characteris'!$D$7,IF(O98="ca",'List of dopants and characteris'!$E$7,IF(O98="rb",'List of dopants and characteris'!$F$7,0)))))</f>
        <v>0</v>
      </c>
      <c r="Y98" s="15">
        <f>IF(P98="nb",'List of dopants and characteris'!$B$11,IF(P98="ru",'List of dopants and characteris'!$C$11,IF(P98="ta",'List of dopants and characteris'!$D$11,IF(P98="sb",'List of dopants and characteris'!$E$11,IF(P98="w",'List of dopants and characteris'!$F$11,IF(P98="ge",'List of dopants and characteris'!$G$11,IF(P98="bi",'List of dopants and characteris'!$H$11,IF(P98="cr",'List of dopants and characteris'!$I$11,IF(P98="gd",'List of dopants and characteris'!$J$11,IF(P98="mo",'List of dopants and characteris'!$K$11,IF(P98="sm",'List of dopants and characteris'!$L$11,IF(P98="y",'List of dopants and characteris'!$M$11,0))))))))))))</f>
        <v>2.16</v>
      </c>
    </row>
    <row r="99" spans="1:25" ht="14.25" x14ac:dyDescent="0.2">
      <c r="A99" s="16" t="s">
        <v>94</v>
      </c>
      <c r="B99" s="6">
        <v>6.5</v>
      </c>
      <c r="C99" s="6">
        <v>4</v>
      </c>
      <c r="D99" s="6">
        <v>1.75</v>
      </c>
      <c r="G99" s="6">
        <v>0.25</v>
      </c>
      <c r="H99" s="6">
        <v>87.1</v>
      </c>
      <c r="I99" s="5">
        <v>1.7399999999999999E-5</v>
      </c>
      <c r="K99" s="6">
        <v>0.32</v>
      </c>
      <c r="M99" s="7">
        <f t="shared" si="14"/>
        <v>0</v>
      </c>
      <c r="P99" s="6" t="s">
        <v>95</v>
      </c>
      <c r="Q99" s="7">
        <f>IF(N99="al",'List of dopants and characteris'!$B$2,IF(N99="fe",'List of dopants and characteris'!$C$2,IF(N99="ga",'List of dopants and characteris'!$D$2,IF(N99="ge",'List of dopants and characteris'!$E$2,0))))</f>
        <v>0</v>
      </c>
      <c r="R99" s="6">
        <f>IF(O99="sr",'List of dopants and characteris'!$B$6,IF(O99="ba",'List of dopants and characteris'!$C$6,IF(O99="ce",'List of dopants and characteris'!$D$6,IF(O99="ca",'List of dopants and characteris'!$E$6,IF(O99="rb",'List of dopants and characteris'!$F$6,0)))))</f>
        <v>0</v>
      </c>
      <c r="S99" s="7">
        <f>IF(P99="nb",'List of dopants and characteris'!$B$10,IF(P99="ru",'List of dopants and characteris'!$C$10,IF(P99="ta",'List of dopants and characteris'!$D$10,IF(P99="sb",'List of dopants and characteris'!$E$10,IF(P99="w",'List of dopants and characteris'!$F$10,IF(P99="ge",'List of dopants and characteris'!$G$10,IF(P99="bi",'List of dopants and characteris'!$H$10,IF(P99="cr",'List of dopants and characteris'!$I$10,IF(P99="gd",'List of dopants and characteris'!$J$10,IF(P99="mo",'List of dopants and characteris'!$K$10,IF(P99="sm",'List of dopants and characteris'!$L$10,IF(P99="y",'List of dopants and characteris'!$M$10,0))))))))))))</f>
        <v>73</v>
      </c>
      <c r="T99" s="7">
        <f t="shared" si="15"/>
        <v>0</v>
      </c>
      <c r="U99" s="7">
        <f t="shared" si="16"/>
        <v>0</v>
      </c>
      <c r="V99" s="7">
        <f t="shared" si="17"/>
        <v>1629510.5990953874</v>
      </c>
      <c r="W99" s="15">
        <f>IF(N99="al",'List of dopants and characteris'!$B$3,IF(N99="fe",'List of dopants and characteris'!$C$3,IF(N99="ga",'List of dopants and characteris'!$D$3,IF(N99="ge",'List of dopants and characteris'!$E$3,0))))</f>
        <v>0</v>
      </c>
      <c r="X99" s="15">
        <f>IF(O99="sr",'List of dopants and characteris'!$B$7,IF(O99="ba",'List of dopants and characteris'!$C$7,IF(O99="ce",'List of dopants and characteris'!$D$7,IF(O99="ca",'List of dopants and characteris'!$E$7,IF(O99="rb",'List of dopants and characteris'!$F$7,0)))))</f>
        <v>0</v>
      </c>
      <c r="Y99" s="15">
        <f>IF(P99="nb",'List of dopants and characteris'!$B$11,IF(P99="ru",'List of dopants and characteris'!$C$11,IF(P99="ta",'List of dopants and characteris'!$D$11,IF(P99="sb",'List of dopants and characteris'!$E$11,IF(P99="w",'List of dopants and characteris'!$F$11,IF(P99="ge",'List of dopants and characteris'!$G$11,IF(P99="bi",'List of dopants and characteris'!$H$11,IF(P99="cr",'List of dopants and characteris'!$I$11,IF(P99="gd",'List of dopants and characteris'!$J$11,IF(P99="mo",'List of dopants and characteris'!$K$11,IF(P99="sm",'List of dopants and characteris'!$L$11,IF(P99="y",'List of dopants and characteris'!$M$11,0))))))))))))</f>
        <v>2.16</v>
      </c>
    </row>
    <row r="100" spans="1:25" ht="14.25" x14ac:dyDescent="0.2">
      <c r="A100" s="16" t="s">
        <v>94</v>
      </c>
      <c r="B100" s="6">
        <v>6.5</v>
      </c>
      <c r="C100" s="6">
        <v>4</v>
      </c>
      <c r="D100" s="6">
        <v>1.75</v>
      </c>
      <c r="G100" s="6">
        <v>0.25</v>
      </c>
      <c r="H100" s="6">
        <v>95.2</v>
      </c>
      <c r="I100" s="5">
        <v>1.2999999999999999E-4</v>
      </c>
      <c r="K100" s="6">
        <v>0.32</v>
      </c>
      <c r="M100" s="7">
        <f t="shared" si="14"/>
        <v>0</v>
      </c>
      <c r="P100" s="6" t="s">
        <v>95</v>
      </c>
      <c r="Q100" s="7">
        <f>IF(N100="al",'List of dopants and characteris'!$B$2,IF(N100="fe",'List of dopants and characteris'!$C$2,IF(N100="ga",'List of dopants and characteris'!$D$2,IF(N100="ge",'List of dopants and characteris'!$E$2,0))))</f>
        <v>0</v>
      </c>
      <c r="R100" s="6">
        <f>IF(O100="sr",'List of dopants and characteris'!$B$6,IF(O100="ba",'List of dopants and characteris'!$C$6,IF(O100="ce",'List of dopants and characteris'!$D$6,IF(O100="ca",'List of dopants and characteris'!$E$6,IF(O100="rb",'List of dopants and characteris'!$F$6,0)))))</f>
        <v>0</v>
      </c>
      <c r="S100" s="7">
        <f>IF(P100="nb",'List of dopants and characteris'!$B$10,IF(P100="ru",'List of dopants and characteris'!$C$10,IF(P100="ta",'List of dopants and characteris'!$D$10,IF(P100="sb",'List of dopants and characteris'!$E$10,IF(P100="w",'List of dopants and characteris'!$F$10,IF(P100="ge",'List of dopants and characteris'!$G$10,IF(P100="bi",'List of dopants and characteris'!$H$10,IF(P100="cr",'List of dopants and characteris'!$I$10,IF(P100="gd",'List of dopants and characteris'!$J$10,IF(P100="mo",'List of dopants and characteris'!$K$10,IF(P100="sm",'List of dopants and characteris'!$L$10,IF(P100="y",'List of dopants and characteris'!$M$10,0))))))))))))</f>
        <v>73</v>
      </c>
      <c r="T100" s="7">
        <f t="shared" si="15"/>
        <v>0</v>
      </c>
      <c r="U100" s="7">
        <f t="shared" si="16"/>
        <v>0</v>
      </c>
      <c r="V100" s="7">
        <f t="shared" si="17"/>
        <v>1629510.5990953874</v>
      </c>
      <c r="W100" s="15">
        <f>IF(N100="al",'List of dopants and characteris'!$B$3,IF(N100="fe",'List of dopants and characteris'!$C$3,IF(N100="ga",'List of dopants and characteris'!$D$3,IF(N100="ge",'List of dopants and characteris'!$E$3,0))))</f>
        <v>0</v>
      </c>
      <c r="X100" s="15">
        <f>IF(O100="sr",'List of dopants and characteris'!$B$7,IF(O100="ba",'List of dopants and characteris'!$C$7,IF(O100="ce",'List of dopants and characteris'!$D$7,IF(O100="ca",'List of dopants and characteris'!$E$7,IF(O100="rb",'List of dopants and characteris'!$F$7,0)))))</f>
        <v>0</v>
      </c>
      <c r="Y100" s="15">
        <f>IF(P100="nb",'List of dopants and characteris'!$B$11,IF(P100="ru",'List of dopants and characteris'!$C$11,IF(P100="ta",'List of dopants and characteris'!$D$11,IF(P100="sb",'List of dopants and characteris'!$E$11,IF(P100="w",'List of dopants and characteris'!$F$11,IF(P100="ge",'List of dopants and characteris'!$G$11,IF(P100="bi",'List of dopants and characteris'!$H$11,IF(P100="cr",'List of dopants and characteris'!$I$11,IF(P100="gd",'List of dopants and characteris'!$J$11,IF(P100="mo",'List of dopants and characteris'!$K$11,IF(P100="sm",'List of dopants and characteris'!$L$11,IF(P100="y",'List of dopants and characteris'!$M$11,0))))))))))))</f>
        <v>2.16</v>
      </c>
    </row>
    <row r="101" spans="1:25" ht="14.25" x14ac:dyDescent="0.2">
      <c r="A101" s="16" t="s">
        <v>96</v>
      </c>
      <c r="B101" s="6">
        <v>7</v>
      </c>
      <c r="C101" s="6">
        <v>3</v>
      </c>
      <c r="D101" s="6">
        <v>2</v>
      </c>
      <c r="H101" s="6">
        <v>88.7</v>
      </c>
      <c r="I101" s="5">
        <v>2.5999999999999998E-5</v>
      </c>
      <c r="K101" s="6">
        <v>0.4</v>
      </c>
      <c r="M101" s="7">
        <f t="shared" si="14"/>
        <v>0</v>
      </c>
      <c r="Q101" s="7">
        <f>IF(N101="al",'List of dopants and characteris'!$B$2,IF(N101="fe",'List of dopants and characteris'!$C$2,IF(N101="ga",'List of dopants and characteris'!$D$2,IF(N101="ge",'List of dopants and characteris'!$E$2,0))))</f>
        <v>0</v>
      </c>
      <c r="R101" s="6">
        <f>IF(O101="sr",'List of dopants and characteris'!$B$6,IF(O101="ba",'List of dopants and characteris'!$C$6,IF(O101="ce",'List of dopants and characteris'!$D$6,IF(O101="ca",'List of dopants and characteris'!$E$6,IF(O101="rb",'List of dopants and characteris'!$F$6,0)))))</f>
        <v>0</v>
      </c>
      <c r="S101" s="7">
        <f>IF(P101="nb",'List of dopants and characteris'!$B$10,IF(P101="ru",'List of dopants and characteris'!$C$10,IF(P101="ta",'List of dopants and characteris'!$D$10,IF(P101="sb",'List of dopants and characteris'!$E$10,IF(P101="w",'List of dopants and characteris'!$F$10,IF(P101="ge",'List of dopants and characteris'!$G$10,IF(P101="bi",'List of dopants and characteris'!$H$10,IF(P101="cr",'List of dopants and characteris'!$I$10,IF(P101="gd",'List of dopants and characteris'!$J$10,IF(P101="mo",'List of dopants and characteris'!$K$10,IF(P101="sm",'List of dopants and characteris'!$L$10,IF(P101="y",'List of dopants and characteris'!$M$10,0))))))))))))</f>
        <v>0</v>
      </c>
      <c r="T101" s="7">
        <f t="shared" si="15"/>
        <v>0</v>
      </c>
      <c r="U101" s="7">
        <f t="shared" si="16"/>
        <v>0</v>
      </c>
      <c r="V101" s="7">
        <f t="shared" si="17"/>
        <v>0</v>
      </c>
      <c r="W101" s="15">
        <f>IF(N101="al",'List of dopants and characteris'!$B$3,IF(N101="fe",'List of dopants and characteris'!$C$3,IF(N101="ga",'List of dopants and characteris'!$D$3,IF(N101="ge",'List of dopants and characteris'!$E$3,0))))</f>
        <v>0</v>
      </c>
      <c r="X101" s="15">
        <f>IF(O101="sr",'List of dopants and characteris'!$B$7,IF(O101="ba",'List of dopants and characteris'!$C$7,IF(O101="ce",'List of dopants and characteris'!$D$7,IF(O101="ca",'List of dopants and characteris'!$E$7,IF(O101="rb",'List of dopants and characteris'!$F$7,0)))))</f>
        <v>0</v>
      </c>
      <c r="Y101" s="15">
        <f>IF(P101="nb",'List of dopants and characteris'!$B$11,IF(P101="ru",'List of dopants and characteris'!$C$11,IF(P101="ta",'List of dopants and characteris'!$D$11,IF(P101="sb",'List of dopants and characteris'!$E$11,IF(P101="w",'List of dopants and characteris'!$F$11,IF(P101="ge",'List of dopants and characteris'!$G$11,IF(P101="bi",'List of dopants and characteris'!$H$11,IF(P101="cr",'List of dopants and characteris'!$I$11,IF(P101="gd",'List of dopants and characteris'!$J$11,IF(P101="mo",'List of dopants and characteris'!$K$11,IF(P101="sm",'List of dopants and characteris'!$L$11,IF(P101="y",'List of dopants and characteris'!$M$11,0))))))))))))</f>
        <v>0</v>
      </c>
    </row>
    <row r="102" spans="1:25" ht="14.25" x14ac:dyDescent="0.2">
      <c r="A102" s="16" t="s">
        <v>96</v>
      </c>
      <c r="B102" s="7">
        <f>7-2*(G102)</f>
        <v>6.8</v>
      </c>
      <c r="C102" s="6">
        <v>3</v>
      </c>
      <c r="D102" s="7">
        <f>2-G102</f>
        <v>1.9</v>
      </c>
      <c r="G102" s="6">
        <v>0.1</v>
      </c>
      <c r="H102" s="6">
        <v>90.8</v>
      </c>
      <c r="I102" s="5">
        <v>2.4600000000000002E-4</v>
      </c>
      <c r="K102" s="6">
        <v>0.33</v>
      </c>
      <c r="M102" s="7">
        <f t="shared" si="14"/>
        <v>0</v>
      </c>
      <c r="P102" s="6" t="s">
        <v>95</v>
      </c>
      <c r="Q102" s="7">
        <f>IF(N102="al",'List of dopants and characteris'!$B$2,IF(N102="fe",'List of dopants and characteris'!$C$2,IF(N102="ga",'List of dopants and characteris'!$D$2,IF(N102="ge",'List of dopants and characteris'!$E$2,0))))</f>
        <v>0</v>
      </c>
      <c r="R102" s="6">
        <f>IF(O102="sr",'List of dopants and characteris'!$B$6,IF(O102="ba",'List of dopants and characteris'!$C$6,IF(O102="ce",'List of dopants and characteris'!$D$6,IF(O102="ca",'List of dopants and characteris'!$E$6,IF(O102="rb",'List of dopants and characteris'!$F$6,0)))))</f>
        <v>0</v>
      </c>
      <c r="S102" s="7">
        <f>IF(P102="nb",'List of dopants and characteris'!$B$10,IF(P102="ru",'List of dopants and characteris'!$C$10,IF(P102="ta",'List of dopants and characteris'!$D$10,IF(P102="sb",'List of dopants and characteris'!$E$10,IF(P102="w",'List of dopants and characteris'!$F$10,IF(P102="ge",'List of dopants and characteris'!$G$10,IF(P102="bi",'List of dopants and characteris'!$H$10,IF(P102="cr",'List of dopants and characteris'!$I$10,IF(P102="gd",'List of dopants and characteris'!$J$10,IF(P102="mo",'List of dopants and characteris'!$K$10,IF(P102="sm",'List of dopants and characteris'!$L$10,IF(P102="y",'List of dopants and characteris'!$M$10,0))))))))))))</f>
        <v>73</v>
      </c>
      <c r="T102" s="7">
        <f t="shared" si="15"/>
        <v>0</v>
      </c>
      <c r="U102" s="7">
        <f t="shared" si="16"/>
        <v>0</v>
      </c>
      <c r="V102" s="7">
        <f t="shared" si="17"/>
        <v>1629510.5990953874</v>
      </c>
      <c r="W102" s="15">
        <f>IF(N102="al",'List of dopants and characteris'!$B$3,IF(N102="fe",'List of dopants and characteris'!$C$3,IF(N102="ga",'List of dopants and characteris'!$D$3,IF(N102="ge",'List of dopants and characteris'!$E$3,0))))</f>
        <v>0</v>
      </c>
      <c r="X102" s="15">
        <f>IF(O102="sr",'List of dopants and characteris'!$B$7,IF(O102="ba",'List of dopants and characteris'!$C$7,IF(O102="ce",'List of dopants and characteris'!$D$7,IF(O102="ca",'List of dopants and characteris'!$E$7,IF(O102="rb",'List of dopants and characteris'!$F$7,0)))))</f>
        <v>0</v>
      </c>
      <c r="Y102" s="15">
        <f>IF(P102="nb",'List of dopants and characteris'!$B$11,IF(P102="ru",'List of dopants and characteris'!$C$11,IF(P102="ta",'List of dopants and characteris'!$D$11,IF(P102="sb",'List of dopants and characteris'!$E$11,IF(P102="w",'List of dopants and characteris'!$F$11,IF(P102="ge",'List of dopants and characteris'!$G$11,IF(P102="bi",'List of dopants and characteris'!$H$11,IF(P102="cr",'List of dopants and characteris'!$I$11,IF(P102="gd",'List of dopants and characteris'!$J$11,IF(P102="mo",'List of dopants and characteris'!$K$11,IF(P102="sm",'List of dopants and characteris'!$L$11,IF(P102="y",'List of dopants and characteris'!$M$11,0))))))))))))</f>
        <v>2.16</v>
      </c>
    </row>
    <row r="103" spans="1:25" ht="14.25" x14ac:dyDescent="0.2">
      <c r="A103" s="16" t="s">
        <v>96</v>
      </c>
      <c r="B103" s="7">
        <f>7-2*(G103)</f>
        <v>6.6</v>
      </c>
      <c r="C103" s="6">
        <v>3</v>
      </c>
      <c r="D103" s="7">
        <f>2-G103</f>
        <v>1.8</v>
      </c>
      <c r="G103" s="6">
        <v>0.2</v>
      </c>
      <c r="H103" s="6">
        <v>92.8</v>
      </c>
      <c r="I103" s="5">
        <v>5.0900000000000001E-4</v>
      </c>
      <c r="K103" s="6">
        <v>0.28999999999999998</v>
      </c>
      <c r="M103" s="7">
        <f t="shared" si="14"/>
        <v>0</v>
      </c>
      <c r="P103" s="6" t="s">
        <v>95</v>
      </c>
      <c r="Q103" s="7">
        <f>IF(N103="al",'List of dopants and characteris'!$B$2,IF(N103="fe",'List of dopants and characteris'!$C$2,IF(N103="ga",'List of dopants and characteris'!$D$2,IF(N103="ge",'List of dopants and characteris'!$E$2,0))))</f>
        <v>0</v>
      </c>
      <c r="R103" s="6">
        <f>IF(O103="sr",'List of dopants and characteris'!$B$6,IF(O103="ba",'List of dopants and characteris'!$C$6,IF(O103="ce",'List of dopants and characteris'!$D$6,IF(O103="ca",'List of dopants and characteris'!$E$6,IF(O103="rb",'List of dopants and characteris'!$F$6,0)))))</f>
        <v>0</v>
      </c>
      <c r="S103" s="7">
        <f>IF(P103="nb",'List of dopants and characteris'!$B$10,IF(P103="ru",'List of dopants and characteris'!$C$10,IF(P103="ta",'List of dopants and characteris'!$D$10,IF(P103="sb",'List of dopants and characteris'!$E$10,IF(P103="w",'List of dopants and characteris'!$F$10,IF(P103="ge",'List of dopants and characteris'!$G$10,IF(P103="bi",'List of dopants and characteris'!$H$10,IF(P103="cr",'List of dopants and characteris'!$I$10,IF(P103="gd",'List of dopants and characteris'!$J$10,IF(P103="mo",'List of dopants and characteris'!$K$10,IF(P103="sm",'List of dopants and characteris'!$L$10,IF(P103="y",'List of dopants and characteris'!$M$10,0))))))))))))</f>
        <v>73</v>
      </c>
      <c r="T103" s="7">
        <f t="shared" si="15"/>
        <v>0</v>
      </c>
      <c r="U103" s="7">
        <f t="shared" si="16"/>
        <v>0</v>
      </c>
      <c r="V103" s="7">
        <f t="shared" si="17"/>
        <v>1629510.5990953874</v>
      </c>
      <c r="W103" s="15">
        <f>IF(N103="al",'List of dopants and characteris'!$B$3,IF(N103="fe",'List of dopants and characteris'!$C$3,IF(N103="ga",'List of dopants and characteris'!$D$3,IF(N103="ge",'List of dopants and characteris'!$E$3,0))))</f>
        <v>0</v>
      </c>
      <c r="X103" s="15">
        <f>IF(O103="sr",'List of dopants and characteris'!$B$7,IF(O103="ba",'List of dopants and characteris'!$C$7,IF(O103="ce",'List of dopants and characteris'!$D$7,IF(O103="ca",'List of dopants and characteris'!$E$7,IF(O103="rb",'List of dopants and characteris'!$F$7,0)))))</f>
        <v>0</v>
      </c>
      <c r="Y103" s="15">
        <f>IF(P103="nb",'List of dopants and characteris'!$B$11,IF(P103="ru",'List of dopants and characteris'!$C$11,IF(P103="ta",'List of dopants and characteris'!$D$11,IF(P103="sb",'List of dopants and characteris'!$E$11,IF(P103="w",'List of dopants and characteris'!$F$11,IF(P103="ge",'List of dopants and characteris'!$G$11,IF(P103="bi",'List of dopants and characteris'!$H$11,IF(P103="cr",'List of dopants and characteris'!$I$11,IF(P103="gd",'List of dopants and characteris'!$J$11,IF(P103="mo",'List of dopants and characteris'!$K$11,IF(P103="sm",'List of dopants and characteris'!$L$11,IF(P103="y",'List of dopants and characteris'!$M$11,0))))))))))))</f>
        <v>2.16</v>
      </c>
    </row>
    <row r="104" spans="1:25" ht="14.25" x14ac:dyDescent="0.2">
      <c r="A104" s="16" t="s">
        <v>96</v>
      </c>
      <c r="B104" s="7">
        <f>7-2*(G104)</f>
        <v>6.4</v>
      </c>
      <c r="C104" s="6">
        <v>3</v>
      </c>
      <c r="D104" s="7">
        <f>2-G104</f>
        <v>1.7</v>
      </c>
      <c r="G104" s="6">
        <v>0.3</v>
      </c>
      <c r="H104" s="6">
        <v>91.3</v>
      </c>
      <c r="I104" s="5">
        <v>3.5300000000000002E-4</v>
      </c>
      <c r="K104" s="6">
        <v>0.31</v>
      </c>
      <c r="M104" s="7">
        <f t="shared" si="14"/>
        <v>0</v>
      </c>
      <c r="P104" s="6" t="s">
        <v>95</v>
      </c>
      <c r="Q104" s="7">
        <f>IF(N104="al",'List of dopants and characteris'!$B$2,IF(N104="fe",'List of dopants and characteris'!$C$2,IF(N104="ga",'List of dopants and characteris'!$D$2,IF(N104="ge",'List of dopants and characteris'!$E$2,0))))</f>
        <v>0</v>
      </c>
      <c r="R104" s="6">
        <f>IF(O104="sr",'List of dopants and characteris'!$B$6,IF(O104="ba",'List of dopants and characteris'!$C$6,IF(O104="ce",'List of dopants and characteris'!$D$6,IF(O104="ca",'List of dopants and characteris'!$E$6,IF(O104="rb",'List of dopants and characteris'!$F$6,0)))))</f>
        <v>0</v>
      </c>
      <c r="S104" s="7">
        <f>IF(P104="nb",'List of dopants and characteris'!$B$10,IF(P104="ru",'List of dopants and characteris'!$C$10,IF(P104="ta",'List of dopants and characteris'!$D$10,IF(P104="sb",'List of dopants and characteris'!$E$10,IF(P104="w",'List of dopants and characteris'!$F$10,IF(P104="ge",'List of dopants and characteris'!$G$10,IF(P104="bi",'List of dopants and characteris'!$H$10,IF(P104="cr",'List of dopants and characteris'!$I$10,IF(P104="gd",'List of dopants and characteris'!$J$10,IF(P104="mo",'List of dopants and characteris'!$K$10,IF(P104="sm",'List of dopants and characteris'!$L$10,IF(P104="y",'List of dopants and characteris'!$M$10,0))))))))))))</f>
        <v>73</v>
      </c>
      <c r="T104" s="7">
        <f t="shared" si="15"/>
        <v>0</v>
      </c>
      <c r="U104" s="7">
        <f t="shared" si="16"/>
        <v>0</v>
      </c>
      <c r="V104" s="7">
        <f t="shared" si="17"/>
        <v>1629510.5990953874</v>
      </c>
      <c r="W104" s="15">
        <f>IF(N104="al",'List of dopants and characteris'!$B$3,IF(N104="fe",'List of dopants and characteris'!$C$3,IF(N104="ga",'List of dopants and characteris'!$D$3,IF(N104="ge",'List of dopants and characteris'!$E$3,0))))</f>
        <v>0</v>
      </c>
      <c r="X104" s="15">
        <f>IF(O104="sr",'List of dopants and characteris'!$B$7,IF(O104="ba",'List of dopants and characteris'!$C$7,IF(O104="ce",'List of dopants and characteris'!$D$7,IF(O104="ca",'List of dopants and characteris'!$E$7,IF(O104="rb",'List of dopants and characteris'!$F$7,0)))))</f>
        <v>0</v>
      </c>
      <c r="Y104" s="15">
        <f>IF(P104="nb",'List of dopants and characteris'!$B$11,IF(P104="ru",'List of dopants and characteris'!$C$11,IF(P104="ta",'List of dopants and characteris'!$D$11,IF(P104="sb",'List of dopants and characteris'!$E$11,IF(P104="w",'List of dopants and characteris'!$F$11,IF(P104="ge",'List of dopants and characteris'!$G$11,IF(P104="bi",'List of dopants and characteris'!$H$11,IF(P104="cr",'List of dopants and characteris'!$I$11,IF(P104="gd",'List of dopants and characteris'!$J$11,IF(P104="mo",'List of dopants and characteris'!$K$11,IF(P104="sm",'List of dopants and characteris'!$L$11,IF(P104="y",'List of dopants and characteris'!$M$11,0))))))))))))</f>
        <v>2.16</v>
      </c>
    </row>
    <row r="105" spans="1:25" ht="14.25" x14ac:dyDescent="0.2">
      <c r="A105" s="16" t="s">
        <v>97</v>
      </c>
      <c r="B105" s="6">
        <v>6.75</v>
      </c>
      <c r="C105" s="6">
        <v>3</v>
      </c>
      <c r="D105" s="6">
        <v>1.75</v>
      </c>
      <c r="G105" s="6">
        <v>0.25</v>
      </c>
      <c r="I105" s="5">
        <v>8.0000000000000004E-4</v>
      </c>
      <c r="K105" s="6">
        <f>30*0.010364</f>
        <v>0.31091999999999997</v>
      </c>
      <c r="M105" s="7">
        <f t="shared" si="14"/>
        <v>0</v>
      </c>
      <c r="P105" s="6" t="s">
        <v>98</v>
      </c>
      <c r="Q105" s="7">
        <f>IF(N105="al",'List of dopants and characteris'!$B$2,IF(N105="fe",'List of dopants and characteris'!$C$2,IF(N105="ga",'List of dopants and characteris'!$D$2,IF(N105="ge",'List of dopants and characteris'!$E$2,0))))</f>
        <v>0</v>
      </c>
      <c r="R105" s="6">
        <f>IF(O105="sr",'List of dopants and characteris'!$B$6,IF(O105="ba",'List of dopants and characteris'!$C$6,IF(O105="ce",'List of dopants and characteris'!$D$6,IF(O105="ca",'List of dopants and characteris'!$E$6,IF(O105="rb",'List of dopants and characteris'!$F$6,0)))))</f>
        <v>0</v>
      </c>
      <c r="S105" s="7">
        <f>IF(P105="nb",'List of dopants and characteris'!$B$10,IF(P105="ru",'List of dopants and characteris'!$C$10,IF(P105="ta",'List of dopants and characteris'!$D$10,IF(P105="sb",'List of dopants and characteris'!$E$10,IF(P105="w",'List of dopants and characteris'!$F$10,IF(P105="ge",'List of dopants and characteris'!$G$10,IF(P105="bi",'List of dopants and characteris'!$H$10,IF(P105="cr",'List of dopants and characteris'!$I$10,IF(P105="gd",'List of dopants and characteris'!$J$10,IF(P105="mo",'List of dopants and characteris'!$K$10,IF(P105="sm",'List of dopants and characteris'!$L$10,IF(P105="y",'List of dopants and characteris'!$M$10,0))))))))))))</f>
        <v>78</v>
      </c>
      <c r="T105" s="7">
        <f t="shared" si="15"/>
        <v>0</v>
      </c>
      <c r="U105" s="7">
        <f t="shared" si="16"/>
        <v>0</v>
      </c>
      <c r="V105" s="7">
        <f t="shared" si="17"/>
        <v>1987798.7692617911</v>
      </c>
      <c r="W105" s="15">
        <f>IF(N105="al",'List of dopants and characteris'!$B$3,IF(N105="fe",'List of dopants and characteris'!$C$3,IF(N105="ga",'List of dopants and characteris'!$D$3,IF(N105="ge",'List of dopants and characteris'!$E$3,0))))</f>
        <v>0</v>
      </c>
      <c r="X105" s="15">
        <f>IF(O105="sr",'List of dopants and characteris'!$B$7,IF(O105="ba",'List of dopants and characteris'!$C$7,IF(O105="ce",'List of dopants and characteris'!$D$7,IF(O105="ca",'List of dopants and characteris'!$E$7,IF(O105="rb",'List of dopants and characteris'!$F$7,0)))))</f>
        <v>0</v>
      </c>
      <c r="Y105" s="15">
        <f>IF(P105="nb",'List of dopants and characteris'!$B$11,IF(P105="ru",'List of dopants and characteris'!$C$11,IF(P105="ta",'List of dopants and characteris'!$D$11,IF(P105="sb",'List of dopants and characteris'!$E$11,IF(P105="w",'List of dopants and characteris'!$F$11,IF(P105="ge",'List of dopants and characteris'!$G$11,IF(P105="bi",'List of dopants and characteris'!$H$11,IF(P105="cr",'List of dopants and characteris'!$I$11,IF(P105="gd",'List of dopants and characteris'!$J$11,IF(P105="mo",'List of dopants and characteris'!$K$11,IF(P105="sm",'List of dopants and characteris'!$L$11,IF(P105="y",'List of dopants and characteris'!$M$11,0))))))))))))</f>
        <v>1.6</v>
      </c>
    </row>
    <row r="106" spans="1:25" ht="14.25" x14ac:dyDescent="0.2">
      <c r="A106" s="16" t="s">
        <v>99</v>
      </c>
      <c r="B106" s="6">
        <v>6.5</v>
      </c>
      <c r="C106" s="6">
        <v>3</v>
      </c>
      <c r="D106" s="6">
        <v>1.5</v>
      </c>
      <c r="G106" s="6">
        <v>0.5</v>
      </c>
      <c r="H106" s="6">
        <v>85</v>
      </c>
      <c r="I106" s="5">
        <v>4.3999999999999999E-5</v>
      </c>
      <c r="M106" s="7">
        <f t="shared" si="14"/>
        <v>0</v>
      </c>
      <c r="P106" s="6" t="s">
        <v>98</v>
      </c>
      <c r="Q106" s="7">
        <f>IF(N106="al",'List of dopants and characteris'!$B$2,IF(N106="fe",'List of dopants and characteris'!$C$2,IF(N106="ga",'List of dopants and characteris'!$D$2,IF(N106="ge",'List of dopants and characteris'!$E$2,0))))</f>
        <v>0</v>
      </c>
      <c r="R106" s="6">
        <f>IF(O106="sr",'List of dopants and characteris'!$B$6,IF(O106="ba",'List of dopants and characteris'!$C$6,IF(O106="ce",'List of dopants and characteris'!$D$6,IF(O106="ca",'List of dopants and characteris'!$E$6,IF(O106="rb",'List of dopants and characteris'!$F$6,0)))))</f>
        <v>0</v>
      </c>
      <c r="S106" s="7">
        <f>IF(P106="nb",'List of dopants and characteris'!$B$10,IF(P106="ru",'List of dopants and characteris'!$C$10,IF(P106="ta",'List of dopants and characteris'!$D$10,IF(P106="sb",'List of dopants and characteris'!$E$10,IF(P106="w",'List of dopants and characteris'!$F$10,IF(P106="ge",'List of dopants and characteris'!$G$10,IF(P106="bi",'List of dopants and characteris'!$H$10,IF(P106="cr",'List of dopants and characteris'!$I$10,IF(P106="gd",'List of dopants and characteris'!$J$10,IF(P106="mo",'List of dopants and characteris'!$K$10,IF(P106="sm",'List of dopants and characteris'!$L$10,IF(P106="y",'List of dopants and characteris'!$M$10,0))))))))))))</f>
        <v>78</v>
      </c>
      <c r="T106" s="7">
        <f t="shared" si="15"/>
        <v>0</v>
      </c>
      <c r="U106" s="7">
        <f t="shared" si="16"/>
        <v>0</v>
      </c>
      <c r="V106" s="7">
        <f t="shared" si="17"/>
        <v>1987798.7692617911</v>
      </c>
      <c r="W106" s="15">
        <f>IF(N106="al",'List of dopants and characteris'!$B$3,IF(N106="fe",'List of dopants and characteris'!$C$3,IF(N106="ga",'List of dopants and characteris'!$D$3,IF(N106="ge",'List of dopants and characteris'!$E$3,0))))</f>
        <v>0</v>
      </c>
      <c r="X106" s="15">
        <f>IF(O106="sr",'List of dopants and characteris'!$B$7,IF(O106="ba",'List of dopants and characteris'!$C$7,IF(O106="ce",'List of dopants and characteris'!$D$7,IF(O106="ca",'List of dopants and characteris'!$E$7,IF(O106="rb",'List of dopants and characteris'!$F$7,0)))))</f>
        <v>0</v>
      </c>
      <c r="Y106" s="15">
        <f>IF(P106="nb",'List of dopants and characteris'!$B$11,IF(P106="ru",'List of dopants and characteris'!$C$11,IF(P106="ta",'List of dopants and characteris'!$D$11,IF(P106="sb",'List of dopants and characteris'!$E$11,IF(P106="w",'List of dopants and characteris'!$F$11,IF(P106="ge",'List of dopants and characteris'!$G$11,IF(P106="bi",'List of dopants and characteris'!$H$11,IF(P106="cr",'List of dopants and characteris'!$I$11,IF(P106="gd",'List of dopants and characteris'!$J$11,IF(P106="mo",'List of dopants and characteris'!$K$11,IF(P106="sm",'List of dopants and characteris'!$L$11,IF(P106="y",'List of dopants and characteris'!$M$11,0))))))))))))</f>
        <v>1.6</v>
      </c>
    </row>
    <row r="107" spans="1:25" ht="14.25" x14ac:dyDescent="0.2">
      <c r="A107" s="16" t="s">
        <v>100</v>
      </c>
      <c r="B107" s="6">
        <v>6.375</v>
      </c>
      <c r="C107" s="6">
        <v>3</v>
      </c>
      <c r="D107" s="6">
        <v>1.375</v>
      </c>
      <c r="G107" s="6">
        <v>0.625</v>
      </c>
      <c r="H107" s="6">
        <v>99.5</v>
      </c>
      <c r="I107" s="5">
        <v>1.3699999999999999E-3</v>
      </c>
      <c r="K107" s="6">
        <v>0.25</v>
      </c>
      <c r="M107" s="7">
        <f t="shared" si="14"/>
        <v>0</v>
      </c>
      <c r="P107" s="6" t="s">
        <v>98</v>
      </c>
      <c r="Q107" s="7">
        <f>IF(N107="al",'List of dopants and characteris'!$B$2,IF(N107="fe",'List of dopants and characteris'!$C$2,IF(N107="ga",'List of dopants and characteris'!$D$2,IF(N107="ge",'List of dopants and characteris'!$E$2,0))))</f>
        <v>0</v>
      </c>
      <c r="R107" s="6">
        <f>IF(O107="sr",'List of dopants and characteris'!$B$6,IF(O107="ba",'List of dopants and characteris'!$C$6,IF(O107="ce",'List of dopants and characteris'!$D$6,IF(O107="ca",'List of dopants and characteris'!$E$6,IF(O107="rb",'List of dopants and characteris'!$F$6,0)))))</f>
        <v>0</v>
      </c>
      <c r="S107" s="7">
        <f>IF(P107="nb",'List of dopants and characteris'!$B$10,IF(P107="ru",'List of dopants and characteris'!$C$10,IF(P107="ta",'List of dopants and characteris'!$D$10,IF(P107="sb",'List of dopants and characteris'!$E$10,IF(P107="w",'List of dopants and characteris'!$F$10,IF(P107="ge",'List of dopants and characteris'!$G$10,IF(P107="bi",'List of dopants and characteris'!$H$10,IF(P107="cr",'List of dopants and characteris'!$I$10,IF(P107="gd",'List of dopants and characteris'!$J$10,IF(P107="mo",'List of dopants and characteris'!$K$10,IF(P107="sm",'List of dopants and characteris'!$L$10,IF(P107="y",'List of dopants and characteris'!$M$10,0))))))))))))</f>
        <v>78</v>
      </c>
      <c r="T107" s="7">
        <f t="shared" si="15"/>
        <v>0</v>
      </c>
      <c r="U107" s="7">
        <f t="shared" si="16"/>
        <v>0</v>
      </c>
      <c r="V107" s="7">
        <f t="shared" si="17"/>
        <v>1987798.7692617911</v>
      </c>
      <c r="W107" s="15">
        <f>IF(N107="al",'List of dopants and characteris'!$B$3,IF(N107="fe",'List of dopants and characteris'!$C$3,IF(N107="ga",'List of dopants and characteris'!$D$3,IF(N107="ge",'List of dopants and characteris'!$E$3,0))))</f>
        <v>0</v>
      </c>
      <c r="X107" s="15">
        <f>IF(O107="sr",'List of dopants and characteris'!$B$7,IF(O107="ba",'List of dopants and characteris'!$C$7,IF(O107="ce",'List of dopants and characteris'!$D$7,IF(O107="ca",'List of dopants and characteris'!$E$7,IF(O107="rb",'List of dopants and characteris'!$F$7,0)))))</f>
        <v>0</v>
      </c>
      <c r="Y107" s="15">
        <f>IF(P107="nb",'List of dopants and characteris'!$B$11,IF(P107="ru",'List of dopants and characteris'!$C$11,IF(P107="ta",'List of dopants and characteris'!$D$11,IF(P107="sb",'List of dopants and characteris'!$E$11,IF(P107="w",'List of dopants and characteris'!$F$11,IF(P107="ge",'List of dopants and characteris'!$G$11,IF(P107="bi",'List of dopants and characteris'!$H$11,IF(P107="cr",'List of dopants and characteris'!$I$11,IF(P107="gd",'List of dopants and characteris'!$J$11,IF(P107="mo",'List of dopants and characteris'!$K$11,IF(P107="sm",'List of dopants and characteris'!$L$11,IF(P107="y",'List of dopants and characteris'!$M$11,0))))))))))))</f>
        <v>1.6</v>
      </c>
    </row>
    <row r="108" spans="1:25" ht="14.25" x14ac:dyDescent="0.2">
      <c r="A108" s="16" t="s">
        <v>103</v>
      </c>
      <c r="B108" s="6">
        <v>7</v>
      </c>
      <c r="C108" s="6">
        <v>3</v>
      </c>
      <c r="D108" s="6">
        <v>1.6</v>
      </c>
      <c r="G108" s="6">
        <v>0.4</v>
      </c>
      <c r="I108" s="5">
        <v>2.5599999999999999E-4</v>
      </c>
      <c r="K108" s="6">
        <v>0.32</v>
      </c>
      <c r="L108" s="6">
        <v>12.9313</v>
      </c>
      <c r="M108" s="7">
        <f t="shared" si="14"/>
        <v>2162.3528436672968</v>
      </c>
      <c r="P108" s="6" t="s">
        <v>104</v>
      </c>
      <c r="Q108" s="7">
        <f>IF(N108="al",'List of dopants and characteris'!$B$2,IF(N108="fe",'List of dopants and characteris'!$C$2,IF(N108="ga",'List of dopants and characteris'!$D$2,IF(N108="ge",'List of dopants and characteris'!$E$2,0))))</f>
        <v>0</v>
      </c>
      <c r="R108" s="6">
        <f>IF(O108="sr",'List of dopants and characteris'!$B$6,IF(O108="ba",'List of dopants and characteris'!$C$6,IF(O108="ce",'List of dopants and characteris'!$D$6,IF(O108="ca",'List of dopants and characteris'!$E$6,IF(O108="rb",'List of dopants and characteris'!$F$6,0)))))</f>
        <v>0</v>
      </c>
      <c r="S108" s="7">
        <f>IF(P108="nb",'List of dopants and characteris'!$B$10,IF(P108="ru",'List of dopants and characteris'!$C$10,IF(P108="ta",'List of dopants and characteris'!$D$10,IF(P108="sb",'List of dopants and characteris'!$E$10,IF(P108="w",'List of dopants and characteris'!$F$10,IF(P108="ge",'List of dopants and characteris'!$G$10,IF(P108="bi",'List of dopants and characteris'!$H$10,IF(P108="cr",'List of dopants and characteris'!$I$10,IF(P108="gd",'List of dopants and characteris'!$J$10,IF(P108="mo",'List of dopants and characteris'!$K$10,IF(P108="sm",'List of dopants and characteris'!$L$10,IF(P108="y",'List of dopants and characteris'!$M$10,0))))))))))))</f>
        <v>76</v>
      </c>
      <c r="T108" s="7">
        <f t="shared" si="15"/>
        <v>0</v>
      </c>
      <c r="U108" s="7">
        <f t="shared" si="16"/>
        <v>0</v>
      </c>
      <c r="V108" s="7">
        <f t="shared" si="17"/>
        <v>1838778.3689363105</v>
      </c>
      <c r="W108" s="15">
        <f>IF(N108="al",'List of dopants and characteris'!$B$3,IF(N108="fe",'List of dopants and characteris'!$C$3,IF(N108="ga",'List of dopants and characteris'!$D$3,IF(N108="ge",'List of dopants and characteris'!$E$3,0))))</f>
        <v>0</v>
      </c>
      <c r="X108" s="15">
        <f>IF(O108="sr",'List of dopants and characteris'!$B$7,IF(O108="ba",'List of dopants and characteris'!$C$7,IF(O108="ce",'List of dopants and characteris'!$D$7,IF(O108="ca",'List of dopants and characteris'!$E$7,IF(O108="rb",'List of dopants and characteris'!$F$7,0)))))</f>
        <v>0</v>
      </c>
      <c r="Y108" s="15">
        <f>IF(P108="nb",'List of dopants and characteris'!$B$11,IF(P108="ru",'List of dopants and characteris'!$C$11,IF(P108="ta",'List of dopants and characteris'!$D$11,IF(P108="sb",'List of dopants and characteris'!$E$11,IF(P108="w",'List of dopants and characteris'!$F$11,IF(P108="ge",'List of dopants and characteris'!$G$11,IF(P108="bi",'List of dopants and characteris'!$H$11,IF(P108="cr",'List of dopants and characteris'!$I$11,IF(P108="gd",'List of dopants and characteris'!$J$11,IF(P108="mo",'List of dopants and characteris'!$K$11,IF(P108="sm",'List of dopants and characteris'!$L$11,IF(P108="y",'List of dopants and characteris'!$M$11,0))))))))))))</f>
        <v>2.2000000000000002</v>
      </c>
    </row>
    <row r="109" spans="1:25" ht="14.25" x14ac:dyDescent="0.2">
      <c r="A109" s="16" t="s">
        <v>105</v>
      </c>
      <c r="B109" s="6">
        <v>6.9249999999999998</v>
      </c>
      <c r="C109" s="6">
        <v>3</v>
      </c>
      <c r="D109" s="6">
        <v>1.925</v>
      </c>
      <c r="G109" s="6">
        <v>7.4999999999999997E-2</v>
      </c>
      <c r="I109" s="5">
        <v>3.4000000000000002E-4</v>
      </c>
      <c r="K109" s="6">
        <v>0.37</v>
      </c>
      <c r="L109" s="6">
        <v>12.953799999999999</v>
      </c>
      <c r="M109" s="7">
        <f t="shared" si="14"/>
        <v>2173.6597445488719</v>
      </c>
      <c r="P109" s="6" t="s">
        <v>106</v>
      </c>
      <c r="Q109" s="7">
        <f>IF(N109="al",'List of dopants and characteris'!$B$2,IF(N109="fe",'List of dopants and characteris'!$C$2,IF(N109="ga",'List of dopants and characteris'!$D$2,IF(N109="ge",'List of dopants and characteris'!$E$2,0))))</f>
        <v>0</v>
      </c>
      <c r="R109" s="6">
        <f>IF(O109="sr",'List of dopants and characteris'!$B$6,IF(O109="ba",'List of dopants and characteris'!$C$6,IF(O109="ce",'List of dopants and characteris'!$D$6,IF(O109="ca",'List of dopants and characteris'!$E$6,IF(O109="rb",'List of dopants and characteris'!$F$6,0)))))</f>
        <v>0</v>
      </c>
      <c r="S109" s="7">
        <f>IF(P109="nb",'List of dopants and characteris'!$B$10,IF(P109="ru",'List of dopants and characteris'!$C$10,IF(P109="ta",'List of dopants and characteris'!$D$10,IF(P109="sb",'List of dopants and characteris'!$E$10,IF(P109="w",'List of dopants and characteris'!$F$10,IF(P109="ge",'List of dopants and characteris'!$G$10,IF(P109="bi",'List of dopants and characteris'!$H$10,IF(P109="cr",'List of dopants and characteris'!$I$10,IF(P109="gd",'List of dopants and characteris'!$J$10,IF(P109="mo",'List of dopants and characteris'!$K$10,IF(P109="sm",'List of dopants and characteris'!$L$10,IF(P109="y",'List of dopants and characteris'!$M$10,0))))))))))))</f>
        <v>74</v>
      </c>
      <c r="T109" s="7">
        <f t="shared" si="15"/>
        <v>0</v>
      </c>
      <c r="U109" s="7">
        <f t="shared" si="16"/>
        <v>0</v>
      </c>
      <c r="V109" s="7">
        <f t="shared" si="17"/>
        <v>1697398.3219443604</v>
      </c>
      <c r="W109" s="15">
        <f>IF(N109="al",'List of dopants and characteris'!$B$3,IF(N109="fe",'List of dopants and characteris'!$C$3,IF(N109="ga",'List of dopants and characteris'!$D$3,IF(N109="ge",'List of dopants and characteris'!$E$3,0))))</f>
        <v>0</v>
      </c>
      <c r="X109" s="15">
        <f>IF(O109="sr",'List of dopants and characteris'!$B$7,IF(O109="ba",'List of dopants and characteris'!$C$7,IF(O109="ce",'List of dopants and characteris'!$D$7,IF(O109="ca",'List of dopants and characteris'!$E$7,IF(O109="rb",'List of dopants and characteris'!$F$7,0)))))</f>
        <v>0</v>
      </c>
      <c r="Y109" s="15">
        <f>IF(P109="nb",'List of dopants and characteris'!$B$11,IF(P109="ru",'List of dopants and characteris'!$C$11,IF(P109="ta",'List of dopants and characteris'!$D$11,IF(P109="sb",'List of dopants and characteris'!$E$11,IF(P109="w",'List of dopants and characteris'!$F$11,IF(P109="ge",'List of dopants and characteris'!$G$11,IF(P109="bi",'List of dopants and characteris'!$H$11,IF(P109="cr",'List of dopants and characteris'!$I$11,IF(P109="gd",'List of dopants and characteris'!$J$11,IF(P109="mo",'List of dopants and characteris'!$K$11,IF(P109="sm",'List of dopants and characteris'!$L$11,IF(P109="y",'List of dopants and characteris'!$M$11,0))))))))))))</f>
        <v>2.0499999999999998</v>
      </c>
    </row>
    <row r="110" spans="1:25" ht="14.25" x14ac:dyDescent="0.2">
      <c r="A110" s="16" t="s">
        <v>107</v>
      </c>
      <c r="B110" s="6">
        <f>7-G110</f>
        <v>6.8</v>
      </c>
      <c r="C110" s="6">
        <v>3</v>
      </c>
      <c r="D110" s="7">
        <f t="shared" ref="D110:D116" si="18">2-G110</f>
        <v>1.8</v>
      </c>
      <c r="G110" s="6">
        <v>0.2</v>
      </c>
      <c r="H110" s="6">
        <v>78</v>
      </c>
      <c r="I110" s="5">
        <v>5.8999999999999998E-5</v>
      </c>
      <c r="K110" s="6">
        <v>0.39</v>
      </c>
      <c r="L110" s="6">
        <v>12.97545</v>
      </c>
      <c r="M110" s="7">
        <f t="shared" si="14"/>
        <v>2184.5766406011539</v>
      </c>
      <c r="P110" s="6" t="s">
        <v>106</v>
      </c>
      <c r="Q110" s="7">
        <f>IF(N110="al",'List of dopants and characteris'!$B$2,IF(N110="fe",'List of dopants and characteris'!$C$2,IF(N110="ga",'List of dopants and characteris'!$D$2,IF(N110="ge",'List of dopants and characteris'!$E$2,0))))</f>
        <v>0</v>
      </c>
      <c r="R110" s="6">
        <f>IF(O110="sr",'List of dopants and characteris'!$B$6,IF(O110="ba",'List of dopants and characteris'!$C$6,IF(O110="ce",'List of dopants and characteris'!$D$6,IF(O110="ca",'List of dopants and characteris'!$E$6,IF(O110="rb",'List of dopants and characteris'!$F$6,0)))))</f>
        <v>0</v>
      </c>
      <c r="S110" s="7">
        <f>IF(P110="nb",'List of dopants and characteris'!$B$10,IF(P110="ru",'List of dopants and characteris'!$C$10,IF(P110="ta",'List of dopants and characteris'!$D$10,IF(P110="sb",'List of dopants and characteris'!$E$10,IF(P110="w",'List of dopants and characteris'!$F$10,IF(P110="ge",'List of dopants and characteris'!$G$10,IF(P110="bi",'List of dopants and characteris'!$H$10,IF(P110="cr",'List of dopants and characteris'!$I$10,IF(P110="gd",'List of dopants and characteris'!$J$10,IF(P110="mo",'List of dopants and characteris'!$K$10,IF(P110="sm",'List of dopants and characteris'!$L$10,IF(P110="y",'List of dopants and characteris'!$M$10,0))))))))))))</f>
        <v>74</v>
      </c>
      <c r="T110" s="7">
        <f t="shared" si="15"/>
        <v>0</v>
      </c>
      <c r="U110" s="7">
        <f t="shared" si="16"/>
        <v>0</v>
      </c>
      <c r="V110" s="7">
        <f t="shared" si="17"/>
        <v>1697398.3219443604</v>
      </c>
      <c r="W110" s="15">
        <f>IF(N110="al",'List of dopants and characteris'!$B$3,IF(N110="fe",'List of dopants and characteris'!$C$3,IF(N110="ga",'List of dopants and characteris'!$D$3,IF(N110="ge",'List of dopants and characteris'!$E$3,0))))</f>
        <v>0</v>
      </c>
      <c r="X110" s="15">
        <f>IF(O110="sr",'List of dopants and characteris'!$B$7,IF(O110="ba",'List of dopants and characteris'!$C$7,IF(O110="ce",'List of dopants and characteris'!$D$7,IF(O110="ca",'List of dopants and characteris'!$E$7,IF(O110="rb",'List of dopants and characteris'!$F$7,0)))))</f>
        <v>0</v>
      </c>
      <c r="Y110" s="15">
        <f>IF(P110="nb",'List of dopants and characteris'!$B$11,IF(P110="ru",'List of dopants and characteris'!$C$11,IF(P110="ta",'List of dopants and characteris'!$D$11,IF(P110="sb",'List of dopants and characteris'!$E$11,IF(P110="w",'List of dopants and characteris'!$F$11,IF(P110="ge",'List of dopants and characteris'!$G$11,IF(P110="bi",'List of dopants and characteris'!$H$11,IF(P110="cr",'List of dopants and characteris'!$I$11,IF(P110="gd",'List of dopants and characteris'!$J$11,IF(P110="mo",'List of dopants and characteris'!$K$11,IF(P110="sm",'List of dopants and characteris'!$L$11,IF(P110="y",'List of dopants and characteris'!$M$11,0))))))))))))</f>
        <v>2.0499999999999998</v>
      </c>
    </row>
    <row r="111" spans="1:25" ht="14.25" x14ac:dyDescent="0.2">
      <c r="A111" s="16" t="s">
        <v>107</v>
      </c>
      <c r="B111" s="6">
        <f>7-G111</f>
        <v>6.6</v>
      </c>
      <c r="C111" s="6">
        <v>3</v>
      </c>
      <c r="D111" s="7">
        <f t="shared" si="18"/>
        <v>1.6</v>
      </c>
      <c r="G111" s="6">
        <v>0.4</v>
      </c>
      <c r="H111" s="6">
        <v>91</v>
      </c>
      <c r="I111" s="5">
        <v>7.6999999999999996E-4</v>
      </c>
      <c r="K111" s="6">
        <v>0.34</v>
      </c>
      <c r="L111" s="6">
        <v>12.95955</v>
      </c>
      <c r="M111" s="7">
        <f t="shared" si="14"/>
        <v>2176.5555957131087</v>
      </c>
      <c r="P111" s="6" t="s">
        <v>106</v>
      </c>
      <c r="Q111" s="7">
        <f>IF(N111="al",'List of dopants and characteris'!$B$2,IF(N111="fe",'List of dopants and characteris'!$C$2,IF(N111="ga",'List of dopants and characteris'!$D$2,IF(N111="ge",'List of dopants and characteris'!$E$2,0))))</f>
        <v>0</v>
      </c>
      <c r="R111" s="6">
        <f>IF(O111="sr",'List of dopants and characteris'!$B$6,IF(O111="ba",'List of dopants and characteris'!$C$6,IF(O111="ce",'List of dopants and characteris'!$D$6,IF(O111="ca",'List of dopants and characteris'!$E$6,IF(O111="rb",'List of dopants and characteris'!$F$6,0)))))</f>
        <v>0</v>
      </c>
      <c r="S111" s="7">
        <f>IF(P111="nb",'List of dopants and characteris'!$B$10,IF(P111="ru",'List of dopants and characteris'!$C$10,IF(P111="ta",'List of dopants and characteris'!$D$10,IF(P111="sb",'List of dopants and characteris'!$E$10,IF(P111="w",'List of dopants and characteris'!$F$10,IF(P111="ge",'List of dopants and characteris'!$G$10,IF(P111="bi",'List of dopants and characteris'!$H$10,IF(P111="cr",'List of dopants and characteris'!$I$10,IF(P111="gd",'List of dopants and characteris'!$J$10,IF(P111="mo",'List of dopants and characteris'!$K$10,IF(P111="sm",'List of dopants and characteris'!$L$10,IF(P111="y",'List of dopants and characteris'!$M$10,0))))))))))))</f>
        <v>74</v>
      </c>
      <c r="T111" s="7">
        <f t="shared" si="15"/>
        <v>0</v>
      </c>
      <c r="U111" s="7">
        <f t="shared" si="16"/>
        <v>0</v>
      </c>
      <c r="V111" s="7">
        <f t="shared" si="17"/>
        <v>1697398.3219443604</v>
      </c>
      <c r="W111" s="15">
        <f>IF(N111="al",'List of dopants and characteris'!$B$3,IF(N111="fe",'List of dopants and characteris'!$C$3,IF(N111="ga",'List of dopants and characteris'!$D$3,IF(N111="ge",'List of dopants and characteris'!$E$3,0))))</f>
        <v>0</v>
      </c>
      <c r="X111" s="15">
        <f>IF(O111="sr",'List of dopants and characteris'!$B$7,IF(O111="ba",'List of dopants and characteris'!$C$7,IF(O111="ce",'List of dopants and characteris'!$D$7,IF(O111="ca",'List of dopants and characteris'!$E$7,IF(O111="rb",'List of dopants and characteris'!$F$7,0)))))</f>
        <v>0</v>
      </c>
      <c r="Y111" s="15">
        <f>IF(P111="nb",'List of dopants and characteris'!$B$11,IF(P111="ru",'List of dopants and characteris'!$C$11,IF(P111="ta",'List of dopants and characteris'!$D$11,IF(P111="sb",'List of dopants and characteris'!$E$11,IF(P111="w",'List of dopants and characteris'!$F$11,IF(P111="ge",'List of dopants and characteris'!$G$11,IF(P111="bi",'List of dopants and characteris'!$H$11,IF(P111="cr",'List of dopants and characteris'!$I$11,IF(P111="gd",'List of dopants and characteris'!$J$11,IF(P111="mo",'List of dopants and characteris'!$K$11,IF(P111="sm",'List of dopants and characteris'!$L$11,IF(P111="y",'List of dopants and characteris'!$M$11,0))))))))))))</f>
        <v>2.0499999999999998</v>
      </c>
    </row>
    <row r="112" spans="1:25" ht="14.25" x14ac:dyDescent="0.2">
      <c r="A112" s="16" t="s">
        <v>107</v>
      </c>
      <c r="B112" s="6">
        <f>7-G112</f>
        <v>6.4</v>
      </c>
      <c r="C112" s="6">
        <v>3</v>
      </c>
      <c r="D112" s="7">
        <f t="shared" si="18"/>
        <v>1.4</v>
      </c>
      <c r="G112" s="6">
        <v>0.6</v>
      </c>
      <c r="H112" s="6">
        <v>89</v>
      </c>
      <c r="I112" s="5">
        <v>6.6E-4</v>
      </c>
      <c r="K112" s="6">
        <v>0.36</v>
      </c>
      <c r="L112" s="6">
        <v>12.951790000000001</v>
      </c>
      <c r="M112" s="7">
        <f t="shared" si="14"/>
        <v>2172.6480619100207</v>
      </c>
      <c r="P112" s="6" t="s">
        <v>106</v>
      </c>
      <c r="Q112" s="7">
        <f>IF(N112="al",'List of dopants and characteris'!$B$2,IF(N112="fe",'List of dopants and characteris'!$C$2,IF(N112="ga",'List of dopants and characteris'!$D$2,IF(N112="ge",'List of dopants and characteris'!$E$2,0))))</f>
        <v>0</v>
      </c>
      <c r="R112" s="6">
        <f>IF(O112="sr",'List of dopants and characteris'!$B$6,IF(O112="ba",'List of dopants and characteris'!$C$6,IF(O112="ce",'List of dopants and characteris'!$D$6,IF(O112="ca",'List of dopants and characteris'!$E$6,IF(O112="rb",'List of dopants and characteris'!$F$6,0)))))</f>
        <v>0</v>
      </c>
      <c r="S112" s="7">
        <f>IF(P112="nb",'List of dopants and characteris'!$B$10,IF(P112="ru",'List of dopants and characteris'!$C$10,IF(P112="ta",'List of dopants and characteris'!$D$10,IF(P112="sb",'List of dopants and characteris'!$E$10,IF(P112="w",'List of dopants and characteris'!$F$10,IF(P112="ge",'List of dopants and characteris'!$G$10,IF(P112="bi",'List of dopants and characteris'!$H$10,IF(P112="cr",'List of dopants and characteris'!$I$10,IF(P112="gd",'List of dopants and characteris'!$J$10,IF(P112="mo",'List of dopants and characteris'!$K$10,IF(P112="sm",'List of dopants and characteris'!$L$10,IF(P112="y",'List of dopants and characteris'!$M$10,0))))))))))))</f>
        <v>74</v>
      </c>
      <c r="T112" s="7">
        <f t="shared" si="15"/>
        <v>0</v>
      </c>
      <c r="U112" s="7">
        <f t="shared" si="16"/>
        <v>0</v>
      </c>
      <c r="V112" s="7">
        <f t="shared" si="17"/>
        <v>1697398.3219443604</v>
      </c>
      <c r="W112" s="15">
        <f>IF(N112="al",'List of dopants and characteris'!$B$3,IF(N112="fe",'List of dopants and characteris'!$C$3,IF(N112="ga",'List of dopants and characteris'!$D$3,IF(N112="ge",'List of dopants and characteris'!$E$3,0))))</f>
        <v>0</v>
      </c>
      <c r="X112" s="15">
        <f>IF(O112="sr",'List of dopants and characteris'!$B$7,IF(O112="ba",'List of dopants and characteris'!$C$7,IF(O112="ce",'List of dopants and characteris'!$D$7,IF(O112="ca",'List of dopants and characteris'!$E$7,IF(O112="rb",'List of dopants and characteris'!$F$7,0)))))</f>
        <v>0</v>
      </c>
      <c r="Y112" s="15">
        <f>IF(P112="nb",'List of dopants and characteris'!$B$11,IF(P112="ru",'List of dopants and characteris'!$C$11,IF(P112="ta",'List of dopants and characteris'!$D$11,IF(P112="sb",'List of dopants and characteris'!$E$11,IF(P112="w",'List of dopants and characteris'!$F$11,IF(P112="ge",'List of dopants and characteris'!$G$11,IF(P112="bi",'List of dopants and characteris'!$H$11,IF(P112="cr",'List of dopants and characteris'!$I$11,IF(P112="gd",'List of dopants and characteris'!$J$11,IF(P112="mo",'List of dopants and characteris'!$K$11,IF(P112="sm",'List of dopants and characteris'!$L$11,IF(P112="y",'List of dopants and characteris'!$M$11,0))))))))))))</f>
        <v>2.0499999999999998</v>
      </c>
    </row>
    <row r="113" spans="1:25" ht="14.25" x14ac:dyDescent="0.2">
      <c r="A113" s="16" t="s">
        <v>107</v>
      </c>
      <c r="B113" s="6">
        <f>7-G113</f>
        <v>6.2</v>
      </c>
      <c r="C113" s="6">
        <v>3</v>
      </c>
      <c r="D113" s="7">
        <f t="shared" si="18"/>
        <v>1.2</v>
      </c>
      <c r="G113" s="6">
        <v>0.8</v>
      </c>
      <c r="H113" s="6">
        <v>84</v>
      </c>
      <c r="I113" s="5">
        <v>4.4999999999999999E-4</v>
      </c>
      <c r="K113" s="6">
        <v>0.37</v>
      </c>
      <c r="L113" s="6">
        <v>12.92484</v>
      </c>
      <c r="M113" s="7">
        <f t="shared" si="14"/>
        <v>2159.1137674176357</v>
      </c>
      <c r="P113" s="6" t="s">
        <v>106</v>
      </c>
      <c r="Q113" s="7">
        <f>IF(N113="al",'List of dopants and characteris'!$B$2,IF(N113="fe",'List of dopants and characteris'!$C$2,IF(N113="ga",'List of dopants and characteris'!$D$2,IF(N113="ge",'List of dopants and characteris'!$E$2,0))))</f>
        <v>0</v>
      </c>
      <c r="R113" s="6">
        <f>IF(O113="sr",'List of dopants and characteris'!$B$6,IF(O113="ba",'List of dopants and characteris'!$C$6,IF(O113="ce",'List of dopants and characteris'!$D$6,IF(O113="ca",'List of dopants and characteris'!$E$6,IF(O113="rb",'List of dopants and characteris'!$F$6,0)))))</f>
        <v>0</v>
      </c>
      <c r="S113" s="7">
        <f>IF(P113="nb",'List of dopants and characteris'!$B$10,IF(P113="ru",'List of dopants and characteris'!$C$10,IF(P113="ta",'List of dopants and characteris'!$D$10,IF(P113="sb",'List of dopants and characteris'!$E$10,IF(P113="w",'List of dopants and characteris'!$F$10,IF(P113="ge",'List of dopants and characteris'!$G$10,IF(P113="bi",'List of dopants and characteris'!$H$10,IF(P113="cr",'List of dopants and characteris'!$I$10,IF(P113="gd",'List of dopants and characteris'!$J$10,IF(P113="mo",'List of dopants and characteris'!$K$10,IF(P113="sm",'List of dopants and characteris'!$L$10,IF(P113="y",'List of dopants and characteris'!$M$10,0))))))))))))</f>
        <v>74</v>
      </c>
      <c r="T113" s="7">
        <f t="shared" si="15"/>
        <v>0</v>
      </c>
      <c r="U113" s="7">
        <f t="shared" si="16"/>
        <v>0</v>
      </c>
      <c r="V113" s="7">
        <f t="shared" si="17"/>
        <v>1697398.3219443604</v>
      </c>
      <c r="W113" s="15">
        <f>IF(N113="al",'List of dopants and characteris'!$B$3,IF(N113="fe",'List of dopants and characteris'!$C$3,IF(N113="ga",'List of dopants and characteris'!$D$3,IF(N113="ge",'List of dopants and characteris'!$E$3,0))))</f>
        <v>0</v>
      </c>
      <c r="X113" s="15">
        <f>IF(O113="sr",'List of dopants and characteris'!$B$7,IF(O113="ba",'List of dopants and characteris'!$C$7,IF(O113="ce",'List of dopants and characteris'!$D$7,IF(O113="ca",'List of dopants and characteris'!$E$7,IF(O113="rb",'List of dopants and characteris'!$F$7,0)))))</f>
        <v>0</v>
      </c>
      <c r="Y113" s="15">
        <f>IF(P113="nb",'List of dopants and characteris'!$B$11,IF(P113="ru",'List of dopants and characteris'!$C$11,IF(P113="ta",'List of dopants and characteris'!$D$11,IF(P113="sb",'List of dopants and characteris'!$E$11,IF(P113="w",'List of dopants and characteris'!$F$11,IF(P113="ge",'List of dopants and characteris'!$G$11,IF(P113="bi",'List of dopants and characteris'!$H$11,IF(P113="cr",'List of dopants and characteris'!$I$11,IF(P113="gd",'List of dopants and characteris'!$J$11,IF(P113="mo",'List of dopants and characteris'!$K$11,IF(P113="sm",'List of dopants and characteris'!$L$11,IF(P113="y",'List of dopants and characteris'!$M$11,0))))))))))))</f>
        <v>2.0499999999999998</v>
      </c>
    </row>
    <row r="114" spans="1:25" ht="14.25" x14ac:dyDescent="0.2">
      <c r="A114" s="16" t="s">
        <v>107</v>
      </c>
      <c r="B114" s="6">
        <f>7-G114</f>
        <v>6</v>
      </c>
      <c r="C114" s="6">
        <v>3</v>
      </c>
      <c r="D114" s="7">
        <f t="shared" si="18"/>
        <v>1</v>
      </c>
      <c r="G114" s="6">
        <v>1</v>
      </c>
      <c r="H114" s="6">
        <v>86</v>
      </c>
      <c r="I114" s="5">
        <v>2.5999999999999998E-4</v>
      </c>
      <c r="K114" s="6">
        <v>0.38</v>
      </c>
      <c r="L114" s="6">
        <v>12.9237</v>
      </c>
      <c r="M114" s="7">
        <f t="shared" si="14"/>
        <v>2158.5425017150533</v>
      </c>
      <c r="P114" s="6" t="s">
        <v>106</v>
      </c>
      <c r="Q114" s="7">
        <f>IF(N114="al",'List of dopants and characteris'!$B$2,IF(N114="fe",'List of dopants and characteris'!$C$2,IF(N114="ga",'List of dopants and characteris'!$D$2,IF(N114="ge",'List of dopants and characteris'!$E$2,0))))</f>
        <v>0</v>
      </c>
      <c r="R114" s="6">
        <f>IF(O114="sr",'List of dopants and characteris'!$B$6,IF(O114="ba",'List of dopants and characteris'!$C$6,IF(O114="ce",'List of dopants and characteris'!$D$6,IF(O114="ca",'List of dopants and characteris'!$E$6,IF(O114="rb",'List of dopants and characteris'!$F$6,0)))))</f>
        <v>0</v>
      </c>
      <c r="S114" s="7">
        <f>IF(P114="nb",'List of dopants and characteris'!$B$10,IF(P114="ru",'List of dopants and characteris'!$C$10,IF(P114="ta",'List of dopants and characteris'!$D$10,IF(P114="sb",'List of dopants and characteris'!$E$10,IF(P114="w",'List of dopants and characteris'!$F$10,IF(P114="ge",'List of dopants and characteris'!$G$10,IF(P114="bi",'List of dopants and characteris'!$H$10,IF(P114="cr",'List of dopants and characteris'!$I$10,IF(P114="gd",'List of dopants and characteris'!$J$10,IF(P114="mo",'List of dopants and characteris'!$K$10,IF(P114="sm",'List of dopants and characteris'!$L$10,IF(P114="y",'List of dopants and characteris'!$M$10,0))))))))))))</f>
        <v>74</v>
      </c>
      <c r="T114" s="7">
        <f t="shared" si="15"/>
        <v>0</v>
      </c>
      <c r="U114" s="7">
        <f t="shared" si="16"/>
        <v>0</v>
      </c>
      <c r="V114" s="7">
        <f t="shared" si="17"/>
        <v>1697398.3219443604</v>
      </c>
      <c r="W114" s="15">
        <f>IF(N114="al",'List of dopants and characteris'!$B$3,IF(N114="fe",'List of dopants and characteris'!$C$3,IF(N114="ga",'List of dopants and characteris'!$D$3,IF(N114="ge",'List of dopants and characteris'!$E$3,0))))</f>
        <v>0</v>
      </c>
      <c r="X114" s="15">
        <f>IF(O114="sr",'List of dopants and characteris'!$B$7,IF(O114="ba",'List of dopants and characteris'!$C$7,IF(O114="ce",'List of dopants and characteris'!$D$7,IF(O114="ca",'List of dopants and characteris'!$E$7,IF(O114="rb",'List of dopants and characteris'!$F$7,0)))))</f>
        <v>0</v>
      </c>
      <c r="Y114" s="15">
        <f>IF(P114="nb",'List of dopants and characteris'!$B$11,IF(P114="ru",'List of dopants and characteris'!$C$11,IF(P114="ta",'List of dopants and characteris'!$D$11,IF(P114="sb",'List of dopants and characteris'!$E$11,IF(P114="w",'List of dopants and characteris'!$F$11,IF(P114="ge",'List of dopants and characteris'!$G$11,IF(P114="bi",'List of dopants and characteris'!$H$11,IF(P114="cr",'List of dopants and characteris'!$I$11,IF(P114="gd",'List of dopants and characteris'!$J$11,IF(P114="mo",'List of dopants and characteris'!$K$11,IF(P114="sm",'List of dopants and characteris'!$L$11,IF(P114="y",'List of dopants and characteris'!$M$11,0))))))))))))</f>
        <v>2.0499999999999998</v>
      </c>
    </row>
    <row r="115" spans="1:25" ht="14.25" x14ac:dyDescent="0.2">
      <c r="A115" s="16" t="s">
        <v>108</v>
      </c>
      <c r="B115" s="6">
        <f>7+G115</f>
        <v>7</v>
      </c>
      <c r="C115" s="6">
        <v>3</v>
      </c>
      <c r="D115" s="7">
        <f t="shared" si="18"/>
        <v>2</v>
      </c>
      <c r="H115" s="6">
        <v>84.6</v>
      </c>
      <c r="I115" s="5">
        <v>1E-4</v>
      </c>
      <c r="K115" s="6">
        <v>0.34</v>
      </c>
      <c r="M115" s="7">
        <f t="shared" si="14"/>
        <v>0</v>
      </c>
      <c r="Q115" s="7">
        <f>IF(N115="al",'List of dopants and characteris'!$B$2,IF(N115="fe",'List of dopants and characteris'!$C$2,IF(N115="ga",'List of dopants and characteris'!$D$2,IF(N115="ge",'List of dopants and characteris'!$E$2,0))))</f>
        <v>0</v>
      </c>
      <c r="R115" s="6">
        <f>IF(O115="sr",'List of dopants and characteris'!$B$6,IF(O115="ba",'List of dopants and characteris'!$C$6,IF(O115="ce",'List of dopants and characteris'!$D$6,IF(O115="ca",'List of dopants and characteris'!$E$6,IF(O115="rb",'List of dopants and characteris'!$F$6,0)))))</f>
        <v>0</v>
      </c>
      <c r="S115" s="7">
        <f>IF(P115="nb",'List of dopants and characteris'!$B$10,IF(P115="ru",'List of dopants and characteris'!$C$10,IF(P115="ta",'List of dopants and characteris'!$D$10,IF(P115="sb",'List of dopants and characteris'!$E$10,IF(P115="w",'List of dopants and characteris'!$F$10,IF(P115="ge",'List of dopants and characteris'!$G$10,IF(P115="bi",'List of dopants and characteris'!$H$10,IF(P115="cr",'List of dopants and characteris'!$I$10,IF(P115="gd",'List of dopants and characteris'!$J$10,IF(P115="mo",'List of dopants and characteris'!$K$10,IF(P115="sm",'List of dopants and characteris'!$L$10,IF(P115="y",'List of dopants and characteris'!$M$10,0))))))))))))</f>
        <v>0</v>
      </c>
      <c r="T115" s="7">
        <f t="shared" si="15"/>
        <v>0</v>
      </c>
      <c r="U115" s="7">
        <f t="shared" si="16"/>
        <v>0</v>
      </c>
      <c r="V115" s="7">
        <f t="shared" si="17"/>
        <v>0</v>
      </c>
      <c r="W115" s="15">
        <f>IF(N115="al",'List of dopants and characteris'!$B$3,IF(N115="fe",'List of dopants and characteris'!$C$3,IF(N115="ga",'List of dopants and characteris'!$D$3,IF(N115="ge",'List of dopants and characteris'!$E$3,0))))</f>
        <v>0</v>
      </c>
      <c r="X115" s="15">
        <f>IF(O115="sr",'List of dopants and characteris'!$B$7,IF(O115="ba",'List of dopants and characteris'!$C$7,IF(O115="ce",'List of dopants and characteris'!$D$7,IF(O115="ca",'List of dopants and characteris'!$E$7,IF(O115="rb",'List of dopants and characteris'!$F$7,0)))))</f>
        <v>0</v>
      </c>
      <c r="Y115" s="15">
        <f>IF(P115="nb",'List of dopants and characteris'!$B$11,IF(P115="ru",'List of dopants and characteris'!$C$11,IF(P115="ta",'List of dopants and characteris'!$D$11,IF(P115="sb",'List of dopants and characteris'!$E$11,IF(P115="w",'List of dopants and characteris'!$F$11,IF(P115="ge",'List of dopants and characteris'!$G$11,IF(P115="bi",'List of dopants and characteris'!$H$11,IF(P115="cr",'List of dopants and characteris'!$I$11,IF(P115="gd",'List of dopants and characteris'!$J$11,IF(P115="mo",'List of dopants and characteris'!$K$11,IF(P115="sm",'List of dopants and characteris'!$L$11,IF(P115="y",'List of dopants and characteris'!$M$11,0))))))))))))</f>
        <v>0</v>
      </c>
    </row>
    <row r="116" spans="1:25" ht="14.25" x14ac:dyDescent="0.2">
      <c r="A116" s="16" t="s">
        <v>108</v>
      </c>
      <c r="B116" s="6">
        <f>7+G116</f>
        <v>7.06</v>
      </c>
      <c r="C116" s="6">
        <v>3</v>
      </c>
      <c r="D116" s="7">
        <f t="shared" si="18"/>
        <v>1.94</v>
      </c>
      <c r="G116" s="6">
        <v>0.06</v>
      </c>
      <c r="H116" s="6">
        <v>92.9</v>
      </c>
      <c r="I116" s="5">
        <v>2.4600000000000002E-4</v>
      </c>
      <c r="K116" s="6">
        <v>0.33</v>
      </c>
      <c r="M116" s="7">
        <f t="shared" si="14"/>
        <v>0</v>
      </c>
      <c r="P116" s="6" t="s">
        <v>109</v>
      </c>
      <c r="Q116" s="7">
        <f>IF(N116="al",'List of dopants and characteris'!$B$2,IF(N116="fe",'List of dopants and characteris'!$C$2,IF(N116="ga",'List of dopants and characteris'!$D$2,IF(N116="ge",'List of dopants and characteris'!$E$2,0))))</f>
        <v>0</v>
      </c>
      <c r="R116" s="6">
        <f>IF(O116="sr",'List of dopants and characteris'!$B$6,IF(O116="ba",'List of dopants and characteris'!$C$6,IF(O116="ce",'List of dopants and characteris'!$D$6,IF(O116="ca",'List of dopants and characteris'!$E$6,IF(O116="rb",'List of dopants and characteris'!$F$6,0)))))</f>
        <v>0</v>
      </c>
      <c r="S116" s="7">
        <f>IF(P116="nb",'List of dopants and characteris'!$B$10,IF(P116="ru",'List of dopants and characteris'!$C$10,IF(P116="ta",'List of dopants and characteris'!$D$10,IF(P116="sb",'List of dopants and characteris'!$E$10,IF(P116="w",'List of dopants and characteris'!$F$10,IF(P116="ge",'List of dopants and characteris'!$G$10,IF(P116="bi",'List of dopants and characteris'!$H$10,IF(P116="cr",'List of dopants and characteris'!$I$10,IF(P116="gd",'List of dopants and characteris'!$J$10,IF(P116="mo",'List of dopants and characteris'!$K$10,IF(P116="sm",'List of dopants and characteris'!$L$10,IF(P116="y",'List of dopants and characteris'!$M$10,0))))))))))))</f>
        <v>109.8</v>
      </c>
      <c r="T116" s="7">
        <f t="shared" si="15"/>
        <v>0</v>
      </c>
      <c r="U116" s="7">
        <f t="shared" si="16"/>
        <v>0</v>
      </c>
      <c r="V116" s="7">
        <f t="shared" si="17"/>
        <v>5544924.4042043174</v>
      </c>
      <c r="W116" s="15">
        <f>IF(N116="al",'List of dopants and characteris'!$B$3,IF(N116="fe",'List of dopants and characteris'!$C$3,IF(N116="ga",'List of dopants and characteris'!$D$3,IF(N116="ge",'List of dopants and characteris'!$E$3,0))))</f>
        <v>0</v>
      </c>
      <c r="X116" s="15">
        <f>IF(O116="sr",'List of dopants and characteris'!$B$7,IF(O116="ba",'List of dopants and characteris'!$C$7,IF(O116="ce",'List of dopants and characteris'!$D$7,IF(O116="ca",'List of dopants and characteris'!$E$7,IF(O116="rb",'List of dopants and characteris'!$F$7,0)))))</f>
        <v>0</v>
      </c>
      <c r="Y116" s="15">
        <f>IF(P116="nb",'List of dopants and characteris'!$B$11,IF(P116="ru",'List of dopants and characteris'!$C$11,IF(P116="ta",'List of dopants and characteris'!$D$11,IF(P116="sb",'List of dopants and characteris'!$E$11,IF(P116="w",'List of dopants and characteris'!$F$11,IF(P116="ge",'List of dopants and characteris'!$G$11,IF(P116="bi",'List of dopants and characteris'!$H$11,IF(P116="cr",'List of dopants and characteris'!$I$11,IF(P116="gd",'List of dopants and characteris'!$J$11,IF(P116="mo",'List of dopants and characteris'!$K$11,IF(P116="sm",'List of dopants and characteris'!$L$11,IF(P116="y",'List of dopants and characteris'!$M$11,0))))))))))))</f>
        <v>1.17</v>
      </c>
    </row>
    <row r="117" spans="1:25" ht="14.25" x14ac:dyDescent="0.2">
      <c r="A117" s="16" t="s">
        <v>110</v>
      </c>
      <c r="B117" s="6">
        <v>6.4</v>
      </c>
      <c r="C117" s="6">
        <v>3</v>
      </c>
      <c r="D117" s="6">
        <v>1.7</v>
      </c>
      <c r="G117" s="6">
        <v>0.3</v>
      </c>
      <c r="I117" s="5">
        <v>7.8899999999999999E-4</v>
      </c>
      <c r="K117" s="6">
        <v>0.45</v>
      </c>
      <c r="L117" s="6">
        <v>12.965070000000001</v>
      </c>
      <c r="M117" s="7">
        <f t="shared" si="14"/>
        <v>2179.3380314728361</v>
      </c>
      <c r="P117" s="6" t="s">
        <v>111</v>
      </c>
      <c r="Q117" s="7">
        <f>IF(N117="al",'List of dopants and characteris'!$B$2,IF(N117="fe",'List of dopants and characteris'!$C$2,IF(N117="ga",'List of dopants and characteris'!$D$2,IF(N117="ge",'List of dopants and characteris'!$E$2,0))))</f>
        <v>0</v>
      </c>
      <c r="R117" s="6">
        <f>IF(O117="sr",'List of dopants and characteris'!$B$6,IF(O117="ba",'List of dopants and characteris'!$C$6,IF(O117="ce",'List of dopants and characteris'!$D$6,IF(O117="ca",'List of dopants and characteris'!$E$6,IF(O117="rb",'List of dopants and characteris'!$F$6,0)))))</f>
        <v>0</v>
      </c>
      <c r="S117" s="7">
        <f>IF(P117="nb",'List of dopants and characteris'!$B$10,IF(P117="ru",'List of dopants and characteris'!$C$10,IF(P117="ta",'List of dopants and characteris'!$D$10,IF(P117="sb",'List of dopants and characteris'!$E$10,IF(P117="w",'List of dopants and characteris'!$F$10,IF(P117="ge",'List of dopants and characteris'!$G$10,IF(P117="bi",'List of dopants and characteris'!$H$10,IF(P117="cr",'List of dopants and characteris'!$I$10,IF(P117="gd",'List of dopants and characteris'!$J$10,IF(P117="mo",'List of dopants and characteris'!$K$10,IF(P117="sm",'List of dopants and characteris'!$L$10,IF(P117="y",'List of dopants and characteris'!$M$10,0))))))))))))</f>
        <v>74</v>
      </c>
      <c r="T117" s="7">
        <f t="shared" si="15"/>
        <v>0</v>
      </c>
      <c r="U117" s="7">
        <f t="shared" si="16"/>
        <v>0</v>
      </c>
      <c r="V117" s="7">
        <f t="shared" si="17"/>
        <v>1697398.3219443604</v>
      </c>
      <c r="W117" s="15">
        <f>IF(N117="al",'List of dopants and characteris'!$B$3,IF(N117="fe",'List of dopants and characteris'!$C$3,IF(N117="ga",'List of dopants and characteris'!$D$3,IF(N117="ge",'List of dopants and characteris'!$E$3,0))))</f>
        <v>0</v>
      </c>
      <c r="X117" s="15">
        <f>IF(O117="sr",'List of dopants and characteris'!$B$7,IF(O117="ba",'List of dopants and characteris'!$C$7,IF(O117="ce",'List of dopants and characteris'!$D$7,IF(O117="ca",'List of dopants and characteris'!$E$7,IF(O117="rb",'List of dopants and characteris'!$F$7,0)))))</f>
        <v>0</v>
      </c>
      <c r="Y117" s="15">
        <f>IF(P117="nb",'List of dopants and characteris'!$B$11,IF(P117="ru",'List of dopants and characteris'!$C$11,IF(P117="ta",'List of dopants and characteris'!$D$11,IF(P117="sb",'List of dopants and characteris'!$E$11,IF(P117="w",'List of dopants and characteris'!$F$11,IF(P117="ge",'List of dopants and characteris'!$G$11,IF(P117="bi",'List of dopants and characteris'!$H$11,IF(P117="cr",'List of dopants and characteris'!$I$11,IF(P117="gd",'List of dopants and characteris'!$J$11,IF(P117="mo",'List of dopants and characteris'!$K$11,IF(P117="sm",'List of dopants and characteris'!$L$11,IF(P117="y",'List of dopants and characteris'!$M$11,0))))))))))))</f>
        <v>2.36</v>
      </c>
    </row>
    <row r="118" spans="1:25" ht="14.25" x14ac:dyDescent="0.2">
      <c r="A118" s="16" t="s">
        <v>110</v>
      </c>
      <c r="B118" s="6">
        <v>6</v>
      </c>
      <c r="C118" s="6">
        <v>3</v>
      </c>
      <c r="D118" s="6">
        <v>1.5</v>
      </c>
      <c r="G118" s="6">
        <v>0.15</v>
      </c>
      <c r="I118" s="5">
        <v>2.0799999999999999E-4</v>
      </c>
      <c r="K118" s="6">
        <v>0.46</v>
      </c>
      <c r="L118" s="6">
        <v>12.943849999999999</v>
      </c>
      <c r="M118" s="7">
        <f t="shared" si="14"/>
        <v>2168.6547330465164</v>
      </c>
      <c r="P118" s="6" t="s">
        <v>111</v>
      </c>
      <c r="Q118" s="7">
        <f>IF(N118="al",'List of dopants and characteris'!$B$2,IF(N118="fe",'List of dopants and characteris'!$C$2,IF(N118="ga",'List of dopants and characteris'!$D$2,IF(N118="ge",'List of dopants and characteris'!$E$2,0))))</f>
        <v>0</v>
      </c>
      <c r="R118" s="6">
        <f>IF(O118="sr",'List of dopants and characteris'!$B$6,IF(O118="ba",'List of dopants and characteris'!$C$6,IF(O118="ce",'List of dopants and characteris'!$D$6,IF(O118="ca",'List of dopants and characteris'!$E$6,IF(O118="rb",'List of dopants and characteris'!$F$6,0)))))</f>
        <v>0</v>
      </c>
      <c r="S118" s="7">
        <f>IF(P118="nb",'List of dopants and characteris'!$B$10,IF(P118="ru",'List of dopants and characteris'!$C$10,IF(P118="ta",'List of dopants and characteris'!$D$10,IF(P118="sb",'List of dopants and characteris'!$E$10,IF(P118="w",'List of dopants and characteris'!$F$10,IF(P118="ge",'List of dopants and characteris'!$G$10,IF(P118="bi",'List of dopants and characteris'!$H$10,IF(P118="cr",'List of dopants and characteris'!$I$10,IF(P118="gd",'List of dopants and characteris'!$J$10,IF(P118="mo",'List of dopants and characteris'!$K$10,IF(P118="sm",'List of dopants and characteris'!$L$10,IF(P118="y",'List of dopants and characteris'!$M$10,0))))))))))))</f>
        <v>74</v>
      </c>
      <c r="T118" s="7">
        <f t="shared" si="15"/>
        <v>0</v>
      </c>
      <c r="U118" s="7">
        <f t="shared" si="16"/>
        <v>0</v>
      </c>
      <c r="V118" s="7">
        <f t="shared" si="17"/>
        <v>1697398.3219443604</v>
      </c>
      <c r="W118" s="15">
        <f>IF(N118="al",'List of dopants and characteris'!$B$3,IF(N118="fe",'List of dopants and characteris'!$C$3,IF(N118="ga",'List of dopants and characteris'!$D$3,IF(N118="ge",'List of dopants and characteris'!$E$3,0))))</f>
        <v>0</v>
      </c>
      <c r="X118" s="15">
        <f>IF(O118="sr",'List of dopants and characteris'!$B$7,IF(O118="ba",'List of dopants and characteris'!$C$7,IF(O118="ce",'List of dopants and characteris'!$D$7,IF(O118="ca",'List of dopants and characteris'!$E$7,IF(O118="rb",'List of dopants and characteris'!$F$7,0)))))</f>
        <v>0</v>
      </c>
      <c r="Y118" s="15">
        <f>IF(P118="nb",'List of dopants and characteris'!$B$11,IF(P118="ru",'List of dopants and characteris'!$C$11,IF(P118="ta",'List of dopants and characteris'!$D$11,IF(P118="sb",'List of dopants and characteris'!$E$11,IF(P118="w",'List of dopants and characteris'!$F$11,IF(P118="ge",'List of dopants and characteris'!$G$11,IF(P118="bi",'List of dopants and characteris'!$H$11,IF(P118="cr",'List of dopants and characteris'!$I$11,IF(P118="gd",'List of dopants and characteris'!$J$11,IF(P118="mo",'List of dopants and characteris'!$K$11,IF(P118="sm",'List of dopants and characteris'!$L$11,IF(P118="y",'List of dopants and characteris'!$M$11,0))))))))))))</f>
        <v>2.36</v>
      </c>
    </row>
    <row r="119" spans="1:25" ht="14.25" x14ac:dyDescent="0.2">
      <c r="A119" s="16" t="s">
        <v>112</v>
      </c>
      <c r="B119" s="7">
        <f>7-2*G119</f>
        <v>6.7</v>
      </c>
      <c r="C119" s="6">
        <v>3</v>
      </c>
      <c r="D119" s="7">
        <f>2-G119</f>
        <v>1.85</v>
      </c>
      <c r="G119" s="6">
        <v>0.15</v>
      </c>
      <c r="H119" s="6">
        <v>91</v>
      </c>
      <c r="I119" s="5">
        <v>2.7E-4</v>
      </c>
      <c r="K119" s="6">
        <v>0.44</v>
      </c>
      <c r="L119" s="6">
        <v>12.99</v>
      </c>
      <c r="M119" s="7">
        <f t="shared" si="14"/>
        <v>2191.9338990000001</v>
      </c>
      <c r="P119" s="6" t="s">
        <v>111</v>
      </c>
      <c r="Q119" s="7">
        <f>IF(N119="al",'List of dopants and characteris'!$B$2,IF(N119="fe",'List of dopants and characteris'!$C$2,IF(N119="ga",'List of dopants and characteris'!$D$2,IF(N119="ge",'List of dopants and characteris'!$E$2,0))))</f>
        <v>0</v>
      </c>
      <c r="R119" s="6">
        <f>IF(O119="sr",'List of dopants and characteris'!$B$6,IF(O119="ba",'List of dopants and characteris'!$C$6,IF(O119="ce",'List of dopants and characteris'!$D$6,IF(O119="ca",'List of dopants and characteris'!$E$6,IF(O119="rb",'List of dopants and characteris'!$F$6,0)))))</f>
        <v>0</v>
      </c>
      <c r="S119" s="7">
        <f>IF(P119="nb",'List of dopants and characteris'!$B$10,IF(P119="ru",'List of dopants and characteris'!$C$10,IF(P119="ta",'List of dopants and characteris'!$D$10,IF(P119="sb",'List of dopants and characteris'!$E$10,IF(P119="w",'List of dopants and characteris'!$F$10,IF(P119="ge",'List of dopants and characteris'!$G$10,IF(P119="bi",'List of dopants and characteris'!$H$10,IF(P119="cr",'List of dopants and characteris'!$I$10,IF(P119="gd",'List of dopants and characteris'!$J$10,IF(P119="mo",'List of dopants and characteris'!$K$10,IF(P119="sm",'List of dopants and characteris'!$L$10,IF(P119="y",'List of dopants and characteris'!$M$10,0))))))))))))</f>
        <v>74</v>
      </c>
      <c r="T119" s="7">
        <f t="shared" si="15"/>
        <v>0</v>
      </c>
      <c r="U119" s="7">
        <f t="shared" si="16"/>
        <v>0</v>
      </c>
      <c r="V119" s="7">
        <f t="shared" si="17"/>
        <v>1697398.3219443604</v>
      </c>
      <c r="W119" s="15">
        <f>IF(N119="al",'List of dopants and characteris'!$B$3,IF(N119="fe",'List of dopants and characteris'!$C$3,IF(N119="ga",'List of dopants and characteris'!$D$3,IF(N119="ge",'List of dopants and characteris'!$E$3,0))))</f>
        <v>0</v>
      </c>
      <c r="X119" s="15">
        <f>IF(O119="sr",'List of dopants and characteris'!$B$7,IF(O119="ba",'List of dopants and characteris'!$C$7,IF(O119="ce",'List of dopants and characteris'!$D$7,IF(O119="ca",'List of dopants and characteris'!$E$7,IF(O119="rb",'List of dopants and characteris'!$F$7,0)))))</f>
        <v>0</v>
      </c>
      <c r="Y119" s="15">
        <f>IF(P119="nb",'List of dopants and characteris'!$B$11,IF(P119="ru",'List of dopants and characteris'!$C$11,IF(P119="ta",'List of dopants and characteris'!$D$11,IF(P119="sb",'List of dopants and characteris'!$E$11,IF(P119="w",'List of dopants and characteris'!$F$11,IF(P119="ge",'List of dopants and characteris'!$G$11,IF(P119="bi",'List of dopants and characteris'!$H$11,IF(P119="cr",'List of dopants and characteris'!$I$11,IF(P119="gd",'List of dopants and characteris'!$J$11,IF(P119="mo",'List of dopants and characteris'!$K$11,IF(P119="sm",'List of dopants and characteris'!$L$11,IF(P119="y",'List of dopants and characteris'!$M$11,0))))))))))))</f>
        <v>2.36</v>
      </c>
    </row>
    <row r="120" spans="1:25" ht="14.25" x14ac:dyDescent="0.2">
      <c r="A120" s="16" t="s">
        <v>112</v>
      </c>
      <c r="B120" s="7">
        <f>7-2*G120</f>
        <v>6.5</v>
      </c>
      <c r="C120" s="6">
        <v>3</v>
      </c>
      <c r="D120" s="7">
        <f>2-G120</f>
        <v>1.75</v>
      </c>
      <c r="G120" s="6">
        <v>0.25</v>
      </c>
      <c r="H120" s="6">
        <v>93</v>
      </c>
      <c r="I120" s="5">
        <v>4.8999999999999998E-4</v>
      </c>
      <c r="K120" s="6">
        <v>0.42</v>
      </c>
      <c r="L120" s="6">
        <v>12.98</v>
      </c>
      <c r="M120" s="7">
        <f t="shared" si="14"/>
        <v>2186.8755920000003</v>
      </c>
      <c r="P120" s="6" t="s">
        <v>111</v>
      </c>
      <c r="Q120" s="7">
        <f>IF(N120="al",'List of dopants and characteris'!$B$2,IF(N120="fe",'List of dopants and characteris'!$C$2,IF(N120="ga",'List of dopants and characteris'!$D$2,IF(N120="ge",'List of dopants and characteris'!$E$2,0))))</f>
        <v>0</v>
      </c>
      <c r="R120" s="6">
        <f>IF(O120="sr",'List of dopants and characteris'!$B$6,IF(O120="ba",'List of dopants and characteris'!$C$6,IF(O120="ce",'List of dopants and characteris'!$D$6,IF(O120="ca",'List of dopants and characteris'!$E$6,IF(O120="rb",'List of dopants and characteris'!$F$6,0)))))</f>
        <v>0</v>
      </c>
      <c r="S120" s="7">
        <f>IF(P120="nb",'List of dopants and characteris'!$B$10,IF(P120="ru",'List of dopants and characteris'!$C$10,IF(P120="ta",'List of dopants and characteris'!$D$10,IF(P120="sb",'List of dopants and characteris'!$E$10,IF(P120="w",'List of dopants and characteris'!$F$10,IF(P120="ge",'List of dopants and characteris'!$G$10,IF(P120="bi",'List of dopants and characteris'!$H$10,IF(P120="cr",'List of dopants and characteris'!$I$10,IF(P120="gd",'List of dopants and characteris'!$J$10,IF(P120="mo",'List of dopants and characteris'!$K$10,IF(P120="sm",'List of dopants and characteris'!$L$10,IF(P120="y",'List of dopants and characteris'!$M$10,0))))))))))))</f>
        <v>74</v>
      </c>
      <c r="T120" s="7">
        <f t="shared" si="15"/>
        <v>0</v>
      </c>
      <c r="U120" s="7">
        <f t="shared" si="16"/>
        <v>0</v>
      </c>
      <c r="V120" s="7">
        <f t="shared" si="17"/>
        <v>1697398.3219443604</v>
      </c>
      <c r="W120" s="15">
        <f>IF(N120="al",'List of dopants and characteris'!$B$3,IF(N120="fe",'List of dopants and characteris'!$C$3,IF(N120="ga",'List of dopants and characteris'!$D$3,IF(N120="ge",'List of dopants and characteris'!$E$3,0))))</f>
        <v>0</v>
      </c>
      <c r="X120" s="15">
        <f>IF(O120="sr",'List of dopants and characteris'!$B$7,IF(O120="ba",'List of dopants and characteris'!$C$7,IF(O120="ce",'List of dopants and characteris'!$D$7,IF(O120="ca",'List of dopants and characteris'!$E$7,IF(O120="rb",'List of dopants and characteris'!$F$7,0)))))</f>
        <v>0</v>
      </c>
      <c r="Y120" s="15">
        <f>IF(P120="nb",'List of dopants and characteris'!$B$11,IF(P120="ru",'List of dopants and characteris'!$C$11,IF(P120="ta",'List of dopants and characteris'!$D$11,IF(P120="sb",'List of dopants and characteris'!$E$11,IF(P120="w",'List of dopants and characteris'!$F$11,IF(P120="ge",'List of dopants and characteris'!$G$11,IF(P120="bi",'List of dopants and characteris'!$H$11,IF(P120="cr",'List of dopants and characteris'!$I$11,IF(P120="gd",'List of dopants and characteris'!$J$11,IF(P120="mo",'List of dopants and characteris'!$K$11,IF(P120="sm",'List of dopants and characteris'!$L$11,IF(P120="y",'List of dopants and characteris'!$M$11,0))))))))))))</f>
        <v>2.36</v>
      </c>
    </row>
    <row r="121" spans="1:25" ht="14.25" x14ac:dyDescent="0.2">
      <c r="A121" s="16" t="s">
        <v>112</v>
      </c>
      <c r="B121" s="7">
        <f>7-2*G121</f>
        <v>6.3</v>
      </c>
      <c r="C121" s="6">
        <v>3</v>
      </c>
      <c r="D121" s="7">
        <f>2-G121</f>
        <v>1.65</v>
      </c>
      <c r="G121" s="6">
        <v>0.35</v>
      </c>
      <c r="H121" s="6">
        <v>96</v>
      </c>
      <c r="I121" s="5">
        <v>6.6E-4</v>
      </c>
      <c r="K121" s="6">
        <v>0.42</v>
      </c>
      <c r="L121" s="6">
        <v>12.97</v>
      </c>
      <c r="M121" s="7">
        <f t="shared" si="14"/>
        <v>2181.8250730000004</v>
      </c>
      <c r="P121" s="6" t="s">
        <v>111</v>
      </c>
      <c r="Q121" s="7">
        <f>IF(N121="al",'List of dopants and characteris'!$B$2,IF(N121="fe",'List of dopants and characteris'!$C$2,IF(N121="ga",'List of dopants and characteris'!$D$2,IF(N121="ge",'List of dopants and characteris'!$E$2,0))))</f>
        <v>0</v>
      </c>
      <c r="R121" s="6">
        <f>IF(O121="sr",'List of dopants and characteris'!$B$6,IF(O121="ba",'List of dopants and characteris'!$C$6,IF(O121="ce",'List of dopants and characteris'!$D$6,IF(O121="ca",'List of dopants and characteris'!$E$6,IF(O121="rb",'List of dopants and characteris'!$F$6,0)))))</f>
        <v>0</v>
      </c>
      <c r="S121" s="7">
        <f>IF(P121="nb",'List of dopants and characteris'!$B$10,IF(P121="ru",'List of dopants and characteris'!$C$10,IF(P121="ta",'List of dopants and characteris'!$D$10,IF(P121="sb",'List of dopants and characteris'!$E$10,IF(P121="w",'List of dopants and characteris'!$F$10,IF(P121="ge",'List of dopants and characteris'!$G$10,IF(P121="bi",'List of dopants and characteris'!$H$10,IF(P121="cr",'List of dopants and characteris'!$I$10,IF(P121="gd",'List of dopants and characteris'!$J$10,IF(P121="mo",'List of dopants and characteris'!$K$10,IF(P121="sm",'List of dopants and characteris'!$L$10,IF(P121="y",'List of dopants and characteris'!$M$10,0))))))))))))</f>
        <v>74</v>
      </c>
      <c r="T121" s="7">
        <f t="shared" si="15"/>
        <v>0</v>
      </c>
      <c r="U121" s="7">
        <f t="shared" si="16"/>
        <v>0</v>
      </c>
      <c r="V121" s="7">
        <f t="shared" si="17"/>
        <v>1697398.3219443604</v>
      </c>
      <c r="W121" s="15">
        <f>IF(N121="al",'List of dopants and characteris'!$B$3,IF(N121="fe",'List of dopants and characteris'!$C$3,IF(N121="ga",'List of dopants and characteris'!$D$3,IF(N121="ge",'List of dopants and characteris'!$E$3,0))))</f>
        <v>0</v>
      </c>
      <c r="X121" s="15">
        <f>IF(O121="sr",'List of dopants and characteris'!$B$7,IF(O121="ba",'List of dopants and characteris'!$C$7,IF(O121="ce",'List of dopants and characteris'!$D$7,IF(O121="ca",'List of dopants and characteris'!$E$7,IF(O121="rb",'List of dopants and characteris'!$F$7,0)))))</f>
        <v>0</v>
      </c>
      <c r="Y121" s="15">
        <f>IF(P121="nb",'List of dopants and characteris'!$B$11,IF(P121="ru",'List of dopants and characteris'!$C$11,IF(P121="ta",'List of dopants and characteris'!$D$11,IF(P121="sb",'List of dopants and characteris'!$E$11,IF(P121="w",'List of dopants and characteris'!$F$11,IF(P121="ge",'List of dopants and characteris'!$G$11,IF(P121="bi",'List of dopants and characteris'!$H$11,IF(P121="cr",'List of dopants and characteris'!$I$11,IF(P121="gd",'List of dopants and characteris'!$J$11,IF(P121="mo",'List of dopants and characteris'!$K$11,IF(P121="sm",'List of dopants and characteris'!$L$11,IF(P121="y",'List of dopants and characteris'!$M$11,0))))))))))))</f>
        <v>2.36</v>
      </c>
    </row>
    <row r="122" spans="1:25" ht="14.25" x14ac:dyDescent="0.2">
      <c r="A122" s="16" t="s">
        <v>112</v>
      </c>
      <c r="B122" s="7">
        <f>7-2*G122</f>
        <v>6.1</v>
      </c>
      <c r="C122" s="6">
        <v>3</v>
      </c>
      <c r="D122" s="7">
        <f>2-G122</f>
        <v>1.55</v>
      </c>
      <c r="G122" s="6">
        <v>0.45</v>
      </c>
      <c r="H122" s="6">
        <v>96</v>
      </c>
      <c r="I122" s="5">
        <v>6.4000000000000005E-4</v>
      </c>
      <c r="K122" s="6">
        <v>0.43</v>
      </c>
      <c r="L122" s="6">
        <v>12.96</v>
      </c>
      <c r="M122" s="7">
        <f t="shared" si="14"/>
        <v>2176.7823360000007</v>
      </c>
      <c r="P122" s="6" t="s">
        <v>111</v>
      </c>
      <c r="Q122" s="7">
        <f>IF(N122="al",'List of dopants and characteris'!$B$2,IF(N122="fe",'List of dopants and characteris'!$C$2,IF(N122="ga",'List of dopants and characteris'!$D$2,IF(N122="ge",'List of dopants and characteris'!$E$2,0))))</f>
        <v>0</v>
      </c>
      <c r="R122" s="6">
        <f>IF(O122="sr",'List of dopants and characteris'!$B$6,IF(O122="ba",'List of dopants and characteris'!$C$6,IF(O122="ce",'List of dopants and characteris'!$D$6,IF(O122="ca",'List of dopants and characteris'!$E$6,IF(O122="rb",'List of dopants and characteris'!$F$6,0)))))</f>
        <v>0</v>
      </c>
      <c r="S122" s="7">
        <f>IF(P122="nb",'List of dopants and characteris'!$B$10,IF(P122="ru",'List of dopants and characteris'!$C$10,IF(P122="ta",'List of dopants and characteris'!$D$10,IF(P122="sb",'List of dopants and characteris'!$E$10,IF(P122="w",'List of dopants and characteris'!$F$10,IF(P122="ge",'List of dopants and characteris'!$G$10,IF(P122="bi",'List of dopants and characteris'!$H$10,IF(P122="cr",'List of dopants and characteris'!$I$10,IF(P122="gd",'List of dopants and characteris'!$J$10,IF(P122="mo",'List of dopants and characteris'!$K$10,IF(P122="sm",'List of dopants and characteris'!$L$10,IF(P122="y",'List of dopants and characteris'!$M$10,0))))))))))))</f>
        <v>74</v>
      </c>
      <c r="T122" s="7">
        <f t="shared" si="15"/>
        <v>0</v>
      </c>
      <c r="U122" s="7">
        <f t="shared" si="16"/>
        <v>0</v>
      </c>
      <c r="V122" s="7">
        <f t="shared" si="17"/>
        <v>1697398.3219443604</v>
      </c>
      <c r="W122" s="15">
        <f>IF(N122="al",'List of dopants and characteris'!$B$3,IF(N122="fe",'List of dopants and characteris'!$C$3,IF(N122="ga",'List of dopants and characteris'!$D$3,IF(N122="ge",'List of dopants and characteris'!$E$3,0))))</f>
        <v>0</v>
      </c>
      <c r="X122" s="15">
        <f>IF(O122="sr",'List of dopants and characteris'!$B$7,IF(O122="ba",'List of dopants and characteris'!$C$7,IF(O122="ce",'List of dopants and characteris'!$D$7,IF(O122="ca",'List of dopants and characteris'!$E$7,IF(O122="rb",'List of dopants and characteris'!$F$7,0)))))</f>
        <v>0</v>
      </c>
      <c r="Y122" s="15">
        <f>IF(P122="nb",'List of dopants and characteris'!$B$11,IF(P122="ru",'List of dopants and characteris'!$C$11,IF(P122="ta",'List of dopants and characteris'!$D$11,IF(P122="sb",'List of dopants and characteris'!$E$11,IF(P122="w",'List of dopants and characteris'!$F$11,IF(P122="ge",'List of dopants and characteris'!$G$11,IF(P122="bi",'List of dopants and characteris'!$H$11,IF(P122="cr",'List of dopants and characteris'!$I$11,IF(P122="gd",'List of dopants and characteris'!$J$11,IF(P122="mo",'List of dopants and characteris'!$K$11,IF(P122="sm",'List of dopants and characteris'!$L$11,IF(P122="y",'List of dopants and characteris'!$M$11,0))))))))))))</f>
        <v>2.36</v>
      </c>
    </row>
    <row r="123" spans="1:25" ht="14.25" x14ac:dyDescent="0.2">
      <c r="A123" s="16" t="s">
        <v>112</v>
      </c>
      <c r="B123" s="7">
        <f>7-2*G123</f>
        <v>5.9</v>
      </c>
      <c r="C123" s="6">
        <v>3</v>
      </c>
      <c r="D123" s="7">
        <f>2-G123</f>
        <v>1.45</v>
      </c>
      <c r="G123" s="6">
        <v>0.55000000000000004</v>
      </c>
      <c r="H123" s="6">
        <v>95</v>
      </c>
      <c r="I123" s="5">
        <v>4.4000000000000002E-4</v>
      </c>
      <c r="K123" s="6">
        <v>0.43</v>
      </c>
      <c r="L123" s="6">
        <v>12.95</v>
      </c>
      <c r="M123" s="7">
        <f t="shared" si="14"/>
        <v>2171.7473749999999</v>
      </c>
      <c r="P123" s="6" t="s">
        <v>111</v>
      </c>
      <c r="Q123" s="7">
        <f>IF(N123="al",'List of dopants and characteris'!$B$2,IF(N123="fe",'List of dopants and characteris'!$C$2,IF(N123="ga",'List of dopants and characteris'!$D$2,IF(N123="ge",'List of dopants and characteris'!$E$2,0))))</f>
        <v>0</v>
      </c>
      <c r="R123" s="6">
        <f>IF(O123="sr",'List of dopants and characteris'!$B$6,IF(O123="ba",'List of dopants and characteris'!$C$6,IF(O123="ce",'List of dopants and characteris'!$D$6,IF(O123="ca",'List of dopants and characteris'!$E$6,IF(O123="rb",'List of dopants and characteris'!$F$6,0)))))</f>
        <v>0</v>
      </c>
      <c r="S123" s="7">
        <f>IF(P123="nb",'List of dopants and characteris'!$B$10,IF(P123="ru",'List of dopants and characteris'!$C$10,IF(P123="ta",'List of dopants and characteris'!$D$10,IF(P123="sb",'List of dopants and characteris'!$E$10,IF(P123="w",'List of dopants and characteris'!$F$10,IF(P123="ge",'List of dopants and characteris'!$G$10,IF(P123="bi",'List of dopants and characteris'!$H$10,IF(P123="cr",'List of dopants and characteris'!$I$10,IF(P123="gd",'List of dopants and characteris'!$J$10,IF(P123="mo",'List of dopants and characteris'!$K$10,IF(P123="sm",'List of dopants and characteris'!$L$10,IF(P123="y",'List of dopants and characteris'!$M$10,0))))))))))))</f>
        <v>74</v>
      </c>
      <c r="T123" s="7">
        <f t="shared" si="15"/>
        <v>0</v>
      </c>
      <c r="U123" s="7">
        <f t="shared" si="16"/>
        <v>0</v>
      </c>
      <c r="V123" s="7">
        <f t="shared" si="17"/>
        <v>1697398.3219443604</v>
      </c>
      <c r="W123" s="15">
        <f>IF(N123="al",'List of dopants and characteris'!$B$3,IF(N123="fe",'List of dopants and characteris'!$C$3,IF(N123="ga",'List of dopants and characteris'!$D$3,IF(N123="ge",'List of dopants and characteris'!$E$3,0))))</f>
        <v>0</v>
      </c>
      <c r="X123" s="15">
        <f>IF(O123="sr",'List of dopants and characteris'!$B$7,IF(O123="ba",'List of dopants and characteris'!$C$7,IF(O123="ce",'List of dopants and characteris'!$D$7,IF(O123="ca",'List of dopants and characteris'!$E$7,IF(O123="rb",'List of dopants and characteris'!$F$7,0)))))</f>
        <v>0</v>
      </c>
      <c r="Y123" s="15">
        <f>IF(P123="nb",'List of dopants and characteris'!$B$11,IF(P123="ru",'List of dopants and characteris'!$C$11,IF(P123="ta",'List of dopants and characteris'!$D$11,IF(P123="sb",'List of dopants and characteris'!$E$11,IF(P123="w",'List of dopants and characteris'!$F$11,IF(P123="ge",'List of dopants and characteris'!$G$11,IF(P123="bi",'List of dopants and characteris'!$H$11,IF(P123="cr",'List of dopants and characteris'!$I$11,IF(P123="gd",'List of dopants and characteris'!$J$11,IF(P123="mo",'List of dopants and characteris'!$K$11,IF(P123="sm",'List of dopants and characteris'!$L$11,IF(P123="y",'List of dopants and characteris'!$M$11,0))))))))))))</f>
        <v>2.36</v>
      </c>
    </row>
    <row r="124" spans="1:25" ht="14.25" x14ac:dyDescent="0.2">
      <c r="A124" s="16" t="s">
        <v>113</v>
      </c>
      <c r="B124" s="6">
        <v>7.06</v>
      </c>
      <c r="C124" s="6">
        <v>3</v>
      </c>
      <c r="D124" s="6">
        <v>1.94</v>
      </c>
      <c r="G124" s="6">
        <v>0.06</v>
      </c>
      <c r="I124" s="5">
        <v>9.5600000000000004E-4</v>
      </c>
      <c r="K124" s="6">
        <v>0.28999999999999998</v>
      </c>
      <c r="L124" s="6">
        <v>12.9672</v>
      </c>
      <c r="M124" s="7">
        <f t="shared" si="14"/>
        <v>2180.4123224724481</v>
      </c>
      <c r="P124" s="6" t="s">
        <v>114</v>
      </c>
      <c r="Q124" s="7">
        <f>IF(N124="al",'List of dopants and characteris'!$B$2,IF(N124="fe",'List of dopants and characteris'!$C$2,IF(N124="ga",'List of dopants and characteris'!$D$2,IF(N124="ge",'List of dopants and characteris'!$E$2,0))))</f>
        <v>0</v>
      </c>
      <c r="R124" s="6">
        <f>IF(O124="sr",'List of dopants and characteris'!$B$6,IF(O124="ba",'List of dopants and characteris'!$C$6,IF(O124="ce",'List of dopants and characteris'!$D$6,IF(O124="ca",'List of dopants and characteris'!$E$6,IF(O124="rb",'List of dopants and characteris'!$F$6,0)))))</f>
        <v>0</v>
      </c>
      <c r="S124" s="7">
        <f>IF(P124="nb",'List of dopants and characteris'!$B$10,IF(P124="ru",'List of dopants and characteris'!$C$10,IF(P124="ta",'List of dopants and characteris'!$D$10,IF(P124="sb",'List of dopants and characteris'!$E$10,IF(P124="w",'List of dopants and characteris'!$F$10,IF(P124="ge",'List of dopants and characteris'!$G$10,IF(P124="bi",'List of dopants and characteris'!$H$10,IF(P124="cr",'List of dopants and characteris'!$I$10,IF(P124="gd",'List of dopants and characteris'!$J$10,IF(P124="mo",'List of dopants and characteris'!$K$10,IF(P124="sm",'List of dopants and characteris'!$L$10,IF(P124="y",'List of dopants and characteris'!$M$10,0))))))))))))</f>
        <v>104</v>
      </c>
      <c r="T124" s="7">
        <f t="shared" si="15"/>
        <v>0</v>
      </c>
      <c r="U124" s="7">
        <f t="shared" si="16"/>
        <v>0</v>
      </c>
      <c r="V124" s="7">
        <f t="shared" si="17"/>
        <v>4711819.3049168382</v>
      </c>
      <c r="W124" s="15">
        <f>IF(N124="al",'List of dopants and characteris'!$B$3,IF(N124="fe",'List of dopants and characteris'!$C$3,IF(N124="ga",'List of dopants and characteris'!$D$3,IF(N124="ge",'List of dopants and characteris'!$E$3,0))))</f>
        <v>0</v>
      </c>
      <c r="X124" s="15">
        <f>IF(O124="sr",'List of dopants and characteris'!$B$7,IF(O124="ba",'List of dopants and characteris'!$C$7,IF(O124="ce",'List of dopants and characteris'!$D$7,IF(O124="ca",'List of dopants and characteris'!$E$7,IF(O124="rb",'List of dopants and characteris'!$F$7,0)))))</f>
        <v>0</v>
      </c>
      <c r="Y124" s="15">
        <f>IF(P124="nb",'List of dopants and characteris'!$B$11,IF(P124="ru",'List of dopants and characteris'!$C$11,IF(P124="ta",'List of dopants and characteris'!$D$11,IF(P124="sb",'List of dopants and characteris'!$E$11,IF(P124="w",'List of dopants and characteris'!$F$11,IF(P124="ge",'List of dopants and characteris'!$G$11,IF(P124="bi",'List of dopants and characteris'!$H$11,IF(P124="cr",'List of dopants and characteris'!$I$11,IF(P124="gd",'List of dopants and characteris'!$J$11,IF(P124="mo",'List of dopants and characteris'!$K$11,IF(P124="sm",'List of dopants and characteris'!$L$11,IF(P124="y",'List of dopants and characteris'!$M$11,0))))))))))))</f>
        <v>1.22</v>
      </c>
    </row>
    <row r="125" spans="1:25" ht="14.25" x14ac:dyDescent="0.2">
      <c r="A125" s="17" t="s">
        <v>115</v>
      </c>
      <c r="B125" s="6">
        <v>6.75</v>
      </c>
      <c r="C125" s="6">
        <v>3</v>
      </c>
      <c r="D125" s="6">
        <v>1.75</v>
      </c>
      <c r="G125" s="6">
        <v>0.25</v>
      </c>
      <c r="H125" s="6">
        <v>92</v>
      </c>
      <c r="I125" s="5">
        <v>6.8999999999999997E-4</v>
      </c>
      <c r="K125" s="6">
        <v>0.2</v>
      </c>
      <c r="M125" s="7">
        <f t="shared" si="14"/>
        <v>0</v>
      </c>
      <c r="P125" s="6" t="s">
        <v>72</v>
      </c>
      <c r="Q125" s="7">
        <f>IF(N125="al",'List of dopants and characteris'!$B$2,IF(N125="fe",'List of dopants and characteris'!$C$2,IF(N125="ga",'List of dopants and characteris'!$D$2,IF(N125="ge",'List of dopants and characteris'!$E$2,0))))</f>
        <v>0</v>
      </c>
      <c r="R125" s="6">
        <f>IF(O125="sr",'List of dopants and characteris'!$B$6,IF(O125="ba",'List of dopants and characteris'!$C$6,IF(O125="ce",'List of dopants and characteris'!$D$6,IF(O125="ca",'List of dopants and characteris'!$E$6,IF(O125="rb",'List of dopants and characteris'!$F$6,0)))))</f>
        <v>0</v>
      </c>
      <c r="S125" s="7">
        <f>IF(P125="nb",'List of dopants and characteris'!$B$10,IF(P125="ru",'List of dopants and characteris'!$C$10,IF(P125="ta",'List of dopants and characteris'!$D$10,IF(P125="sb",'List of dopants and characteris'!$E$10,IF(P125="w",'List of dopants and characteris'!$F$10,IF(P125="ge",'List of dopants and characteris'!$G$10,IF(P125="bi",'List of dopants and characteris'!$H$10,IF(P125="cr",'List of dopants and characteris'!$I$10,IF(P125="gd",'List of dopants and characteris'!$J$10,IF(P125="mo",'List of dopants and characteris'!$K$10,IF(P125="sm",'List of dopants and characteris'!$L$10,IF(P125="y",'List of dopants and characteris'!$M$10,0))))))))))))</f>
        <v>78</v>
      </c>
      <c r="T125" s="7">
        <f t="shared" si="15"/>
        <v>0</v>
      </c>
      <c r="U125" s="7">
        <f t="shared" si="16"/>
        <v>0</v>
      </c>
      <c r="V125" s="7">
        <f t="shared" si="17"/>
        <v>1987798.7692617911</v>
      </c>
      <c r="W125" s="15">
        <f>IF(N125="al",'List of dopants and characteris'!$B$3,IF(N125="fe",'List of dopants and characteris'!$C$3,IF(N125="ga",'List of dopants and characteris'!$D$3,IF(N125="ge",'List of dopants and characteris'!$E$3,0))))</f>
        <v>0</v>
      </c>
      <c r="X125" s="15">
        <f>IF(O125="sr",'List of dopants and characteris'!$B$7,IF(O125="ba",'List of dopants and characteris'!$C$7,IF(O125="ce",'List of dopants and characteris'!$D$7,IF(O125="ca",'List of dopants and characteris'!$E$7,IF(O125="rb",'List of dopants and characteris'!$F$7,0)))))</f>
        <v>0</v>
      </c>
      <c r="Y125" s="15">
        <f>IF(P125="nb",'List of dopants and characteris'!$B$11,IF(P125="ru",'List of dopants and characteris'!$C$11,IF(P125="ta",'List of dopants and characteris'!$D$11,IF(P125="sb",'List of dopants and characteris'!$E$11,IF(P125="w",'List of dopants and characteris'!$F$11,IF(P125="ge",'List of dopants and characteris'!$G$11,IF(P125="bi",'List of dopants and characteris'!$H$11,IF(P125="cr",'List of dopants and characteris'!$I$11,IF(P125="gd",'List of dopants and characteris'!$J$11,IF(P125="mo",'List of dopants and characteris'!$K$11,IF(P125="sm",'List of dopants and characteris'!$L$11,IF(P125="y",'List of dopants and characteris'!$M$11,0))))))))))))</f>
        <v>1.5</v>
      </c>
    </row>
    <row r="126" spans="1:25" ht="14.25" x14ac:dyDescent="0.2">
      <c r="A126" s="17" t="s">
        <v>116</v>
      </c>
      <c r="B126" s="7">
        <f>7-G126</f>
        <v>6.8</v>
      </c>
      <c r="C126" s="6">
        <v>3</v>
      </c>
      <c r="D126" s="7">
        <f>2-G126</f>
        <v>1.8</v>
      </c>
      <c r="G126" s="6">
        <v>0.2</v>
      </c>
      <c r="H126" s="6">
        <v>88</v>
      </c>
      <c r="I126" s="5">
        <v>1.2899999999999999E-4</v>
      </c>
      <c r="K126" s="6">
        <v>0.46</v>
      </c>
      <c r="L126" s="6">
        <v>12.975</v>
      </c>
      <c r="M126" s="7">
        <f t="shared" si="14"/>
        <v>2184.3493593749995</v>
      </c>
      <c r="P126" s="6" t="s">
        <v>72</v>
      </c>
      <c r="Q126" s="7">
        <f>IF(N126="al",'List of dopants and characteris'!$B$2,IF(N126="fe",'List of dopants and characteris'!$C$2,IF(N126="ga",'List of dopants and characteris'!$D$2,IF(N126="ge",'List of dopants and characteris'!$E$2,0))))</f>
        <v>0</v>
      </c>
      <c r="R126" s="6">
        <f>IF(O126="sr",'List of dopants and characteris'!$B$6,IF(O126="ba",'List of dopants and characteris'!$C$6,IF(O126="ce",'List of dopants and characteris'!$D$6,IF(O126="ca",'List of dopants and characteris'!$E$6,IF(O126="rb",'List of dopants and characteris'!$F$6,0)))))</f>
        <v>0</v>
      </c>
      <c r="S126" s="7">
        <f>IF(P126="nb",'List of dopants and characteris'!$B$10,IF(P126="ru",'List of dopants and characteris'!$C$10,IF(P126="ta",'List of dopants and characteris'!$D$10,IF(P126="sb",'List of dopants and characteris'!$E$10,IF(P126="w",'List of dopants and characteris'!$F$10,IF(P126="ge",'List of dopants and characteris'!$G$10,IF(P126="bi",'List of dopants and characteris'!$H$10,IF(P126="cr",'List of dopants and characteris'!$I$10,IF(P126="gd",'List of dopants and characteris'!$J$10,IF(P126="mo",'List of dopants and characteris'!$K$10,IF(P126="sm",'List of dopants and characteris'!$L$10,IF(P126="y",'List of dopants and characteris'!$M$10,0))))))))))))</f>
        <v>78</v>
      </c>
      <c r="T126" s="7">
        <f t="shared" si="15"/>
        <v>0</v>
      </c>
      <c r="U126" s="7">
        <f t="shared" si="16"/>
        <v>0</v>
      </c>
      <c r="V126" s="7">
        <f t="shared" si="17"/>
        <v>1987798.7692617911</v>
      </c>
      <c r="W126" s="15">
        <f>IF(N126="al",'List of dopants and characteris'!$B$3,IF(N126="fe",'List of dopants and characteris'!$C$3,IF(N126="ga",'List of dopants and characteris'!$D$3,IF(N126="ge",'List of dopants and characteris'!$E$3,0))))</f>
        <v>0</v>
      </c>
      <c r="X126" s="15">
        <f>IF(O126="sr",'List of dopants and characteris'!$B$7,IF(O126="ba",'List of dopants and characteris'!$C$7,IF(O126="ce",'List of dopants and characteris'!$D$7,IF(O126="ca",'List of dopants and characteris'!$E$7,IF(O126="rb",'List of dopants and characteris'!$F$7,0)))))</f>
        <v>0</v>
      </c>
      <c r="Y126" s="15">
        <f>IF(P126="nb",'List of dopants and characteris'!$B$11,IF(P126="ru",'List of dopants and characteris'!$C$11,IF(P126="ta",'List of dopants and characteris'!$D$11,IF(P126="sb",'List of dopants and characteris'!$E$11,IF(P126="w",'List of dopants and characteris'!$F$11,IF(P126="ge",'List of dopants and characteris'!$G$11,IF(P126="bi",'List of dopants and characteris'!$H$11,IF(P126="cr",'List of dopants and characteris'!$I$11,IF(P126="gd",'List of dopants and characteris'!$J$11,IF(P126="mo",'List of dopants and characteris'!$K$11,IF(P126="sm",'List of dopants and characteris'!$L$11,IF(P126="y",'List of dopants and characteris'!$M$11,0))))))))))))</f>
        <v>1.5</v>
      </c>
    </row>
    <row r="127" spans="1:25" ht="14.25" x14ac:dyDescent="0.2">
      <c r="A127" s="17" t="s">
        <v>116</v>
      </c>
      <c r="B127" s="7">
        <f>7-G127</f>
        <v>6.7</v>
      </c>
      <c r="C127" s="6">
        <v>3</v>
      </c>
      <c r="D127" s="7">
        <f>2-G127</f>
        <v>1.7</v>
      </c>
      <c r="G127" s="6">
        <v>0.3</v>
      </c>
      <c r="H127" s="6">
        <v>92</v>
      </c>
      <c r="I127" s="5">
        <v>1.0300000000000001E-3</v>
      </c>
      <c r="K127" s="6">
        <v>0.37</v>
      </c>
      <c r="L127" s="6">
        <v>12.956</v>
      </c>
      <c r="M127" s="7">
        <f t="shared" si="14"/>
        <v>2174.7674188159999</v>
      </c>
      <c r="P127" s="6" t="s">
        <v>72</v>
      </c>
      <c r="Q127" s="7">
        <f>IF(N127="al",'List of dopants and characteris'!$B$2,IF(N127="fe",'List of dopants and characteris'!$C$2,IF(N127="ga",'List of dopants and characteris'!$D$2,IF(N127="ge",'List of dopants and characteris'!$E$2,0))))</f>
        <v>0</v>
      </c>
      <c r="R127" s="6">
        <f>IF(O127="sr",'List of dopants and characteris'!$B$6,IF(O127="ba",'List of dopants and characteris'!$C$6,IF(O127="ce",'List of dopants and characteris'!$D$6,IF(O127="ca",'List of dopants and characteris'!$E$6,IF(O127="rb",'List of dopants and characteris'!$F$6,0)))))</f>
        <v>0</v>
      </c>
      <c r="S127" s="7">
        <f>IF(P127="nb",'List of dopants and characteris'!$B$10,IF(P127="ru",'List of dopants and characteris'!$C$10,IF(P127="ta",'List of dopants and characteris'!$D$10,IF(P127="sb",'List of dopants and characteris'!$E$10,IF(P127="w",'List of dopants and characteris'!$F$10,IF(P127="ge",'List of dopants and characteris'!$G$10,IF(P127="bi",'List of dopants and characteris'!$H$10,IF(P127="cr",'List of dopants and characteris'!$I$10,IF(P127="gd",'List of dopants and characteris'!$J$10,IF(P127="mo",'List of dopants and characteris'!$K$10,IF(P127="sm",'List of dopants and characteris'!$L$10,IF(P127="y",'List of dopants and characteris'!$M$10,0))))))))))))</f>
        <v>78</v>
      </c>
      <c r="T127" s="7">
        <f t="shared" si="15"/>
        <v>0</v>
      </c>
      <c r="U127" s="7">
        <f t="shared" si="16"/>
        <v>0</v>
      </c>
      <c r="V127" s="7">
        <f t="shared" si="17"/>
        <v>1987798.7692617911</v>
      </c>
      <c r="W127" s="15">
        <f>IF(N127="al",'List of dopants and characteris'!$B$3,IF(N127="fe",'List of dopants and characteris'!$C$3,IF(N127="ga",'List of dopants and characteris'!$D$3,IF(N127="ge",'List of dopants and characteris'!$E$3,0))))</f>
        <v>0</v>
      </c>
      <c r="X127" s="15">
        <f>IF(O127="sr",'List of dopants and characteris'!$B$7,IF(O127="ba",'List of dopants and characteris'!$C$7,IF(O127="ce",'List of dopants and characteris'!$D$7,IF(O127="ca",'List of dopants and characteris'!$E$7,IF(O127="rb",'List of dopants and characteris'!$F$7,0)))))</f>
        <v>0</v>
      </c>
      <c r="Y127" s="15">
        <f>IF(P127="nb",'List of dopants and characteris'!$B$11,IF(P127="ru",'List of dopants and characteris'!$C$11,IF(P127="ta",'List of dopants and characteris'!$D$11,IF(P127="sb",'List of dopants and characteris'!$E$11,IF(P127="w",'List of dopants and characteris'!$F$11,IF(P127="ge",'List of dopants and characteris'!$G$11,IF(P127="bi",'List of dopants and characteris'!$H$11,IF(P127="cr",'List of dopants and characteris'!$I$11,IF(P127="gd",'List of dopants and characteris'!$J$11,IF(P127="mo",'List of dopants and characteris'!$K$11,IF(P127="sm",'List of dopants and characteris'!$L$11,IF(P127="y",'List of dopants and characteris'!$M$11,0))))))))))))</f>
        <v>1.5</v>
      </c>
    </row>
    <row r="128" spans="1:25" ht="14.25" x14ac:dyDescent="0.2">
      <c r="A128" s="17" t="s">
        <v>116</v>
      </c>
      <c r="B128" s="7">
        <f>7-G128</f>
        <v>6.6</v>
      </c>
      <c r="C128" s="6">
        <v>3</v>
      </c>
      <c r="D128" s="7">
        <f>2-G128</f>
        <v>1.6</v>
      </c>
      <c r="G128" s="6">
        <v>0.4</v>
      </c>
      <c r="H128" s="6">
        <v>96</v>
      </c>
      <c r="I128" s="5">
        <v>6.6799999999999997E-4</v>
      </c>
      <c r="K128" s="6">
        <v>0.46</v>
      </c>
      <c r="L128" s="6">
        <v>12.952999999999999</v>
      </c>
      <c r="M128" s="7">
        <f t="shared" si="14"/>
        <v>2173.2570471769995</v>
      </c>
      <c r="P128" s="6" t="s">
        <v>72</v>
      </c>
      <c r="Q128" s="7">
        <f>IF(N128="al",'List of dopants and characteris'!$B$2,IF(N128="fe",'List of dopants and characteris'!$C$2,IF(N128="ga",'List of dopants and characteris'!$D$2,IF(N128="ge",'List of dopants and characteris'!$E$2,0))))</f>
        <v>0</v>
      </c>
      <c r="R128" s="6">
        <f>IF(O128="sr",'List of dopants and characteris'!$B$6,IF(O128="ba",'List of dopants and characteris'!$C$6,IF(O128="ce",'List of dopants and characteris'!$D$6,IF(O128="ca",'List of dopants and characteris'!$E$6,IF(O128="rb",'List of dopants and characteris'!$F$6,0)))))</f>
        <v>0</v>
      </c>
      <c r="S128" s="7">
        <f>IF(P128="nb",'List of dopants and characteris'!$B$10,IF(P128="ru",'List of dopants and characteris'!$C$10,IF(P128="ta",'List of dopants and characteris'!$D$10,IF(P128="sb",'List of dopants and characteris'!$E$10,IF(P128="w",'List of dopants and characteris'!$F$10,IF(P128="ge",'List of dopants and characteris'!$G$10,IF(P128="bi",'List of dopants and characteris'!$H$10,IF(P128="cr",'List of dopants and characteris'!$I$10,IF(P128="gd",'List of dopants and characteris'!$J$10,IF(P128="mo",'List of dopants and characteris'!$K$10,IF(P128="sm",'List of dopants and characteris'!$L$10,IF(P128="y",'List of dopants and characteris'!$M$10,0))))))))))))</f>
        <v>78</v>
      </c>
      <c r="T128" s="7">
        <f t="shared" si="15"/>
        <v>0</v>
      </c>
      <c r="U128" s="7">
        <f t="shared" si="16"/>
        <v>0</v>
      </c>
      <c r="V128" s="7">
        <f t="shared" si="17"/>
        <v>1987798.7692617911</v>
      </c>
      <c r="W128" s="15">
        <f>IF(N128="al",'List of dopants and characteris'!$B$3,IF(N128="fe",'List of dopants and characteris'!$C$3,IF(N128="ga",'List of dopants and characteris'!$D$3,IF(N128="ge",'List of dopants and characteris'!$E$3,0))))</f>
        <v>0</v>
      </c>
      <c r="X128" s="15">
        <f>IF(O128="sr",'List of dopants and characteris'!$B$7,IF(O128="ba",'List of dopants and characteris'!$C$7,IF(O128="ce",'List of dopants and characteris'!$D$7,IF(O128="ca",'List of dopants and characteris'!$E$7,IF(O128="rb",'List of dopants and characteris'!$F$7,0)))))</f>
        <v>0</v>
      </c>
      <c r="Y128" s="15">
        <f>IF(P128="nb",'List of dopants and characteris'!$B$11,IF(P128="ru",'List of dopants and characteris'!$C$11,IF(P128="ta",'List of dopants and characteris'!$D$11,IF(P128="sb",'List of dopants and characteris'!$E$11,IF(P128="w",'List of dopants and characteris'!$F$11,IF(P128="ge",'List of dopants and characteris'!$G$11,IF(P128="bi",'List of dopants and characteris'!$H$11,IF(P128="cr",'List of dopants and characteris'!$I$11,IF(P128="gd",'List of dopants and characteris'!$J$11,IF(P128="mo",'List of dopants and characteris'!$K$11,IF(P128="sm",'List of dopants and characteris'!$L$11,IF(P128="y",'List of dopants and characteris'!$M$11,0))))))))))))</f>
        <v>1.5</v>
      </c>
    </row>
    <row r="129" spans="1:25" ht="14.25" x14ac:dyDescent="0.2">
      <c r="A129" s="17" t="s">
        <v>116</v>
      </c>
      <c r="B129" s="7">
        <f>7-G129</f>
        <v>6.5</v>
      </c>
      <c r="C129" s="6">
        <v>3</v>
      </c>
      <c r="D129" s="7">
        <f>2-G129</f>
        <v>1.5</v>
      </c>
      <c r="G129" s="6">
        <v>0.5</v>
      </c>
      <c r="H129" s="6">
        <v>93</v>
      </c>
      <c r="I129" s="5">
        <v>6.1700000000000004E-4</v>
      </c>
      <c r="K129" s="6">
        <v>0.45</v>
      </c>
      <c r="L129" s="6">
        <v>12.945</v>
      </c>
      <c r="M129" s="7">
        <f t="shared" si="14"/>
        <v>2169.232808625</v>
      </c>
      <c r="P129" s="6" t="s">
        <v>72</v>
      </c>
      <c r="Q129" s="7">
        <f>IF(N129="al",'List of dopants and characteris'!$B$2,IF(N129="fe",'List of dopants and characteris'!$C$2,IF(N129="ga",'List of dopants and characteris'!$D$2,IF(N129="ge",'List of dopants and characteris'!$E$2,0))))</f>
        <v>0</v>
      </c>
      <c r="R129" s="6">
        <f>IF(O129="sr",'List of dopants and characteris'!$B$6,IF(O129="ba",'List of dopants and characteris'!$C$6,IF(O129="ce",'List of dopants and characteris'!$D$6,IF(O129="ca",'List of dopants and characteris'!$E$6,IF(O129="rb",'List of dopants and characteris'!$F$6,0)))))</f>
        <v>0</v>
      </c>
      <c r="S129" s="7">
        <f>IF(P129="nb",'List of dopants and characteris'!$B$10,IF(P129="ru",'List of dopants and characteris'!$C$10,IF(P129="ta",'List of dopants and characteris'!$D$10,IF(P129="sb",'List of dopants and characteris'!$E$10,IF(P129="w",'List of dopants and characteris'!$F$10,IF(P129="ge",'List of dopants and characteris'!$G$10,IF(P129="bi",'List of dopants and characteris'!$H$10,IF(P129="cr",'List of dopants and characteris'!$I$10,IF(P129="gd",'List of dopants and characteris'!$J$10,IF(P129="mo",'List of dopants and characteris'!$K$10,IF(P129="sm",'List of dopants and characteris'!$L$10,IF(P129="y",'List of dopants and characteris'!$M$10,0))))))))))))</f>
        <v>78</v>
      </c>
      <c r="T129" s="7">
        <f t="shared" si="15"/>
        <v>0</v>
      </c>
      <c r="U129" s="7">
        <f t="shared" si="16"/>
        <v>0</v>
      </c>
      <c r="V129" s="7">
        <f t="shared" si="17"/>
        <v>1987798.7692617911</v>
      </c>
      <c r="W129" s="15">
        <f>IF(N129="al",'List of dopants and characteris'!$B$3,IF(N129="fe",'List of dopants and characteris'!$C$3,IF(N129="ga",'List of dopants and characteris'!$D$3,IF(N129="ge",'List of dopants and characteris'!$E$3,0))))</f>
        <v>0</v>
      </c>
      <c r="X129" s="15">
        <f>IF(O129="sr",'List of dopants and characteris'!$B$7,IF(O129="ba",'List of dopants and characteris'!$C$7,IF(O129="ce",'List of dopants and characteris'!$D$7,IF(O129="ca",'List of dopants and characteris'!$E$7,IF(O129="rb",'List of dopants and characteris'!$F$7,0)))))</f>
        <v>0</v>
      </c>
      <c r="Y129" s="15">
        <f>IF(P129="nb",'List of dopants and characteris'!$B$11,IF(P129="ru",'List of dopants and characteris'!$C$11,IF(P129="ta",'List of dopants and characteris'!$D$11,IF(P129="sb",'List of dopants and characteris'!$E$11,IF(P129="w",'List of dopants and characteris'!$F$11,IF(P129="ge",'List of dopants and characteris'!$G$11,IF(P129="bi",'List of dopants and characteris'!$H$11,IF(P129="cr",'List of dopants and characteris'!$I$11,IF(P129="gd",'List of dopants and characteris'!$J$11,IF(P129="mo",'List of dopants and characteris'!$K$11,IF(P129="sm",'List of dopants and characteris'!$L$11,IF(P129="y",'List of dopants and characteris'!$M$11,0))))))))))))</f>
        <v>1.5</v>
      </c>
    </row>
    <row r="130" spans="1:25" ht="14.25" x14ac:dyDescent="0.2">
      <c r="A130" s="17" t="s">
        <v>116</v>
      </c>
      <c r="B130" s="7">
        <f>7-G130</f>
        <v>6.4</v>
      </c>
      <c r="C130" s="6">
        <v>3</v>
      </c>
      <c r="D130" s="7">
        <f>2-G130</f>
        <v>1.4</v>
      </c>
      <c r="G130" s="6">
        <v>0.6</v>
      </c>
      <c r="H130" s="6">
        <v>91</v>
      </c>
      <c r="I130" s="5">
        <v>3.2600000000000001E-4</v>
      </c>
      <c r="K130" s="6">
        <v>0.53</v>
      </c>
      <c r="L130" s="6">
        <v>12.93</v>
      </c>
      <c r="M130" s="7">
        <f t="shared" ref="M130:M161" si="19">L130^3</f>
        <v>2161.7007570000001</v>
      </c>
      <c r="P130" s="6" t="s">
        <v>72</v>
      </c>
      <c r="Q130" s="7">
        <f>IF(N130="al",'List of dopants and characteris'!$B$2,IF(N130="fe",'List of dopants and characteris'!$C$2,IF(N130="ga",'List of dopants and characteris'!$D$2,IF(N130="ge",'List of dopants and characteris'!$E$2,0))))</f>
        <v>0</v>
      </c>
      <c r="R130" s="6">
        <f>IF(O130="sr",'List of dopants and characteris'!$B$6,IF(O130="ba",'List of dopants and characteris'!$C$6,IF(O130="ce",'List of dopants and characteris'!$D$6,IF(O130="ca",'List of dopants and characteris'!$E$6,IF(O130="rb",'List of dopants and characteris'!$F$6,0)))))</f>
        <v>0</v>
      </c>
      <c r="S130" s="7">
        <f>IF(P130="nb",'List of dopants and characteris'!$B$10,IF(P130="ru",'List of dopants and characteris'!$C$10,IF(P130="ta",'List of dopants and characteris'!$D$10,IF(P130="sb",'List of dopants and characteris'!$E$10,IF(P130="w",'List of dopants and characteris'!$F$10,IF(P130="ge",'List of dopants and characteris'!$G$10,IF(P130="bi",'List of dopants and characteris'!$H$10,IF(P130="cr",'List of dopants and characteris'!$I$10,IF(P130="gd",'List of dopants and characteris'!$J$10,IF(P130="mo",'List of dopants and characteris'!$K$10,IF(P130="sm",'List of dopants and characteris'!$L$10,IF(P130="y",'List of dopants and characteris'!$M$10,0))))))))))))</f>
        <v>78</v>
      </c>
      <c r="T130" s="7">
        <f t="shared" ref="T130:T161" si="20">IFERROR((4/3)*PI()*(Q130^3),"No dopant")</f>
        <v>0</v>
      </c>
      <c r="U130" s="7">
        <f t="shared" ref="U130:U161" si="21">IFERROR((4/3)*PI()*(R130^3),"No dopant")</f>
        <v>0</v>
      </c>
      <c r="V130" s="7">
        <f t="shared" ref="V130:V161" si="22">IFERROR((4/3)*PI()*(S130^3),"No dopant")</f>
        <v>1987798.7692617911</v>
      </c>
      <c r="W130" s="15">
        <f>IF(N130="al",'List of dopants and characteris'!$B$3,IF(N130="fe",'List of dopants and characteris'!$C$3,IF(N130="ga",'List of dopants and characteris'!$D$3,IF(N130="ge",'List of dopants and characteris'!$E$3,0))))</f>
        <v>0</v>
      </c>
      <c r="X130" s="15">
        <f>IF(O130="sr",'List of dopants and characteris'!$B$7,IF(O130="ba",'List of dopants and characteris'!$C$7,IF(O130="ce",'List of dopants and characteris'!$D$7,IF(O130="ca",'List of dopants and characteris'!$E$7,IF(O130="rb",'List of dopants and characteris'!$F$7,0)))))</f>
        <v>0</v>
      </c>
      <c r="Y130" s="15">
        <f>IF(P130="nb",'List of dopants and characteris'!$B$11,IF(P130="ru",'List of dopants and characteris'!$C$11,IF(P130="ta",'List of dopants and characteris'!$D$11,IF(P130="sb",'List of dopants and characteris'!$E$11,IF(P130="w",'List of dopants and characteris'!$F$11,IF(P130="ge",'List of dopants and characteris'!$G$11,IF(P130="bi",'List of dopants and characteris'!$H$11,IF(P130="cr",'List of dopants and characteris'!$I$11,IF(P130="gd",'List of dopants and characteris'!$J$11,IF(P130="mo",'List of dopants and characteris'!$K$11,IF(P130="sm",'List of dopants and characteris'!$L$11,IF(P130="y",'List of dopants and characteris'!$M$11,0))))))))))))</f>
        <v>1.5</v>
      </c>
    </row>
    <row r="131" spans="1:25" ht="14.25" x14ac:dyDescent="0.2">
      <c r="A131" s="16" t="s">
        <v>117</v>
      </c>
      <c r="B131" s="6">
        <v>6.85</v>
      </c>
      <c r="C131" s="6">
        <v>3.09</v>
      </c>
      <c r="D131" s="6">
        <v>2.0699999999999998</v>
      </c>
      <c r="I131" s="5">
        <v>1.6799999999999999E-4</v>
      </c>
      <c r="K131" s="6">
        <v>0.36</v>
      </c>
      <c r="M131" s="7">
        <f t="shared" si="19"/>
        <v>0</v>
      </c>
      <c r="Q131" s="7">
        <f>IF(N131="al",'List of dopants and characteris'!$B$2,IF(N131="fe",'List of dopants and characteris'!$C$2,IF(N131="ga",'List of dopants and characteris'!$D$2,IF(N131="ge",'List of dopants and characteris'!$E$2,0))))</f>
        <v>0</v>
      </c>
      <c r="R131" s="6">
        <f>IF(O131="sr",'List of dopants and characteris'!$B$6,IF(O131="ba",'List of dopants and characteris'!$C$6,IF(O131="ce",'List of dopants and characteris'!$D$6,IF(O131="ca",'List of dopants and characteris'!$E$6,IF(O131="rb",'List of dopants and characteris'!$F$6,0)))))</f>
        <v>0</v>
      </c>
      <c r="S131" s="7">
        <f>IF(P131="nb",'List of dopants and characteris'!$B$10,IF(P131="ru",'List of dopants and characteris'!$C$10,IF(P131="ta",'List of dopants and characteris'!$D$10,IF(P131="sb",'List of dopants and characteris'!$E$10,IF(P131="w",'List of dopants and characteris'!$F$10,IF(P131="ge",'List of dopants and characteris'!$G$10,IF(P131="bi",'List of dopants and characteris'!$H$10,IF(P131="cr",'List of dopants and characteris'!$I$10,IF(P131="gd",'List of dopants and characteris'!$J$10,IF(P131="mo",'List of dopants and characteris'!$K$10,IF(P131="sm",'List of dopants and characteris'!$L$10,IF(P131="y",'List of dopants and characteris'!$M$10,0))))))))))))</f>
        <v>0</v>
      </c>
      <c r="T131" s="7">
        <f t="shared" si="20"/>
        <v>0</v>
      </c>
      <c r="U131" s="7">
        <f t="shared" si="21"/>
        <v>0</v>
      </c>
      <c r="V131" s="7">
        <f t="shared" si="22"/>
        <v>0</v>
      </c>
      <c r="W131" s="15">
        <f>IF(N131="al",'List of dopants and characteris'!$B$3,IF(N131="fe",'List of dopants and characteris'!$C$3,IF(N131="ga",'List of dopants and characteris'!$D$3,IF(N131="ge",'List of dopants and characteris'!$E$3,0))))</f>
        <v>0</v>
      </c>
      <c r="X131" s="15">
        <f>IF(O131="sr",'List of dopants and characteris'!$B$7,IF(O131="ba",'List of dopants and characteris'!$C$7,IF(O131="ce",'List of dopants and characteris'!$D$7,IF(O131="ca",'List of dopants and characteris'!$E$7,IF(O131="rb",'List of dopants and characteris'!$F$7,0)))))</f>
        <v>0</v>
      </c>
      <c r="Y131" s="15">
        <f>IF(P131="nb",'List of dopants and characteris'!$B$11,IF(P131="ru",'List of dopants and characteris'!$C$11,IF(P131="ta",'List of dopants and characteris'!$D$11,IF(P131="sb",'List of dopants and characteris'!$E$11,IF(P131="w",'List of dopants and characteris'!$F$11,IF(P131="ge",'List of dopants and characteris'!$G$11,IF(P131="bi",'List of dopants and characteris'!$H$11,IF(P131="cr",'List of dopants and characteris'!$I$11,IF(P131="gd",'List of dopants and characteris'!$J$11,IF(P131="mo",'List of dopants and characteris'!$K$11,IF(P131="sm",'List of dopants and characteris'!$L$11,IF(P131="y",'List of dopants and characteris'!$M$11,0))))))))))))</f>
        <v>0</v>
      </c>
    </row>
    <row r="132" spans="1:25" ht="14.25" x14ac:dyDescent="0.2">
      <c r="A132" s="16" t="s">
        <v>117</v>
      </c>
      <c r="B132" s="6">
        <v>7.13</v>
      </c>
      <c r="C132" s="6">
        <v>2.93</v>
      </c>
      <c r="D132" s="6">
        <v>1.48</v>
      </c>
      <c r="G132" s="6">
        <v>0.47</v>
      </c>
      <c r="I132" s="5">
        <v>1E-4</v>
      </c>
      <c r="M132" s="7">
        <f t="shared" si="19"/>
        <v>0</v>
      </c>
      <c r="P132" s="6" t="s">
        <v>72</v>
      </c>
      <c r="Q132" s="7">
        <f>IF(N132="al",'List of dopants and characteris'!$B$2,IF(N132="fe",'List of dopants and characteris'!$C$2,IF(N132="ga",'List of dopants and characteris'!$D$2,IF(N132="ge",'List of dopants and characteris'!$E$2,0))))</f>
        <v>0</v>
      </c>
      <c r="R132" s="6">
        <f>IF(O132="sr",'List of dopants and characteris'!$B$6,IF(O132="ba",'List of dopants and characteris'!$C$6,IF(O132="ce",'List of dopants and characteris'!$D$6,IF(O132="ca",'List of dopants and characteris'!$E$6,IF(O132="rb",'List of dopants and characteris'!$F$6,0)))))</f>
        <v>0</v>
      </c>
      <c r="S132" s="7">
        <f>IF(P132="nb",'List of dopants and characteris'!$B$10,IF(P132="ru",'List of dopants and characteris'!$C$10,IF(P132="ta",'List of dopants and characteris'!$D$10,IF(P132="sb",'List of dopants and characteris'!$E$10,IF(P132="w",'List of dopants and characteris'!$F$10,IF(P132="ge",'List of dopants and characteris'!$G$10,IF(P132="bi",'List of dopants and characteris'!$H$10,IF(P132="cr",'List of dopants and characteris'!$I$10,IF(P132="gd",'List of dopants and characteris'!$J$10,IF(P132="mo",'List of dopants and characteris'!$K$10,IF(P132="sm",'List of dopants and characteris'!$L$10,IF(P132="y",'List of dopants and characteris'!$M$10,0))))))))))))</f>
        <v>78</v>
      </c>
      <c r="T132" s="7">
        <f t="shared" si="20"/>
        <v>0</v>
      </c>
      <c r="U132" s="7">
        <f t="shared" si="21"/>
        <v>0</v>
      </c>
      <c r="V132" s="7">
        <f t="shared" si="22"/>
        <v>1987798.7692617911</v>
      </c>
      <c r="W132" s="15">
        <f>IF(N132="al",'List of dopants and characteris'!$B$3,IF(N132="fe",'List of dopants and characteris'!$C$3,IF(N132="ga",'List of dopants and characteris'!$D$3,IF(N132="ge",'List of dopants and characteris'!$E$3,0))))</f>
        <v>0</v>
      </c>
      <c r="X132" s="15">
        <f>IF(O132="sr",'List of dopants and characteris'!$B$7,IF(O132="ba",'List of dopants and characteris'!$C$7,IF(O132="ce",'List of dopants and characteris'!$D$7,IF(O132="ca",'List of dopants and characteris'!$E$7,IF(O132="rb",'List of dopants and characteris'!$F$7,0)))))</f>
        <v>0</v>
      </c>
      <c r="Y132" s="15">
        <f>IF(P132="nb",'List of dopants and characteris'!$B$11,IF(P132="ru",'List of dopants and characteris'!$C$11,IF(P132="ta",'List of dopants and characteris'!$D$11,IF(P132="sb",'List of dopants and characteris'!$E$11,IF(P132="w",'List of dopants and characteris'!$F$11,IF(P132="ge",'List of dopants and characteris'!$G$11,IF(P132="bi",'List of dopants and characteris'!$H$11,IF(P132="cr",'List of dopants and characteris'!$I$11,IF(P132="gd",'List of dopants and characteris'!$J$11,IF(P132="mo",'List of dopants and characteris'!$K$11,IF(P132="sm",'List of dopants and characteris'!$L$11,IF(P132="y",'List of dopants and characteris'!$M$11,0))))))))))))</f>
        <v>1.5</v>
      </c>
    </row>
    <row r="133" spans="1:25" ht="14.25" x14ac:dyDescent="0.2">
      <c r="A133" s="16" t="s">
        <v>117</v>
      </c>
      <c r="B133" s="6">
        <v>7.11</v>
      </c>
      <c r="C133" s="6">
        <v>2.95</v>
      </c>
      <c r="D133" s="6">
        <v>1.49</v>
      </c>
      <c r="G133" s="6">
        <v>0.46</v>
      </c>
      <c r="I133" s="5">
        <v>1.08E-4</v>
      </c>
      <c r="M133" s="7">
        <f t="shared" si="19"/>
        <v>0</v>
      </c>
      <c r="P133" s="6" t="s">
        <v>72</v>
      </c>
      <c r="Q133" s="7">
        <f>IF(N133="al",'List of dopants and characteris'!$B$2,IF(N133="fe",'List of dopants and characteris'!$C$2,IF(N133="ga",'List of dopants and characteris'!$D$2,IF(N133="ge",'List of dopants and characteris'!$E$2,0))))</f>
        <v>0</v>
      </c>
      <c r="R133" s="6">
        <f>IF(O133="sr",'List of dopants and characteris'!$B$6,IF(O133="ba",'List of dopants and characteris'!$C$6,IF(O133="ce",'List of dopants and characteris'!$D$6,IF(O133="ca",'List of dopants and characteris'!$E$6,IF(O133="rb",'List of dopants and characteris'!$F$6,0)))))</f>
        <v>0</v>
      </c>
      <c r="S133" s="7">
        <f>IF(P133="nb",'List of dopants and characteris'!$B$10,IF(P133="ru",'List of dopants and characteris'!$C$10,IF(P133="ta",'List of dopants and characteris'!$D$10,IF(P133="sb",'List of dopants and characteris'!$E$10,IF(P133="w",'List of dopants and characteris'!$F$10,IF(P133="ge",'List of dopants and characteris'!$G$10,IF(P133="bi",'List of dopants and characteris'!$H$10,IF(P133="cr",'List of dopants and characteris'!$I$10,IF(P133="gd",'List of dopants and characteris'!$J$10,IF(P133="mo",'List of dopants and characteris'!$K$10,IF(P133="sm",'List of dopants and characteris'!$L$10,IF(P133="y",'List of dopants and characteris'!$M$10,0))))))))))))</f>
        <v>78</v>
      </c>
      <c r="T133" s="7">
        <f t="shared" si="20"/>
        <v>0</v>
      </c>
      <c r="U133" s="7">
        <f t="shared" si="21"/>
        <v>0</v>
      </c>
      <c r="V133" s="7">
        <f t="shared" si="22"/>
        <v>1987798.7692617911</v>
      </c>
      <c r="W133" s="15">
        <f>IF(N133="al",'List of dopants and characteris'!$B$3,IF(N133="fe",'List of dopants and characteris'!$C$3,IF(N133="ga",'List of dopants and characteris'!$D$3,IF(N133="ge",'List of dopants and characteris'!$E$3,0))))</f>
        <v>0</v>
      </c>
      <c r="X133" s="15">
        <f>IF(O133="sr",'List of dopants and characteris'!$B$7,IF(O133="ba",'List of dopants and characteris'!$C$7,IF(O133="ce",'List of dopants and characteris'!$D$7,IF(O133="ca",'List of dopants and characteris'!$E$7,IF(O133="rb",'List of dopants and characteris'!$F$7,0)))))</f>
        <v>0</v>
      </c>
      <c r="Y133" s="15">
        <f>IF(P133="nb",'List of dopants and characteris'!$B$11,IF(P133="ru",'List of dopants and characteris'!$C$11,IF(P133="ta",'List of dopants and characteris'!$D$11,IF(P133="sb",'List of dopants and characteris'!$E$11,IF(P133="w",'List of dopants and characteris'!$F$11,IF(P133="ge",'List of dopants and characteris'!$G$11,IF(P133="bi",'List of dopants and characteris'!$H$11,IF(P133="cr",'List of dopants and characteris'!$I$11,IF(P133="gd",'List of dopants and characteris'!$J$11,IF(P133="mo",'List of dopants and characteris'!$K$11,IF(P133="sm",'List of dopants and characteris'!$L$11,IF(P133="y",'List of dopants and characteris'!$M$11,0))))))))))))</f>
        <v>1.5</v>
      </c>
    </row>
    <row r="134" spans="1:25" ht="14.25" x14ac:dyDescent="0.2">
      <c r="A134" s="16" t="s">
        <v>117</v>
      </c>
      <c r="B134" s="6">
        <v>7.07</v>
      </c>
      <c r="C134" s="6">
        <v>2.87</v>
      </c>
      <c r="D134" s="6">
        <v>1.53</v>
      </c>
      <c r="G134" s="6">
        <v>0.54</v>
      </c>
      <c r="I134" s="5">
        <v>2.9E-4</v>
      </c>
      <c r="K134" s="6">
        <v>0.4</v>
      </c>
      <c r="M134" s="7">
        <f t="shared" si="19"/>
        <v>0</v>
      </c>
      <c r="P134" s="6" t="s">
        <v>72</v>
      </c>
      <c r="Q134" s="7">
        <f>IF(N134="al",'List of dopants and characteris'!$B$2,IF(N134="fe",'List of dopants and characteris'!$C$2,IF(N134="ga",'List of dopants and characteris'!$D$2,IF(N134="ge",'List of dopants and characteris'!$E$2,0))))</f>
        <v>0</v>
      </c>
      <c r="R134" s="6">
        <f>IF(O134="sr",'List of dopants and characteris'!$B$6,IF(O134="ba",'List of dopants and characteris'!$C$6,IF(O134="ce",'List of dopants and characteris'!$D$6,IF(O134="ca",'List of dopants and characteris'!$E$6,IF(O134="rb",'List of dopants and characteris'!$F$6,0)))))</f>
        <v>0</v>
      </c>
      <c r="S134" s="7">
        <f>IF(P134="nb",'List of dopants and characteris'!$B$10,IF(P134="ru",'List of dopants and characteris'!$C$10,IF(P134="ta",'List of dopants and characteris'!$D$10,IF(P134="sb",'List of dopants and characteris'!$E$10,IF(P134="w",'List of dopants and characteris'!$F$10,IF(P134="ge",'List of dopants and characteris'!$G$10,IF(P134="bi",'List of dopants and characteris'!$H$10,IF(P134="cr",'List of dopants and characteris'!$I$10,IF(P134="gd",'List of dopants and characteris'!$J$10,IF(P134="mo",'List of dopants and characteris'!$K$10,IF(P134="sm",'List of dopants and characteris'!$L$10,IF(P134="y",'List of dopants and characteris'!$M$10,0))))))))))))</f>
        <v>78</v>
      </c>
      <c r="T134" s="7">
        <f t="shared" si="20"/>
        <v>0</v>
      </c>
      <c r="U134" s="7">
        <f t="shared" si="21"/>
        <v>0</v>
      </c>
      <c r="V134" s="7">
        <f t="shared" si="22"/>
        <v>1987798.7692617911</v>
      </c>
      <c r="W134" s="15">
        <f>IF(N134="al",'List of dopants and characteris'!$B$3,IF(N134="fe",'List of dopants and characteris'!$C$3,IF(N134="ga",'List of dopants and characteris'!$D$3,IF(N134="ge",'List of dopants and characteris'!$E$3,0))))</f>
        <v>0</v>
      </c>
      <c r="X134" s="15">
        <f>IF(O134="sr",'List of dopants and characteris'!$B$7,IF(O134="ba",'List of dopants and characteris'!$C$7,IF(O134="ce",'List of dopants and characteris'!$D$7,IF(O134="ca",'List of dopants and characteris'!$E$7,IF(O134="rb",'List of dopants and characteris'!$F$7,0)))))</f>
        <v>0</v>
      </c>
      <c r="Y134" s="15">
        <f>IF(P134="nb",'List of dopants and characteris'!$B$11,IF(P134="ru",'List of dopants and characteris'!$C$11,IF(P134="ta",'List of dopants and characteris'!$D$11,IF(P134="sb",'List of dopants and characteris'!$E$11,IF(P134="w",'List of dopants and characteris'!$F$11,IF(P134="ge",'List of dopants and characteris'!$G$11,IF(P134="bi",'List of dopants and characteris'!$H$11,IF(P134="cr",'List of dopants and characteris'!$I$11,IF(P134="gd",'List of dopants and characteris'!$J$11,IF(P134="mo",'List of dopants and characteris'!$K$11,IF(P134="sm",'List of dopants and characteris'!$L$11,IF(P134="y",'List of dopants and characteris'!$M$11,0))))))))))))</f>
        <v>1.5</v>
      </c>
    </row>
    <row r="135" spans="1:25" ht="14.25" x14ac:dyDescent="0.2">
      <c r="A135" s="16" t="s">
        <v>117</v>
      </c>
      <c r="B135" s="6">
        <v>6.94</v>
      </c>
      <c r="C135" s="6">
        <v>3.05</v>
      </c>
      <c r="D135" s="6">
        <v>1.54</v>
      </c>
      <c r="G135" s="6">
        <v>0.47</v>
      </c>
      <c r="I135" s="5">
        <v>4.1800000000000002E-4</v>
      </c>
      <c r="K135" s="6">
        <v>0.39</v>
      </c>
      <c r="M135" s="7">
        <f t="shared" si="19"/>
        <v>0</v>
      </c>
      <c r="P135" s="6" t="s">
        <v>72</v>
      </c>
      <c r="Q135" s="7">
        <f>IF(N135="al",'List of dopants and characteris'!$B$2,IF(N135="fe",'List of dopants and characteris'!$C$2,IF(N135="ga",'List of dopants and characteris'!$D$2,IF(N135="ge",'List of dopants and characteris'!$E$2,0))))</f>
        <v>0</v>
      </c>
      <c r="R135" s="6">
        <f>IF(O135="sr",'List of dopants and characteris'!$B$6,IF(O135="ba",'List of dopants and characteris'!$C$6,IF(O135="ce",'List of dopants and characteris'!$D$6,IF(O135="ca",'List of dopants and characteris'!$E$6,IF(O135="rb",'List of dopants and characteris'!$F$6,0)))))</f>
        <v>0</v>
      </c>
      <c r="S135" s="7">
        <f>IF(P135="nb",'List of dopants and characteris'!$B$10,IF(P135="ru",'List of dopants and characteris'!$C$10,IF(P135="ta",'List of dopants and characteris'!$D$10,IF(P135="sb",'List of dopants and characteris'!$E$10,IF(P135="w",'List of dopants and characteris'!$F$10,IF(P135="ge",'List of dopants and characteris'!$G$10,IF(P135="bi",'List of dopants and characteris'!$H$10,IF(P135="cr",'List of dopants and characteris'!$I$10,IF(P135="gd",'List of dopants and characteris'!$J$10,IF(P135="mo",'List of dopants and characteris'!$K$10,IF(P135="sm",'List of dopants and characteris'!$L$10,IF(P135="y",'List of dopants and characteris'!$M$10,0))))))))))))</f>
        <v>78</v>
      </c>
      <c r="T135" s="7">
        <f t="shared" si="20"/>
        <v>0</v>
      </c>
      <c r="U135" s="7">
        <f t="shared" si="21"/>
        <v>0</v>
      </c>
      <c r="V135" s="7">
        <f t="shared" si="22"/>
        <v>1987798.7692617911</v>
      </c>
      <c r="W135" s="15">
        <f>IF(N135="al",'List of dopants and characteris'!$B$3,IF(N135="fe",'List of dopants and characteris'!$C$3,IF(N135="ga",'List of dopants and characteris'!$D$3,IF(N135="ge",'List of dopants and characteris'!$E$3,0))))</f>
        <v>0</v>
      </c>
      <c r="X135" s="15">
        <f>IF(O135="sr",'List of dopants and characteris'!$B$7,IF(O135="ba",'List of dopants and characteris'!$C$7,IF(O135="ce",'List of dopants and characteris'!$D$7,IF(O135="ca",'List of dopants and characteris'!$E$7,IF(O135="rb",'List of dopants and characteris'!$F$7,0)))))</f>
        <v>0</v>
      </c>
      <c r="Y135" s="15">
        <f>IF(P135="nb",'List of dopants and characteris'!$B$11,IF(P135="ru",'List of dopants and characteris'!$C$11,IF(P135="ta",'List of dopants and characteris'!$D$11,IF(P135="sb",'List of dopants and characteris'!$E$11,IF(P135="w",'List of dopants and characteris'!$F$11,IF(P135="ge",'List of dopants and characteris'!$G$11,IF(P135="bi",'List of dopants and characteris'!$H$11,IF(P135="cr",'List of dopants and characteris'!$I$11,IF(P135="gd",'List of dopants and characteris'!$J$11,IF(P135="mo",'List of dopants and characteris'!$K$11,IF(P135="sm",'List of dopants and characteris'!$L$11,IF(P135="y",'List of dopants and characteris'!$M$11,0))))))))))))</f>
        <v>1.5</v>
      </c>
    </row>
    <row r="136" spans="1:25" ht="14.25" x14ac:dyDescent="0.2">
      <c r="A136" s="16" t="s">
        <v>117</v>
      </c>
      <c r="B136" s="6">
        <v>6.87</v>
      </c>
      <c r="C136" s="6">
        <v>2.97</v>
      </c>
      <c r="D136" s="6">
        <v>1.6</v>
      </c>
      <c r="G136" s="6">
        <v>0.56000000000000005</v>
      </c>
      <c r="I136" s="5">
        <v>1.3500000000000001E-3</v>
      </c>
      <c r="K136" s="6">
        <v>0.41</v>
      </c>
      <c r="M136" s="7">
        <f t="shared" si="19"/>
        <v>0</v>
      </c>
      <c r="P136" s="6" t="s">
        <v>72</v>
      </c>
      <c r="Q136" s="7">
        <f>IF(N136="al",'List of dopants and characteris'!$B$2,IF(N136="fe",'List of dopants and characteris'!$C$2,IF(N136="ga",'List of dopants and characteris'!$D$2,IF(N136="ge",'List of dopants and characteris'!$E$2,0))))</f>
        <v>0</v>
      </c>
      <c r="R136" s="6">
        <f>IF(O136="sr",'List of dopants and characteris'!$B$6,IF(O136="ba",'List of dopants and characteris'!$C$6,IF(O136="ce",'List of dopants and characteris'!$D$6,IF(O136="ca",'List of dopants and characteris'!$E$6,IF(O136="rb",'List of dopants and characteris'!$F$6,0)))))</f>
        <v>0</v>
      </c>
      <c r="S136" s="7">
        <f>IF(P136="nb",'List of dopants and characteris'!$B$10,IF(P136="ru",'List of dopants and characteris'!$C$10,IF(P136="ta",'List of dopants and characteris'!$D$10,IF(P136="sb",'List of dopants and characteris'!$E$10,IF(P136="w",'List of dopants and characteris'!$F$10,IF(P136="ge",'List of dopants and characteris'!$G$10,IF(P136="bi",'List of dopants and characteris'!$H$10,IF(P136="cr",'List of dopants and characteris'!$I$10,IF(P136="gd",'List of dopants and characteris'!$J$10,IF(P136="mo",'List of dopants and characteris'!$K$10,IF(P136="sm",'List of dopants and characteris'!$L$10,IF(P136="y",'List of dopants and characteris'!$M$10,0))))))))))))</f>
        <v>78</v>
      </c>
      <c r="T136" s="7">
        <f t="shared" si="20"/>
        <v>0</v>
      </c>
      <c r="U136" s="7">
        <f t="shared" si="21"/>
        <v>0</v>
      </c>
      <c r="V136" s="7">
        <f t="shared" si="22"/>
        <v>1987798.7692617911</v>
      </c>
      <c r="W136" s="15">
        <f>IF(N136="al",'List of dopants and characteris'!$B$3,IF(N136="fe",'List of dopants and characteris'!$C$3,IF(N136="ga",'List of dopants and characteris'!$D$3,IF(N136="ge",'List of dopants and characteris'!$E$3,0))))</f>
        <v>0</v>
      </c>
      <c r="X136" s="15">
        <f>IF(O136="sr",'List of dopants and characteris'!$B$7,IF(O136="ba",'List of dopants and characteris'!$C$7,IF(O136="ce",'List of dopants and characteris'!$D$7,IF(O136="ca",'List of dopants and characteris'!$E$7,IF(O136="rb",'List of dopants and characteris'!$F$7,0)))))</f>
        <v>0</v>
      </c>
      <c r="Y136" s="15">
        <f>IF(P136="nb",'List of dopants and characteris'!$B$11,IF(P136="ru",'List of dopants and characteris'!$C$11,IF(P136="ta",'List of dopants and characteris'!$D$11,IF(P136="sb",'List of dopants and characteris'!$E$11,IF(P136="w",'List of dopants and characteris'!$F$11,IF(P136="ge",'List of dopants and characteris'!$G$11,IF(P136="bi",'List of dopants and characteris'!$H$11,IF(P136="cr",'List of dopants and characteris'!$I$11,IF(P136="gd",'List of dopants and characteris'!$J$11,IF(P136="mo",'List of dopants and characteris'!$K$11,IF(P136="sm",'List of dopants and characteris'!$L$11,IF(P136="y",'List of dopants and characteris'!$M$11,0))))))))))))</f>
        <v>1.5</v>
      </c>
    </row>
    <row r="137" spans="1:25" ht="14.25" x14ac:dyDescent="0.2">
      <c r="A137" s="16" t="s">
        <v>118</v>
      </c>
      <c r="B137" s="6">
        <v>6.4</v>
      </c>
      <c r="C137" s="6">
        <v>3</v>
      </c>
      <c r="D137" s="6">
        <v>1.4</v>
      </c>
      <c r="G137" s="6">
        <v>0.6</v>
      </c>
      <c r="I137" s="5">
        <v>2.7999999999999998E-4</v>
      </c>
      <c r="M137" s="7">
        <f t="shared" si="19"/>
        <v>0</v>
      </c>
      <c r="P137" s="6" t="s">
        <v>72</v>
      </c>
      <c r="Q137" s="7">
        <f>IF(N137="al",'List of dopants and characteris'!$B$2,IF(N137="fe",'List of dopants and characteris'!$C$2,IF(N137="ga",'List of dopants and characteris'!$D$2,IF(N137="ge",'List of dopants and characteris'!$E$2,0))))</f>
        <v>0</v>
      </c>
      <c r="R137" s="6">
        <f>IF(O137="sr",'List of dopants and characteris'!$B$6,IF(O137="ba",'List of dopants and characteris'!$C$6,IF(O137="ce",'List of dopants and characteris'!$D$6,IF(O137="ca",'List of dopants and characteris'!$E$6,IF(O137="rb",'List of dopants and characteris'!$F$6,0)))))</f>
        <v>0</v>
      </c>
      <c r="S137" s="7">
        <f>IF(P137="nb",'List of dopants and characteris'!$B$10,IF(P137="ru",'List of dopants and characteris'!$C$10,IF(P137="ta",'List of dopants and characteris'!$D$10,IF(P137="sb",'List of dopants and characteris'!$E$10,IF(P137="w",'List of dopants and characteris'!$F$10,IF(P137="ge",'List of dopants and characteris'!$G$10,IF(P137="bi",'List of dopants and characteris'!$H$10,IF(P137="cr",'List of dopants and characteris'!$I$10,IF(P137="gd",'List of dopants and characteris'!$J$10,IF(P137="mo",'List of dopants and characteris'!$K$10,IF(P137="sm",'List of dopants and characteris'!$L$10,IF(P137="y",'List of dopants and characteris'!$M$10,0))))))))))))</f>
        <v>78</v>
      </c>
      <c r="T137" s="7">
        <f t="shared" si="20"/>
        <v>0</v>
      </c>
      <c r="U137" s="7">
        <f t="shared" si="21"/>
        <v>0</v>
      </c>
      <c r="V137" s="7">
        <f t="shared" si="22"/>
        <v>1987798.7692617911</v>
      </c>
      <c r="W137" s="15">
        <f>IF(N137="al",'List of dopants and characteris'!$B$3,IF(N137="fe",'List of dopants and characteris'!$C$3,IF(N137="ga",'List of dopants and characteris'!$D$3,IF(N137="ge",'List of dopants and characteris'!$E$3,0))))</f>
        <v>0</v>
      </c>
      <c r="X137" s="15">
        <f>IF(O137="sr",'List of dopants and characteris'!$B$7,IF(O137="ba",'List of dopants and characteris'!$C$7,IF(O137="ce",'List of dopants and characteris'!$D$7,IF(O137="ca",'List of dopants and characteris'!$E$7,IF(O137="rb",'List of dopants and characteris'!$F$7,0)))))</f>
        <v>0</v>
      </c>
      <c r="Y137" s="15">
        <f>IF(P137="nb",'List of dopants and characteris'!$B$11,IF(P137="ru",'List of dopants and characteris'!$C$11,IF(P137="ta",'List of dopants and characteris'!$D$11,IF(P137="sb",'List of dopants and characteris'!$E$11,IF(P137="w",'List of dopants and characteris'!$F$11,IF(P137="ge",'List of dopants and characteris'!$G$11,IF(P137="bi",'List of dopants and characteris'!$H$11,IF(P137="cr",'List of dopants and characteris'!$I$11,IF(P137="gd",'List of dopants and characteris'!$J$11,IF(P137="mo",'List of dopants and characteris'!$K$11,IF(P137="sm",'List of dopants and characteris'!$L$11,IF(P137="y",'List of dopants and characteris'!$M$11,0))))))))))))</f>
        <v>1.5</v>
      </c>
    </row>
    <row r="138" spans="1:25" ht="14.25" x14ac:dyDescent="0.2">
      <c r="A138" s="17" t="s">
        <v>119</v>
      </c>
      <c r="B138" s="6">
        <v>6.6</v>
      </c>
      <c r="C138" s="6">
        <v>3</v>
      </c>
      <c r="D138" s="6">
        <v>1.6</v>
      </c>
      <c r="G138" s="6">
        <v>0.4</v>
      </c>
      <c r="I138" s="5">
        <v>3.6999999999999999E-4</v>
      </c>
      <c r="K138" s="7">
        <f>39.4*0.010364</f>
        <v>0.40834159999999997</v>
      </c>
      <c r="M138" s="7">
        <f t="shared" si="19"/>
        <v>0</v>
      </c>
      <c r="P138" s="6" t="s">
        <v>72</v>
      </c>
      <c r="Q138" s="7">
        <f>IF(N138="al",'List of dopants and characteris'!$B$2,IF(N138="fe",'List of dopants and characteris'!$C$2,IF(N138="ga",'List of dopants and characteris'!$D$2,IF(N138="ge",'List of dopants and characteris'!$E$2,0))))</f>
        <v>0</v>
      </c>
      <c r="R138" s="6">
        <f>IF(O138="sr",'List of dopants and characteris'!$B$6,IF(O138="ba",'List of dopants and characteris'!$C$6,IF(O138="ce",'List of dopants and characteris'!$D$6,IF(O138="ca",'List of dopants and characteris'!$E$6,IF(O138="rb",'List of dopants and characteris'!$F$6,0)))))</f>
        <v>0</v>
      </c>
      <c r="S138" s="7">
        <f>IF(P138="nb",'List of dopants and characteris'!$B$10,IF(P138="ru",'List of dopants and characteris'!$C$10,IF(P138="ta",'List of dopants and characteris'!$D$10,IF(P138="sb",'List of dopants and characteris'!$E$10,IF(P138="w",'List of dopants and characteris'!$F$10,IF(P138="ge",'List of dopants and characteris'!$G$10,IF(P138="bi",'List of dopants and characteris'!$H$10,IF(P138="cr",'List of dopants and characteris'!$I$10,IF(P138="gd",'List of dopants and characteris'!$J$10,IF(P138="mo",'List of dopants and characteris'!$K$10,IF(P138="sm",'List of dopants and characteris'!$L$10,IF(P138="y",'List of dopants and characteris'!$M$10,0))))))))))))</f>
        <v>78</v>
      </c>
      <c r="T138" s="7">
        <f t="shared" si="20"/>
        <v>0</v>
      </c>
      <c r="U138" s="7">
        <f t="shared" si="21"/>
        <v>0</v>
      </c>
      <c r="V138" s="7">
        <f t="shared" si="22"/>
        <v>1987798.7692617911</v>
      </c>
      <c r="W138" s="15">
        <f>IF(N138="al",'List of dopants and characteris'!$B$3,IF(N138="fe",'List of dopants and characteris'!$C$3,IF(N138="ga",'List of dopants and characteris'!$D$3,IF(N138="ge",'List of dopants and characteris'!$E$3,0))))</f>
        <v>0</v>
      </c>
      <c r="X138" s="15">
        <f>IF(O138="sr",'List of dopants and characteris'!$B$7,IF(O138="ba",'List of dopants and characteris'!$C$7,IF(O138="ce",'List of dopants and characteris'!$D$7,IF(O138="ca",'List of dopants and characteris'!$E$7,IF(O138="rb",'List of dopants and characteris'!$F$7,0)))))</f>
        <v>0</v>
      </c>
      <c r="Y138" s="15">
        <f>IF(P138="nb",'List of dopants and characteris'!$B$11,IF(P138="ru",'List of dopants and characteris'!$C$11,IF(P138="ta",'List of dopants and characteris'!$D$11,IF(P138="sb",'List of dopants and characteris'!$E$11,IF(P138="w",'List of dopants and characteris'!$F$11,IF(P138="ge",'List of dopants and characteris'!$G$11,IF(P138="bi",'List of dopants and characteris'!$H$11,IF(P138="cr",'List of dopants and characteris'!$I$11,IF(P138="gd",'List of dopants and characteris'!$J$11,IF(P138="mo",'List of dopants and characteris'!$K$11,IF(P138="sm",'List of dopants and characteris'!$L$11,IF(P138="y",'List of dopants and characteris'!$M$11,0))))))))))))</f>
        <v>1.5</v>
      </c>
    </row>
    <row r="139" spans="1:25" ht="14.25" x14ac:dyDescent="0.2">
      <c r="A139" s="17" t="s">
        <v>120</v>
      </c>
      <c r="B139" s="6">
        <v>5.5</v>
      </c>
      <c r="C139" s="6">
        <v>3</v>
      </c>
      <c r="D139" s="6">
        <v>0.5</v>
      </c>
      <c r="G139" s="6">
        <v>1.5</v>
      </c>
      <c r="I139" s="5">
        <v>9.2999999999999997E-5</v>
      </c>
      <c r="K139" s="6">
        <v>0.49</v>
      </c>
      <c r="L139" s="6">
        <v>12.865</v>
      </c>
      <c r="M139" s="7">
        <f t="shared" si="19"/>
        <v>2129.263314625</v>
      </c>
      <c r="P139" s="6" t="s">
        <v>72</v>
      </c>
      <c r="Q139" s="7">
        <f>IF(N139="al",'List of dopants and characteris'!$B$2,IF(N139="fe",'List of dopants and characteris'!$C$2,IF(N139="ga",'List of dopants and characteris'!$D$2,IF(N139="ge",'List of dopants and characteris'!$E$2,0))))</f>
        <v>0</v>
      </c>
      <c r="R139" s="6">
        <f>IF(O139="sr",'List of dopants and characteris'!$B$6,IF(O139="ba",'List of dopants and characteris'!$C$6,IF(O139="ce",'List of dopants and characteris'!$D$6,IF(O139="ca",'List of dopants and characteris'!$E$6,IF(O139="rb",'List of dopants and characteris'!$F$6,0)))))</f>
        <v>0</v>
      </c>
      <c r="S139" s="7">
        <f>IF(P139="nb",'List of dopants and characteris'!$B$10,IF(P139="ru",'List of dopants and characteris'!$C$10,IF(P139="ta",'List of dopants and characteris'!$D$10,IF(P139="sb",'List of dopants and characteris'!$E$10,IF(P139="w",'List of dopants and characteris'!$F$10,IF(P139="ge",'List of dopants and characteris'!$G$10,IF(P139="bi",'List of dopants and characteris'!$H$10,IF(P139="cr",'List of dopants and characteris'!$I$10,IF(P139="gd",'List of dopants and characteris'!$J$10,IF(P139="mo",'List of dopants and characteris'!$K$10,IF(P139="sm",'List of dopants and characteris'!$L$10,IF(P139="y",'List of dopants and characteris'!$M$10,0))))))))))))</f>
        <v>78</v>
      </c>
      <c r="T139" s="7">
        <f t="shared" si="20"/>
        <v>0</v>
      </c>
      <c r="U139" s="7">
        <f t="shared" si="21"/>
        <v>0</v>
      </c>
      <c r="V139" s="7">
        <f t="shared" si="22"/>
        <v>1987798.7692617911</v>
      </c>
      <c r="W139" s="15">
        <f>IF(N139="al",'List of dopants and characteris'!$B$3,IF(N139="fe",'List of dopants and characteris'!$C$3,IF(N139="ga",'List of dopants and characteris'!$D$3,IF(N139="ge",'List of dopants and characteris'!$E$3,0))))</f>
        <v>0</v>
      </c>
      <c r="X139" s="15">
        <f>IF(O139="sr",'List of dopants and characteris'!$B$7,IF(O139="ba",'List of dopants and characteris'!$C$7,IF(O139="ce",'List of dopants and characteris'!$D$7,IF(O139="ca",'List of dopants and characteris'!$E$7,IF(O139="rb",'List of dopants and characteris'!$F$7,0)))))</f>
        <v>0</v>
      </c>
      <c r="Y139" s="15">
        <f>IF(P139="nb",'List of dopants and characteris'!$B$11,IF(P139="ru",'List of dopants and characteris'!$C$11,IF(P139="ta",'List of dopants and characteris'!$D$11,IF(P139="sb",'List of dopants and characteris'!$E$11,IF(P139="w",'List of dopants and characteris'!$F$11,IF(P139="ge",'List of dopants and characteris'!$G$11,IF(P139="bi",'List of dopants and characteris'!$H$11,IF(P139="cr",'List of dopants and characteris'!$I$11,IF(P139="gd",'List of dopants and characteris'!$J$11,IF(P139="mo",'List of dopants and characteris'!$K$11,IF(P139="sm",'List of dopants and characteris'!$L$11,IF(P139="y",'List of dopants and characteris'!$M$11,0))))))))))))</f>
        <v>1.5</v>
      </c>
    </row>
    <row r="140" spans="1:25" ht="14.25" x14ac:dyDescent="0.2">
      <c r="A140" s="17" t="s">
        <v>120</v>
      </c>
      <c r="B140" s="6">
        <v>6</v>
      </c>
      <c r="C140" s="6">
        <v>3</v>
      </c>
      <c r="D140" s="6">
        <v>1</v>
      </c>
      <c r="G140" s="6">
        <v>1</v>
      </c>
      <c r="I140" s="5">
        <v>2.5999999999999998E-4</v>
      </c>
      <c r="K140" s="6">
        <v>0.46</v>
      </c>
      <c r="L140" s="6">
        <v>12.922000000000001</v>
      </c>
      <c r="M140" s="7">
        <f t="shared" si="19"/>
        <v>2157.6908014480005</v>
      </c>
      <c r="P140" s="6" t="s">
        <v>72</v>
      </c>
      <c r="Q140" s="7">
        <f>IF(N140="al",'List of dopants and characteris'!$B$2,IF(N140="fe",'List of dopants and characteris'!$C$2,IF(N140="ga",'List of dopants and characteris'!$D$2,IF(N140="ge",'List of dopants and characteris'!$E$2,0))))</f>
        <v>0</v>
      </c>
      <c r="R140" s="6">
        <f>IF(O140="sr",'List of dopants and characteris'!$B$6,IF(O140="ba",'List of dopants and characteris'!$C$6,IF(O140="ce",'List of dopants and characteris'!$D$6,IF(O140="ca",'List of dopants and characteris'!$E$6,IF(O140="rb",'List of dopants and characteris'!$F$6,0)))))</f>
        <v>0</v>
      </c>
      <c r="S140" s="7">
        <f>IF(P140="nb",'List of dopants and characteris'!$B$10,IF(P140="ru",'List of dopants and characteris'!$C$10,IF(P140="ta",'List of dopants and characteris'!$D$10,IF(P140="sb",'List of dopants and characteris'!$E$10,IF(P140="w",'List of dopants and characteris'!$F$10,IF(P140="ge",'List of dopants and characteris'!$G$10,IF(P140="bi",'List of dopants and characteris'!$H$10,IF(P140="cr",'List of dopants and characteris'!$I$10,IF(P140="gd",'List of dopants and characteris'!$J$10,IF(P140="mo",'List of dopants and characteris'!$K$10,IF(P140="sm",'List of dopants and characteris'!$L$10,IF(P140="y",'List of dopants and characteris'!$M$10,0))))))))))))</f>
        <v>78</v>
      </c>
      <c r="T140" s="7">
        <f t="shared" si="20"/>
        <v>0</v>
      </c>
      <c r="U140" s="7">
        <f t="shared" si="21"/>
        <v>0</v>
      </c>
      <c r="V140" s="7">
        <f t="shared" si="22"/>
        <v>1987798.7692617911</v>
      </c>
      <c r="W140" s="15">
        <f>IF(N140="al",'List of dopants and characteris'!$B$3,IF(N140="fe",'List of dopants and characteris'!$C$3,IF(N140="ga",'List of dopants and characteris'!$D$3,IF(N140="ge",'List of dopants and characteris'!$E$3,0))))</f>
        <v>0</v>
      </c>
      <c r="X140" s="15">
        <f>IF(O140="sr",'List of dopants and characteris'!$B$7,IF(O140="ba",'List of dopants and characteris'!$C$7,IF(O140="ce",'List of dopants and characteris'!$D$7,IF(O140="ca",'List of dopants and characteris'!$E$7,IF(O140="rb",'List of dopants and characteris'!$F$7,0)))))</f>
        <v>0</v>
      </c>
      <c r="Y140" s="15">
        <f>IF(P140="nb",'List of dopants and characteris'!$B$11,IF(P140="ru",'List of dopants and characteris'!$C$11,IF(P140="ta",'List of dopants and characteris'!$D$11,IF(P140="sb",'List of dopants and characteris'!$E$11,IF(P140="w",'List of dopants and characteris'!$F$11,IF(P140="ge",'List of dopants and characteris'!$G$11,IF(P140="bi",'List of dopants and characteris'!$H$11,IF(P140="cr",'List of dopants and characteris'!$I$11,IF(P140="gd",'List of dopants and characteris'!$J$11,IF(P140="mo",'List of dopants and characteris'!$K$11,IF(P140="sm",'List of dopants and characteris'!$L$11,IF(P140="y",'List of dopants and characteris'!$M$11,0))))))))))))</f>
        <v>1.5</v>
      </c>
    </row>
    <row r="141" spans="1:25" ht="14.25" x14ac:dyDescent="0.2">
      <c r="A141" s="17" t="s">
        <v>120</v>
      </c>
      <c r="B141" s="6">
        <v>6.5</v>
      </c>
      <c r="C141" s="6">
        <v>3</v>
      </c>
      <c r="D141" s="6">
        <v>1.5</v>
      </c>
      <c r="G141" s="6">
        <v>0.5</v>
      </c>
      <c r="I141" s="5">
        <v>1.9999999999999999E-6</v>
      </c>
      <c r="K141" s="6">
        <v>0.49</v>
      </c>
      <c r="L141" s="6">
        <v>12.96</v>
      </c>
      <c r="M141" s="7">
        <f t="shared" si="19"/>
        <v>2176.7823360000007</v>
      </c>
      <c r="P141" s="6" t="s">
        <v>72</v>
      </c>
      <c r="Q141" s="7">
        <f>IF(N141="al",'List of dopants and characteris'!$B$2,IF(N141="fe",'List of dopants and characteris'!$C$2,IF(N141="ga",'List of dopants and characteris'!$D$2,IF(N141="ge",'List of dopants and characteris'!$E$2,0))))</f>
        <v>0</v>
      </c>
      <c r="R141" s="6">
        <f>IF(O141="sr",'List of dopants and characteris'!$B$6,IF(O141="ba",'List of dopants and characteris'!$C$6,IF(O141="ce",'List of dopants and characteris'!$D$6,IF(O141="ca",'List of dopants and characteris'!$E$6,IF(O141="rb",'List of dopants and characteris'!$F$6,0)))))</f>
        <v>0</v>
      </c>
      <c r="S141" s="7">
        <f>IF(P141="nb",'List of dopants and characteris'!$B$10,IF(P141="ru",'List of dopants and characteris'!$C$10,IF(P141="ta",'List of dopants and characteris'!$D$10,IF(P141="sb",'List of dopants and characteris'!$E$10,IF(P141="w",'List of dopants and characteris'!$F$10,IF(P141="ge",'List of dopants and characteris'!$G$10,IF(P141="bi",'List of dopants and characteris'!$H$10,IF(P141="cr",'List of dopants and characteris'!$I$10,IF(P141="gd",'List of dopants and characteris'!$J$10,IF(P141="mo",'List of dopants and characteris'!$K$10,IF(P141="sm",'List of dopants and characteris'!$L$10,IF(P141="y",'List of dopants and characteris'!$M$10,0))))))))))))</f>
        <v>78</v>
      </c>
      <c r="T141" s="7">
        <f t="shared" si="20"/>
        <v>0</v>
      </c>
      <c r="U141" s="7">
        <f t="shared" si="21"/>
        <v>0</v>
      </c>
      <c r="V141" s="7">
        <f t="shared" si="22"/>
        <v>1987798.7692617911</v>
      </c>
      <c r="W141" s="15">
        <f>IF(N141="al",'List of dopants and characteris'!$B$3,IF(N141="fe",'List of dopants and characteris'!$C$3,IF(N141="ga",'List of dopants and characteris'!$D$3,IF(N141="ge",'List of dopants and characteris'!$E$3,0))))</f>
        <v>0</v>
      </c>
      <c r="X141" s="15">
        <f>IF(O141="sr",'List of dopants and characteris'!$B$7,IF(O141="ba",'List of dopants and characteris'!$C$7,IF(O141="ce",'List of dopants and characteris'!$D$7,IF(O141="ca",'List of dopants and characteris'!$E$7,IF(O141="rb",'List of dopants and characteris'!$F$7,0)))))</f>
        <v>0</v>
      </c>
      <c r="Y141" s="15">
        <f>IF(P141="nb",'List of dopants and characteris'!$B$11,IF(P141="ru",'List of dopants and characteris'!$C$11,IF(P141="ta",'List of dopants and characteris'!$D$11,IF(P141="sb",'List of dopants and characteris'!$E$11,IF(P141="w",'List of dopants and characteris'!$F$11,IF(P141="ge",'List of dopants and characteris'!$G$11,IF(P141="bi",'List of dopants and characteris'!$H$11,IF(P141="cr",'List of dopants and characteris'!$I$11,IF(P141="gd",'List of dopants and characteris'!$J$11,IF(P141="mo",'List of dopants and characteris'!$K$11,IF(P141="sm",'List of dopants and characteris'!$L$11,IF(P141="y",'List of dopants and characteris'!$M$11,0))))))))))))</f>
        <v>1.5</v>
      </c>
    </row>
    <row r="142" spans="1:25" ht="14.25" x14ac:dyDescent="0.2">
      <c r="A142" s="16" t="s">
        <v>121</v>
      </c>
      <c r="B142" s="6">
        <v>6.5</v>
      </c>
      <c r="C142" s="6">
        <v>3</v>
      </c>
      <c r="D142" s="6">
        <v>1.5</v>
      </c>
      <c r="G142" s="6">
        <v>0.5</v>
      </c>
      <c r="H142" s="6">
        <v>97</v>
      </c>
      <c r="I142" s="5">
        <v>5.5999999999999995E-4</v>
      </c>
      <c r="M142" s="7">
        <f t="shared" si="19"/>
        <v>0</v>
      </c>
      <c r="P142" s="6" t="s">
        <v>72</v>
      </c>
      <c r="Q142" s="7">
        <f>IF(N142="al",'List of dopants and characteris'!$B$2,IF(N142="fe",'List of dopants and characteris'!$C$2,IF(N142="ga",'List of dopants and characteris'!$D$2,IF(N142="ge",'List of dopants and characteris'!$E$2,0))))</f>
        <v>0</v>
      </c>
      <c r="R142" s="6">
        <f>IF(O142="sr",'List of dopants and characteris'!$B$6,IF(O142="ba",'List of dopants and characteris'!$C$6,IF(O142="ce",'List of dopants and characteris'!$D$6,IF(O142="ca",'List of dopants and characteris'!$E$6,IF(O142="rb",'List of dopants and characteris'!$F$6,0)))))</f>
        <v>0</v>
      </c>
      <c r="S142" s="7">
        <f>IF(P142="nb",'List of dopants and characteris'!$B$10,IF(P142="ru",'List of dopants and characteris'!$C$10,IF(P142="ta",'List of dopants and characteris'!$D$10,IF(P142="sb",'List of dopants and characteris'!$E$10,IF(P142="w",'List of dopants and characteris'!$F$10,IF(P142="ge",'List of dopants and characteris'!$G$10,IF(P142="bi",'List of dopants and characteris'!$H$10,IF(P142="cr",'List of dopants and characteris'!$I$10,IF(P142="gd",'List of dopants and characteris'!$J$10,IF(P142="mo",'List of dopants and characteris'!$K$10,IF(P142="sm",'List of dopants and characteris'!$L$10,IF(P142="y",'List of dopants and characteris'!$M$10,0))))))))))))</f>
        <v>78</v>
      </c>
      <c r="T142" s="7">
        <f t="shared" si="20"/>
        <v>0</v>
      </c>
      <c r="U142" s="7">
        <f t="shared" si="21"/>
        <v>0</v>
      </c>
      <c r="V142" s="7">
        <f t="shared" si="22"/>
        <v>1987798.7692617911</v>
      </c>
      <c r="W142" s="15">
        <f>IF(N142="al",'List of dopants and characteris'!$B$3,IF(N142="fe",'List of dopants and characteris'!$C$3,IF(N142="ga",'List of dopants and characteris'!$D$3,IF(N142="ge",'List of dopants and characteris'!$E$3,0))))</f>
        <v>0</v>
      </c>
      <c r="X142" s="15">
        <f>IF(O142="sr",'List of dopants and characteris'!$B$7,IF(O142="ba",'List of dopants and characteris'!$C$7,IF(O142="ce",'List of dopants and characteris'!$D$7,IF(O142="ca",'List of dopants and characteris'!$E$7,IF(O142="rb",'List of dopants and characteris'!$F$7,0)))))</f>
        <v>0</v>
      </c>
      <c r="Y142" s="15">
        <f>IF(P142="nb",'List of dopants and characteris'!$B$11,IF(P142="ru",'List of dopants and characteris'!$C$11,IF(P142="ta",'List of dopants and characteris'!$D$11,IF(P142="sb",'List of dopants and characteris'!$E$11,IF(P142="w",'List of dopants and characteris'!$F$11,IF(P142="ge",'List of dopants and characteris'!$G$11,IF(P142="bi",'List of dopants and characteris'!$H$11,IF(P142="cr",'List of dopants and characteris'!$I$11,IF(P142="gd",'List of dopants and characteris'!$J$11,IF(P142="mo",'List of dopants and characteris'!$K$11,IF(P142="sm",'List of dopants and characteris'!$L$11,IF(P142="y",'List of dopants and characteris'!$M$11,0))))))))))))</f>
        <v>1.5</v>
      </c>
    </row>
    <row r="143" spans="1:25" ht="14.25" x14ac:dyDescent="0.2">
      <c r="A143" s="16" t="s">
        <v>121</v>
      </c>
      <c r="B143" s="6">
        <v>6.5</v>
      </c>
      <c r="C143" s="6">
        <v>3</v>
      </c>
      <c r="D143" s="6">
        <v>1.5</v>
      </c>
      <c r="G143" s="6">
        <v>0.5</v>
      </c>
      <c r="H143" s="6">
        <v>66</v>
      </c>
      <c r="I143" s="5">
        <v>1.4E-8</v>
      </c>
      <c r="M143" s="7">
        <f t="shared" si="19"/>
        <v>0</v>
      </c>
      <c r="P143" s="6" t="s">
        <v>72</v>
      </c>
      <c r="Q143" s="7">
        <f>IF(N143="al",'List of dopants and characteris'!$B$2,IF(N143="fe",'List of dopants and characteris'!$C$2,IF(N143="ga",'List of dopants and characteris'!$D$2,IF(N143="ge",'List of dopants and characteris'!$E$2,0))))</f>
        <v>0</v>
      </c>
      <c r="R143" s="6">
        <f>IF(O143="sr",'List of dopants and characteris'!$B$6,IF(O143="ba",'List of dopants and characteris'!$C$6,IF(O143="ce",'List of dopants and characteris'!$D$6,IF(O143="ca",'List of dopants and characteris'!$E$6,IF(O143="rb",'List of dopants and characteris'!$F$6,0)))))</f>
        <v>0</v>
      </c>
      <c r="S143" s="7">
        <f>IF(P143="nb",'List of dopants and characteris'!$B$10,IF(P143="ru",'List of dopants and characteris'!$C$10,IF(P143="ta",'List of dopants and characteris'!$D$10,IF(P143="sb",'List of dopants and characteris'!$E$10,IF(P143="w",'List of dopants and characteris'!$F$10,IF(P143="ge",'List of dopants and characteris'!$G$10,IF(P143="bi",'List of dopants and characteris'!$H$10,IF(P143="cr",'List of dopants and characteris'!$I$10,IF(P143="gd",'List of dopants and characteris'!$J$10,IF(P143="mo",'List of dopants and characteris'!$K$10,IF(P143="sm",'List of dopants and characteris'!$L$10,IF(P143="y",'List of dopants and characteris'!$M$10,0))))))))))))</f>
        <v>78</v>
      </c>
      <c r="T143" s="7">
        <f t="shared" si="20"/>
        <v>0</v>
      </c>
      <c r="U143" s="7">
        <f t="shared" si="21"/>
        <v>0</v>
      </c>
      <c r="V143" s="7">
        <f t="shared" si="22"/>
        <v>1987798.7692617911</v>
      </c>
      <c r="W143" s="15">
        <f>IF(N143="al",'List of dopants and characteris'!$B$3,IF(N143="fe",'List of dopants and characteris'!$C$3,IF(N143="ga",'List of dopants and characteris'!$D$3,IF(N143="ge",'List of dopants and characteris'!$E$3,0))))</f>
        <v>0</v>
      </c>
      <c r="X143" s="15">
        <f>IF(O143="sr",'List of dopants and characteris'!$B$7,IF(O143="ba",'List of dopants and characteris'!$C$7,IF(O143="ce",'List of dopants and characteris'!$D$7,IF(O143="ca",'List of dopants and characteris'!$E$7,IF(O143="rb",'List of dopants and characteris'!$F$7,0)))))</f>
        <v>0</v>
      </c>
      <c r="Y143" s="15">
        <f>IF(P143="nb",'List of dopants and characteris'!$B$11,IF(P143="ru",'List of dopants and characteris'!$C$11,IF(P143="ta",'List of dopants and characteris'!$D$11,IF(P143="sb",'List of dopants and characteris'!$E$11,IF(P143="w",'List of dopants and characteris'!$F$11,IF(P143="ge",'List of dopants and characteris'!$G$11,IF(P143="bi",'List of dopants and characteris'!$H$11,IF(P143="cr",'List of dopants and characteris'!$I$11,IF(P143="gd",'List of dopants and characteris'!$J$11,IF(P143="mo",'List of dopants and characteris'!$K$11,IF(P143="sm",'List of dopants and characteris'!$L$11,IF(P143="y",'List of dopants and characteris'!$M$11,0))))))))))))</f>
        <v>1.5</v>
      </c>
    </row>
    <row r="144" spans="1:25" ht="14.25" x14ac:dyDescent="0.2">
      <c r="A144" s="16" t="s">
        <v>121</v>
      </c>
      <c r="B144" s="6">
        <v>6.5</v>
      </c>
      <c r="C144" s="6">
        <v>3</v>
      </c>
      <c r="D144" s="6">
        <v>1.5</v>
      </c>
      <c r="G144" s="6">
        <v>0.5</v>
      </c>
      <c r="H144" s="6">
        <v>80</v>
      </c>
      <c r="I144" s="5">
        <v>1.1000000000000001E-6</v>
      </c>
      <c r="M144" s="7">
        <f t="shared" si="19"/>
        <v>0</v>
      </c>
      <c r="P144" s="6" t="s">
        <v>72</v>
      </c>
      <c r="Q144" s="7">
        <f>IF(N144="al",'List of dopants and characteris'!$B$2,IF(N144="fe",'List of dopants and characteris'!$C$2,IF(N144="ga",'List of dopants and characteris'!$D$2,IF(N144="ge",'List of dopants and characteris'!$E$2,0))))</f>
        <v>0</v>
      </c>
      <c r="R144" s="6">
        <f>IF(O144="sr",'List of dopants and characteris'!$B$6,IF(O144="ba",'List of dopants and characteris'!$C$6,IF(O144="ce",'List of dopants and characteris'!$D$6,IF(O144="ca",'List of dopants and characteris'!$E$6,IF(O144="rb",'List of dopants and characteris'!$F$6,0)))))</f>
        <v>0</v>
      </c>
      <c r="S144" s="7">
        <f>IF(P144="nb",'List of dopants and characteris'!$B$10,IF(P144="ru",'List of dopants and characteris'!$C$10,IF(P144="ta",'List of dopants and characteris'!$D$10,IF(P144="sb",'List of dopants and characteris'!$E$10,IF(P144="w",'List of dopants and characteris'!$F$10,IF(P144="ge",'List of dopants and characteris'!$G$10,IF(P144="bi",'List of dopants and characteris'!$H$10,IF(P144="cr",'List of dopants and characteris'!$I$10,IF(P144="gd",'List of dopants and characteris'!$J$10,IF(P144="mo",'List of dopants and characteris'!$K$10,IF(P144="sm",'List of dopants and characteris'!$L$10,IF(P144="y",'List of dopants and characteris'!$M$10,0))))))))))))</f>
        <v>78</v>
      </c>
      <c r="T144" s="7">
        <f t="shared" si="20"/>
        <v>0</v>
      </c>
      <c r="U144" s="7">
        <f t="shared" si="21"/>
        <v>0</v>
      </c>
      <c r="V144" s="7">
        <f t="shared" si="22"/>
        <v>1987798.7692617911</v>
      </c>
      <c r="W144" s="15">
        <f>IF(N144="al",'List of dopants and characteris'!$B$3,IF(N144="fe",'List of dopants and characteris'!$C$3,IF(N144="ga",'List of dopants and characteris'!$D$3,IF(N144="ge",'List of dopants and characteris'!$E$3,0))))</f>
        <v>0</v>
      </c>
      <c r="X144" s="15">
        <f>IF(O144="sr",'List of dopants and characteris'!$B$7,IF(O144="ba",'List of dopants and characteris'!$C$7,IF(O144="ce",'List of dopants and characteris'!$D$7,IF(O144="ca",'List of dopants and characteris'!$E$7,IF(O144="rb",'List of dopants and characteris'!$F$7,0)))))</f>
        <v>0</v>
      </c>
      <c r="Y144" s="15">
        <f>IF(P144="nb",'List of dopants and characteris'!$B$11,IF(P144="ru",'List of dopants and characteris'!$C$11,IF(P144="ta",'List of dopants and characteris'!$D$11,IF(P144="sb",'List of dopants and characteris'!$E$11,IF(P144="w",'List of dopants and characteris'!$F$11,IF(P144="ge",'List of dopants and characteris'!$G$11,IF(P144="bi",'List of dopants and characteris'!$H$11,IF(P144="cr",'List of dopants and characteris'!$I$11,IF(P144="gd",'List of dopants and characteris'!$J$11,IF(P144="mo",'List of dopants and characteris'!$K$11,IF(P144="sm",'List of dopants and characteris'!$L$11,IF(P144="y",'List of dopants and characteris'!$M$11,0))))))))))))</f>
        <v>1.5</v>
      </c>
    </row>
    <row r="145" spans="1:25" ht="14.25" x14ac:dyDescent="0.2">
      <c r="A145" s="16" t="s">
        <v>121</v>
      </c>
      <c r="B145" s="6">
        <v>6.5</v>
      </c>
      <c r="C145" s="6">
        <v>3</v>
      </c>
      <c r="D145" s="6">
        <v>1.5</v>
      </c>
      <c r="G145" s="6">
        <v>0.5</v>
      </c>
      <c r="H145" s="6">
        <v>86</v>
      </c>
      <c r="I145" s="5">
        <v>1.7999999999999999E-6</v>
      </c>
      <c r="M145" s="7">
        <f t="shared" si="19"/>
        <v>0</v>
      </c>
      <c r="P145" s="6" t="s">
        <v>72</v>
      </c>
      <c r="Q145" s="7">
        <f>IF(N145="al",'List of dopants and characteris'!$B$2,IF(N145="fe",'List of dopants and characteris'!$C$2,IF(N145="ga",'List of dopants and characteris'!$D$2,IF(N145="ge",'List of dopants and characteris'!$E$2,0))))</f>
        <v>0</v>
      </c>
      <c r="R145" s="6">
        <f>IF(O145="sr",'List of dopants and characteris'!$B$6,IF(O145="ba",'List of dopants and characteris'!$C$6,IF(O145="ce",'List of dopants and characteris'!$D$6,IF(O145="ca",'List of dopants and characteris'!$E$6,IF(O145="rb",'List of dopants and characteris'!$F$6,0)))))</f>
        <v>0</v>
      </c>
      <c r="S145" s="7">
        <f>IF(P145="nb",'List of dopants and characteris'!$B$10,IF(P145="ru",'List of dopants and characteris'!$C$10,IF(P145="ta",'List of dopants and characteris'!$D$10,IF(P145="sb",'List of dopants and characteris'!$E$10,IF(P145="w",'List of dopants and characteris'!$F$10,IF(P145="ge",'List of dopants and characteris'!$G$10,IF(P145="bi",'List of dopants and characteris'!$H$10,IF(P145="cr",'List of dopants and characteris'!$I$10,IF(P145="gd",'List of dopants and characteris'!$J$10,IF(P145="mo",'List of dopants and characteris'!$K$10,IF(P145="sm",'List of dopants and characteris'!$L$10,IF(P145="y",'List of dopants and characteris'!$M$10,0))))))))))))</f>
        <v>78</v>
      </c>
      <c r="T145" s="7">
        <f t="shared" si="20"/>
        <v>0</v>
      </c>
      <c r="U145" s="7">
        <f t="shared" si="21"/>
        <v>0</v>
      </c>
      <c r="V145" s="7">
        <f t="shared" si="22"/>
        <v>1987798.7692617911</v>
      </c>
      <c r="W145" s="15">
        <f>IF(N145="al",'List of dopants and characteris'!$B$3,IF(N145="fe",'List of dopants and characteris'!$C$3,IF(N145="ga",'List of dopants and characteris'!$D$3,IF(N145="ge",'List of dopants and characteris'!$E$3,0))))</f>
        <v>0</v>
      </c>
      <c r="X145" s="15">
        <f>IF(O145="sr",'List of dopants and characteris'!$B$7,IF(O145="ba",'List of dopants and characteris'!$C$7,IF(O145="ce",'List of dopants and characteris'!$D$7,IF(O145="ca",'List of dopants and characteris'!$E$7,IF(O145="rb",'List of dopants and characteris'!$F$7,0)))))</f>
        <v>0</v>
      </c>
      <c r="Y145" s="15">
        <f>IF(P145="nb",'List of dopants and characteris'!$B$11,IF(P145="ru",'List of dopants and characteris'!$C$11,IF(P145="ta",'List of dopants and characteris'!$D$11,IF(P145="sb",'List of dopants and characteris'!$E$11,IF(P145="w",'List of dopants and characteris'!$F$11,IF(P145="ge",'List of dopants and characteris'!$G$11,IF(P145="bi",'List of dopants and characteris'!$H$11,IF(P145="cr",'List of dopants and characteris'!$I$11,IF(P145="gd",'List of dopants and characteris'!$J$11,IF(P145="mo",'List of dopants and characteris'!$K$11,IF(P145="sm",'List of dopants and characteris'!$L$11,IF(P145="y",'List of dopants and characteris'!$M$11,0))))))))))))</f>
        <v>1.5</v>
      </c>
    </row>
    <row r="146" spans="1:25" ht="14.25" x14ac:dyDescent="0.2">
      <c r="A146" s="16" t="s">
        <v>121</v>
      </c>
      <c r="B146" s="6">
        <v>6.5</v>
      </c>
      <c r="C146" s="6">
        <v>3</v>
      </c>
      <c r="D146" s="6">
        <v>1.5</v>
      </c>
      <c r="G146" s="6">
        <v>0.5</v>
      </c>
      <c r="H146" s="6">
        <v>93</v>
      </c>
      <c r="I146" s="5">
        <v>1.4E-5</v>
      </c>
      <c r="M146" s="7">
        <f t="shared" si="19"/>
        <v>0</v>
      </c>
      <c r="P146" s="6" t="s">
        <v>72</v>
      </c>
      <c r="Q146" s="7">
        <f>IF(N146="al",'List of dopants and characteris'!$B$2,IF(N146="fe",'List of dopants and characteris'!$C$2,IF(N146="ga",'List of dopants and characteris'!$D$2,IF(N146="ge",'List of dopants and characteris'!$E$2,0))))</f>
        <v>0</v>
      </c>
      <c r="R146" s="6">
        <f>IF(O146="sr",'List of dopants and characteris'!$B$6,IF(O146="ba",'List of dopants and characteris'!$C$6,IF(O146="ce",'List of dopants and characteris'!$D$6,IF(O146="ca",'List of dopants and characteris'!$E$6,IF(O146="rb",'List of dopants and characteris'!$F$6,0)))))</f>
        <v>0</v>
      </c>
      <c r="S146" s="7">
        <f>IF(P146="nb",'List of dopants and characteris'!$B$10,IF(P146="ru",'List of dopants and characteris'!$C$10,IF(P146="ta",'List of dopants and characteris'!$D$10,IF(P146="sb",'List of dopants and characteris'!$E$10,IF(P146="w",'List of dopants and characteris'!$F$10,IF(P146="ge",'List of dopants and characteris'!$G$10,IF(P146="bi",'List of dopants and characteris'!$H$10,IF(P146="cr",'List of dopants and characteris'!$I$10,IF(P146="gd",'List of dopants and characteris'!$J$10,IF(P146="mo",'List of dopants and characteris'!$K$10,IF(P146="sm",'List of dopants and characteris'!$L$10,IF(P146="y",'List of dopants and characteris'!$M$10,0))))))))))))</f>
        <v>78</v>
      </c>
      <c r="T146" s="7">
        <f t="shared" si="20"/>
        <v>0</v>
      </c>
      <c r="U146" s="7">
        <f t="shared" si="21"/>
        <v>0</v>
      </c>
      <c r="V146" s="7">
        <f t="shared" si="22"/>
        <v>1987798.7692617911</v>
      </c>
      <c r="W146" s="15">
        <f>IF(N146="al",'List of dopants and characteris'!$B$3,IF(N146="fe",'List of dopants and characteris'!$C$3,IF(N146="ga",'List of dopants and characteris'!$D$3,IF(N146="ge",'List of dopants and characteris'!$E$3,0))))</f>
        <v>0</v>
      </c>
      <c r="X146" s="15">
        <f>IF(O146="sr",'List of dopants and characteris'!$B$7,IF(O146="ba",'List of dopants and characteris'!$C$7,IF(O146="ce",'List of dopants and characteris'!$D$7,IF(O146="ca",'List of dopants and characteris'!$E$7,IF(O146="rb",'List of dopants and characteris'!$F$7,0)))))</f>
        <v>0</v>
      </c>
      <c r="Y146" s="15">
        <f>IF(P146="nb",'List of dopants and characteris'!$B$11,IF(P146="ru",'List of dopants and characteris'!$C$11,IF(P146="ta",'List of dopants and characteris'!$D$11,IF(P146="sb",'List of dopants and characteris'!$E$11,IF(P146="w",'List of dopants and characteris'!$F$11,IF(P146="ge",'List of dopants and characteris'!$G$11,IF(P146="bi",'List of dopants and characteris'!$H$11,IF(P146="cr",'List of dopants and characteris'!$I$11,IF(P146="gd",'List of dopants and characteris'!$J$11,IF(P146="mo",'List of dopants and characteris'!$K$11,IF(P146="sm",'List of dopants and characteris'!$L$11,IF(P146="y",'List of dopants and characteris'!$M$11,0))))))))))))</f>
        <v>1.5</v>
      </c>
    </row>
    <row r="147" spans="1:25" ht="14.25" x14ac:dyDescent="0.2">
      <c r="A147" s="16" t="s">
        <v>122</v>
      </c>
      <c r="B147" s="6">
        <v>6.8</v>
      </c>
      <c r="C147" s="6">
        <v>3</v>
      </c>
      <c r="D147" s="6">
        <v>1.8</v>
      </c>
      <c r="G147" s="6">
        <v>0.2</v>
      </c>
      <c r="H147" s="6">
        <v>74</v>
      </c>
      <c r="I147" s="5">
        <v>2.2000000000000001E-6</v>
      </c>
      <c r="K147" s="6">
        <v>0.55000000000000004</v>
      </c>
      <c r="M147" s="7">
        <f t="shared" si="19"/>
        <v>0</v>
      </c>
      <c r="P147" s="6" t="s">
        <v>72</v>
      </c>
      <c r="Q147" s="7">
        <f>IF(N147="al",'List of dopants and characteris'!$B$2,IF(N147="fe",'List of dopants and characteris'!$C$2,IF(N147="ga",'List of dopants and characteris'!$D$2,IF(N147="ge",'List of dopants and characteris'!$E$2,0))))</f>
        <v>0</v>
      </c>
      <c r="R147" s="6">
        <f>IF(O147="sr",'List of dopants and characteris'!$B$6,IF(O147="ba",'List of dopants and characteris'!$C$6,IF(O147="ce",'List of dopants and characteris'!$D$6,IF(O147="ca",'List of dopants and characteris'!$E$6,IF(O147="rb",'List of dopants and characteris'!$F$6,0)))))</f>
        <v>0</v>
      </c>
      <c r="S147" s="7">
        <f>IF(P147="nb",'List of dopants and characteris'!$B$10,IF(P147="ru",'List of dopants and characteris'!$C$10,IF(P147="ta",'List of dopants and characteris'!$D$10,IF(P147="sb",'List of dopants and characteris'!$E$10,IF(P147="w",'List of dopants and characteris'!$F$10,IF(P147="ge",'List of dopants and characteris'!$G$10,IF(P147="bi",'List of dopants and characteris'!$H$10,IF(P147="cr",'List of dopants and characteris'!$I$10,IF(P147="gd",'List of dopants and characteris'!$J$10,IF(P147="mo",'List of dopants and characteris'!$K$10,IF(P147="sm",'List of dopants and characteris'!$L$10,IF(P147="y",'List of dopants and characteris'!$M$10,0))))))))))))</f>
        <v>78</v>
      </c>
      <c r="T147" s="7">
        <f t="shared" si="20"/>
        <v>0</v>
      </c>
      <c r="U147" s="7">
        <f t="shared" si="21"/>
        <v>0</v>
      </c>
      <c r="V147" s="7">
        <f t="shared" si="22"/>
        <v>1987798.7692617911</v>
      </c>
      <c r="W147" s="15">
        <f>IF(N147="al",'List of dopants and characteris'!$B$3,IF(N147="fe",'List of dopants and characteris'!$C$3,IF(N147="ga",'List of dopants and characteris'!$D$3,IF(N147="ge",'List of dopants and characteris'!$E$3,0))))</f>
        <v>0</v>
      </c>
      <c r="X147" s="15">
        <f>IF(O147="sr",'List of dopants and characteris'!$B$7,IF(O147="ba",'List of dopants and characteris'!$C$7,IF(O147="ce",'List of dopants and characteris'!$D$7,IF(O147="ca",'List of dopants and characteris'!$E$7,IF(O147="rb",'List of dopants and characteris'!$F$7,0)))))</f>
        <v>0</v>
      </c>
      <c r="Y147" s="15">
        <f>IF(P147="nb",'List of dopants and characteris'!$B$11,IF(P147="ru",'List of dopants and characteris'!$C$11,IF(P147="ta",'List of dopants and characteris'!$D$11,IF(P147="sb",'List of dopants and characteris'!$E$11,IF(P147="w",'List of dopants and characteris'!$F$11,IF(P147="ge",'List of dopants and characteris'!$G$11,IF(P147="bi",'List of dopants and characteris'!$H$11,IF(P147="cr",'List of dopants and characteris'!$I$11,IF(P147="gd",'List of dopants and characteris'!$J$11,IF(P147="mo",'List of dopants and characteris'!$K$11,IF(P147="sm",'List of dopants and characteris'!$L$11,IF(P147="y",'List of dopants and characteris'!$M$11,0))))))))))))</f>
        <v>1.5</v>
      </c>
    </row>
    <row r="148" spans="1:25" ht="14.25" x14ac:dyDescent="0.2">
      <c r="A148" s="16" t="s">
        <v>122</v>
      </c>
      <c r="B148" s="6">
        <v>6.6</v>
      </c>
      <c r="C148" s="6">
        <v>3</v>
      </c>
      <c r="D148" s="6">
        <v>1.6</v>
      </c>
      <c r="G148" s="6">
        <v>0.4</v>
      </c>
      <c r="H148" s="6">
        <v>81</v>
      </c>
      <c r="I148" s="5">
        <v>1.4999999999999999E-4</v>
      </c>
      <c r="K148" s="6">
        <v>0.41</v>
      </c>
      <c r="M148" s="7">
        <f t="shared" si="19"/>
        <v>0</v>
      </c>
      <c r="P148" s="6" t="s">
        <v>72</v>
      </c>
      <c r="Q148" s="7">
        <f>IF(N148="al",'List of dopants and characteris'!$B$2,IF(N148="fe",'List of dopants and characteris'!$C$2,IF(N148="ga",'List of dopants and characteris'!$D$2,IF(N148="ge",'List of dopants and characteris'!$E$2,0))))</f>
        <v>0</v>
      </c>
      <c r="R148" s="6">
        <f>IF(O148="sr",'List of dopants and characteris'!$B$6,IF(O148="ba",'List of dopants and characteris'!$C$6,IF(O148="ce",'List of dopants and characteris'!$D$6,IF(O148="ca",'List of dopants and characteris'!$E$6,IF(O148="rb",'List of dopants and characteris'!$F$6,0)))))</f>
        <v>0</v>
      </c>
      <c r="S148" s="7">
        <f>IF(P148="nb",'List of dopants and characteris'!$B$10,IF(P148="ru",'List of dopants and characteris'!$C$10,IF(P148="ta",'List of dopants and characteris'!$D$10,IF(P148="sb",'List of dopants and characteris'!$E$10,IF(P148="w",'List of dopants and characteris'!$F$10,IF(P148="ge",'List of dopants and characteris'!$G$10,IF(P148="bi",'List of dopants and characteris'!$H$10,IF(P148="cr",'List of dopants and characteris'!$I$10,IF(P148="gd",'List of dopants and characteris'!$J$10,IF(P148="mo",'List of dopants and characteris'!$K$10,IF(P148="sm",'List of dopants and characteris'!$L$10,IF(P148="y",'List of dopants and characteris'!$M$10,0))))))))))))</f>
        <v>78</v>
      </c>
      <c r="T148" s="7">
        <f t="shared" si="20"/>
        <v>0</v>
      </c>
      <c r="U148" s="7">
        <f t="shared" si="21"/>
        <v>0</v>
      </c>
      <c r="V148" s="7">
        <f t="shared" si="22"/>
        <v>1987798.7692617911</v>
      </c>
      <c r="W148" s="15">
        <f>IF(N148="al",'List of dopants and characteris'!$B$3,IF(N148="fe",'List of dopants and characteris'!$C$3,IF(N148="ga",'List of dopants and characteris'!$D$3,IF(N148="ge",'List of dopants and characteris'!$E$3,0))))</f>
        <v>0</v>
      </c>
      <c r="X148" s="15">
        <f>IF(O148="sr",'List of dopants and characteris'!$B$7,IF(O148="ba",'List of dopants and characteris'!$C$7,IF(O148="ce",'List of dopants and characteris'!$D$7,IF(O148="ca",'List of dopants and characteris'!$E$7,IF(O148="rb",'List of dopants and characteris'!$F$7,0)))))</f>
        <v>0</v>
      </c>
      <c r="Y148" s="15">
        <f>IF(P148="nb",'List of dopants and characteris'!$B$11,IF(P148="ru",'List of dopants and characteris'!$C$11,IF(P148="ta",'List of dopants and characteris'!$D$11,IF(P148="sb",'List of dopants and characteris'!$E$11,IF(P148="w",'List of dopants and characteris'!$F$11,IF(P148="ge",'List of dopants and characteris'!$G$11,IF(P148="bi",'List of dopants and characteris'!$H$11,IF(P148="cr",'List of dopants and characteris'!$I$11,IF(P148="gd",'List of dopants and characteris'!$J$11,IF(P148="mo",'List of dopants and characteris'!$K$11,IF(P148="sm",'List of dopants and characteris'!$L$11,IF(P148="y",'List of dopants and characteris'!$M$11,0))))))))))))</f>
        <v>1.5</v>
      </c>
    </row>
    <row r="149" spans="1:25" ht="14.25" x14ac:dyDescent="0.2">
      <c r="A149" s="16" t="s">
        <v>122</v>
      </c>
      <c r="B149" s="6">
        <v>6.4</v>
      </c>
      <c r="C149" s="6">
        <v>3</v>
      </c>
      <c r="D149" s="6">
        <v>1.4</v>
      </c>
      <c r="G149" s="6">
        <v>0.6</v>
      </c>
      <c r="H149" s="6">
        <v>84</v>
      </c>
      <c r="I149" s="5">
        <v>2.3000000000000001E-4</v>
      </c>
      <c r="K149" s="6">
        <v>0.4</v>
      </c>
      <c r="M149" s="7">
        <f t="shared" si="19"/>
        <v>0</v>
      </c>
      <c r="P149" s="6" t="s">
        <v>72</v>
      </c>
      <c r="Q149" s="7">
        <f>IF(N149="al",'List of dopants and characteris'!$B$2,IF(N149="fe",'List of dopants and characteris'!$C$2,IF(N149="ga",'List of dopants and characteris'!$D$2,IF(N149="ge",'List of dopants and characteris'!$E$2,0))))</f>
        <v>0</v>
      </c>
      <c r="R149" s="6">
        <f>IF(O149="sr",'List of dopants and characteris'!$B$6,IF(O149="ba",'List of dopants and characteris'!$C$6,IF(O149="ce",'List of dopants and characteris'!$D$6,IF(O149="ca",'List of dopants and characteris'!$E$6,IF(O149="rb",'List of dopants and characteris'!$F$6,0)))))</f>
        <v>0</v>
      </c>
      <c r="S149" s="7">
        <f>IF(P149="nb",'List of dopants and characteris'!$B$10,IF(P149="ru",'List of dopants and characteris'!$C$10,IF(P149="ta",'List of dopants and characteris'!$D$10,IF(P149="sb",'List of dopants and characteris'!$E$10,IF(P149="w",'List of dopants and characteris'!$F$10,IF(P149="ge",'List of dopants and characteris'!$G$10,IF(P149="bi",'List of dopants and characteris'!$H$10,IF(P149="cr",'List of dopants and characteris'!$I$10,IF(P149="gd",'List of dopants and characteris'!$J$10,IF(P149="mo",'List of dopants and characteris'!$K$10,IF(P149="sm",'List of dopants and characteris'!$L$10,IF(P149="y",'List of dopants and characteris'!$M$10,0))))))))))))</f>
        <v>78</v>
      </c>
      <c r="T149" s="7">
        <f t="shared" si="20"/>
        <v>0</v>
      </c>
      <c r="U149" s="7">
        <f t="shared" si="21"/>
        <v>0</v>
      </c>
      <c r="V149" s="7">
        <f t="shared" si="22"/>
        <v>1987798.7692617911</v>
      </c>
      <c r="W149" s="15">
        <f>IF(N149="al",'List of dopants and characteris'!$B$3,IF(N149="fe",'List of dopants and characteris'!$C$3,IF(N149="ga",'List of dopants and characteris'!$D$3,IF(N149="ge",'List of dopants and characteris'!$E$3,0))))</f>
        <v>0</v>
      </c>
      <c r="X149" s="15">
        <f>IF(O149="sr",'List of dopants and characteris'!$B$7,IF(O149="ba",'List of dopants and characteris'!$C$7,IF(O149="ce",'List of dopants and characteris'!$D$7,IF(O149="ca",'List of dopants and characteris'!$E$7,IF(O149="rb",'List of dopants and characteris'!$F$7,0)))))</f>
        <v>0</v>
      </c>
      <c r="Y149" s="15">
        <f>IF(P149="nb",'List of dopants and characteris'!$B$11,IF(P149="ru",'List of dopants and characteris'!$C$11,IF(P149="ta",'List of dopants and characteris'!$D$11,IF(P149="sb",'List of dopants and characteris'!$E$11,IF(P149="w",'List of dopants and characteris'!$F$11,IF(P149="ge",'List of dopants and characteris'!$G$11,IF(P149="bi",'List of dopants and characteris'!$H$11,IF(P149="cr",'List of dopants and characteris'!$I$11,IF(P149="gd",'List of dopants and characteris'!$J$11,IF(P149="mo",'List of dopants and characteris'!$K$11,IF(P149="sm",'List of dopants and characteris'!$L$11,IF(P149="y",'List of dopants and characteris'!$M$11,0))))))))))))</f>
        <v>1.5</v>
      </c>
    </row>
    <row r="150" spans="1:25" ht="14.25" x14ac:dyDescent="0.2">
      <c r="A150" s="16" t="s">
        <v>122</v>
      </c>
      <c r="B150" s="6">
        <v>6.2</v>
      </c>
      <c r="C150" s="6">
        <v>3</v>
      </c>
      <c r="D150" s="6">
        <v>1.2</v>
      </c>
      <c r="G150" s="6">
        <v>0.8</v>
      </c>
      <c r="H150" s="6">
        <v>76</v>
      </c>
      <c r="I150" s="5">
        <v>4.8999999999999997E-6</v>
      </c>
      <c r="K150" s="6">
        <v>0.53</v>
      </c>
      <c r="M150" s="7">
        <f t="shared" si="19"/>
        <v>0</v>
      </c>
      <c r="P150" s="6" t="s">
        <v>72</v>
      </c>
      <c r="Q150" s="7">
        <f>IF(N150="al",'List of dopants and characteris'!$B$2,IF(N150="fe",'List of dopants and characteris'!$C$2,IF(N150="ga",'List of dopants and characteris'!$D$2,IF(N150="ge",'List of dopants and characteris'!$E$2,0))))</f>
        <v>0</v>
      </c>
      <c r="R150" s="6">
        <f>IF(O150="sr",'List of dopants and characteris'!$B$6,IF(O150="ba",'List of dopants and characteris'!$C$6,IF(O150="ce",'List of dopants and characteris'!$D$6,IF(O150="ca",'List of dopants and characteris'!$E$6,IF(O150="rb",'List of dopants and characteris'!$F$6,0)))))</f>
        <v>0</v>
      </c>
      <c r="S150" s="7">
        <f>IF(P150="nb",'List of dopants and characteris'!$B$10,IF(P150="ru",'List of dopants and characteris'!$C$10,IF(P150="ta",'List of dopants and characteris'!$D$10,IF(P150="sb",'List of dopants and characteris'!$E$10,IF(P150="w",'List of dopants and characteris'!$F$10,IF(P150="ge",'List of dopants and characteris'!$G$10,IF(P150="bi",'List of dopants and characteris'!$H$10,IF(P150="cr",'List of dopants and characteris'!$I$10,IF(P150="gd",'List of dopants and characteris'!$J$10,IF(P150="mo",'List of dopants and characteris'!$K$10,IF(P150="sm",'List of dopants and characteris'!$L$10,IF(P150="y",'List of dopants and characteris'!$M$10,0))))))))))))</f>
        <v>78</v>
      </c>
      <c r="T150" s="7">
        <f t="shared" si="20"/>
        <v>0</v>
      </c>
      <c r="U150" s="7">
        <f t="shared" si="21"/>
        <v>0</v>
      </c>
      <c r="V150" s="7">
        <f t="shared" si="22"/>
        <v>1987798.7692617911</v>
      </c>
      <c r="W150" s="15">
        <f>IF(N150="al",'List of dopants and characteris'!$B$3,IF(N150="fe",'List of dopants and characteris'!$C$3,IF(N150="ga",'List of dopants and characteris'!$D$3,IF(N150="ge",'List of dopants and characteris'!$E$3,0))))</f>
        <v>0</v>
      </c>
      <c r="X150" s="15">
        <f>IF(O150="sr",'List of dopants and characteris'!$B$7,IF(O150="ba",'List of dopants and characteris'!$C$7,IF(O150="ce",'List of dopants and characteris'!$D$7,IF(O150="ca",'List of dopants and characteris'!$E$7,IF(O150="rb",'List of dopants and characteris'!$F$7,0)))))</f>
        <v>0</v>
      </c>
      <c r="Y150" s="15">
        <f>IF(P150="nb",'List of dopants and characteris'!$B$11,IF(P150="ru",'List of dopants and characteris'!$C$11,IF(P150="ta",'List of dopants and characteris'!$D$11,IF(P150="sb",'List of dopants and characteris'!$E$11,IF(P150="w",'List of dopants and characteris'!$F$11,IF(P150="ge",'List of dopants and characteris'!$G$11,IF(P150="bi",'List of dopants and characteris'!$H$11,IF(P150="cr",'List of dopants and characteris'!$I$11,IF(P150="gd",'List of dopants and characteris'!$J$11,IF(P150="mo",'List of dopants and characteris'!$K$11,IF(P150="sm",'List of dopants and characteris'!$L$11,IF(P150="y",'List of dopants and characteris'!$M$11,0))))))))))))</f>
        <v>1.5</v>
      </c>
    </row>
    <row r="151" spans="1:25" ht="14.25" x14ac:dyDescent="0.2">
      <c r="A151" s="16" t="s">
        <v>123</v>
      </c>
      <c r="B151" s="6">
        <v>6.5</v>
      </c>
      <c r="C151" s="6">
        <v>3</v>
      </c>
      <c r="D151" s="6">
        <v>1.5</v>
      </c>
      <c r="G151" s="6">
        <v>0.5</v>
      </c>
      <c r="H151" s="6">
        <v>96.9</v>
      </c>
      <c r="I151" s="5">
        <v>8.4999999999999995E-4</v>
      </c>
      <c r="K151" s="6">
        <v>0.28000000000000003</v>
      </c>
      <c r="M151" s="7">
        <f t="shared" si="19"/>
        <v>0</v>
      </c>
      <c r="P151" s="6" t="s">
        <v>72</v>
      </c>
      <c r="Q151" s="7">
        <f>IF(N151="al",'List of dopants and characteris'!$B$2,IF(N151="fe",'List of dopants and characteris'!$C$2,IF(N151="ga",'List of dopants and characteris'!$D$2,IF(N151="ge",'List of dopants and characteris'!$E$2,0))))</f>
        <v>0</v>
      </c>
      <c r="R151" s="6">
        <f>IF(O151="sr",'List of dopants and characteris'!$B$6,IF(O151="ba",'List of dopants and characteris'!$C$6,IF(O151="ce",'List of dopants and characteris'!$D$6,IF(O151="ca",'List of dopants and characteris'!$E$6,IF(O151="rb",'List of dopants and characteris'!$F$6,0)))))</f>
        <v>0</v>
      </c>
      <c r="S151" s="7">
        <f>IF(P151="nb",'List of dopants and characteris'!$B$10,IF(P151="ru",'List of dopants and characteris'!$C$10,IF(P151="ta",'List of dopants and characteris'!$D$10,IF(P151="sb",'List of dopants and characteris'!$E$10,IF(P151="w",'List of dopants and characteris'!$F$10,IF(P151="ge",'List of dopants and characteris'!$G$10,IF(P151="bi",'List of dopants and characteris'!$H$10,IF(P151="cr",'List of dopants and characteris'!$I$10,IF(P151="gd",'List of dopants and characteris'!$J$10,IF(P151="mo",'List of dopants and characteris'!$K$10,IF(P151="sm",'List of dopants and characteris'!$L$10,IF(P151="y",'List of dopants and characteris'!$M$10,0))))))))))))</f>
        <v>78</v>
      </c>
      <c r="T151" s="7">
        <f t="shared" si="20"/>
        <v>0</v>
      </c>
      <c r="U151" s="7">
        <f t="shared" si="21"/>
        <v>0</v>
      </c>
      <c r="V151" s="7">
        <f t="shared" si="22"/>
        <v>1987798.7692617911</v>
      </c>
      <c r="W151" s="15">
        <f>IF(N151="al",'List of dopants and characteris'!$B$3,IF(N151="fe",'List of dopants and characteris'!$C$3,IF(N151="ga",'List of dopants and characteris'!$D$3,IF(N151="ge",'List of dopants and characteris'!$E$3,0))))</f>
        <v>0</v>
      </c>
      <c r="X151" s="15">
        <f>IF(O151="sr",'List of dopants and characteris'!$B$7,IF(O151="ba",'List of dopants and characteris'!$C$7,IF(O151="ce",'List of dopants and characteris'!$D$7,IF(O151="ca",'List of dopants and characteris'!$E$7,IF(O151="rb",'List of dopants and characteris'!$F$7,0)))))</f>
        <v>0</v>
      </c>
      <c r="Y151" s="15">
        <f>IF(P151="nb",'List of dopants and characteris'!$B$11,IF(P151="ru",'List of dopants and characteris'!$C$11,IF(P151="ta",'List of dopants and characteris'!$D$11,IF(P151="sb",'List of dopants and characteris'!$E$11,IF(P151="w",'List of dopants and characteris'!$F$11,IF(P151="ge",'List of dopants and characteris'!$G$11,IF(P151="bi",'List of dopants and characteris'!$H$11,IF(P151="cr",'List of dopants and characteris'!$I$11,IF(P151="gd",'List of dopants and characteris'!$J$11,IF(P151="mo",'List of dopants and characteris'!$K$11,IF(P151="sm",'List of dopants and characteris'!$L$11,IF(P151="y",'List of dopants and characteris'!$M$11,0))))))))))))</f>
        <v>1.5</v>
      </c>
    </row>
    <row r="152" spans="1:25" ht="14.25" x14ac:dyDescent="0.2">
      <c r="A152" s="16" t="s">
        <v>124</v>
      </c>
      <c r="B152" s="6">
        <v>6.75</v>
      </c>
      <c r="C152" s="6">
        <v>3</v>
      </c>
      <c r="D152" s="6">
        <v>1.75</v>
      </c>
      <c r="G152" s="6">
        <v>0.25</v>
      </c>
      <c r="H152" s="6">
        <v>96.7</v>
      </c>
      <c r="I152" s="5">
        <v>6.5499999999999998E-4</v>
      </c>
      <c r="L152" s="6">
        <v>12.959</v>
      </c>
      <c r="M152" s="7">
        <f t="shared" si="19"/>
        <v>2176.2784900789998</v>
      </c>
      <c r="P152" s="6" t="s">
        <v>72</v>
      </c>
      <c r="Q152" s="7">
        <f>IF(N152="al",'List of dopants and characteris'!$B$2,IF(N152="fe",'List of dopants and characteris'!$C$2,IF(N152="ga",'List of dopants and characteris'!$D$2,IF(N152="ge",'List of dopants and characteris'!$E$2,0))))</f>
        <v>0</v>
      </c>
      <c r="R152" s="6">
        <f>IF(O152="sr",'List of dopants and characteris'!$B$6,IF(O152="ba",'List of dopants and characteris'!$C$6,IF(O152="ce",'List of dopants and characteris'!$D$6,IF(O152="ca",'List of dopants and characteris'!$E$6,IF(O152="rb",'List of dopants and characteris'!$F$6,0)))))</f>
        <v>0</v>
      </c>
      <c r="S152" s="7">
        <f>IF(P152="nb",'List of dopants and characteris'!$B$10,IF(P152="ru",'List of dopants and characteris'!$C$10,IF(P152="ta",'List of dopants and characteris'!$D$10,IF(P152="sb",'List of dopants and characteris'!$E$10,IF(P152="w",'List of dopants and characteris'!$F$10,IF(P152="ge",'List of dopants and characteris'!$G$10,IF(P152="bi",'List of dopants and characteris'!$H$10,IF(P152="cr",'List of dopants and characteris'!$I$10,IF(P152="gd",'List of dopants and characteris'!$J$10,IF(P152="mo",'List of dopants and characteris'!$K$10,IF(P152="sm",'List of dopants and characteris'!$L$10,IF(P152="y",'List of dopants and characteris'!$M$10,0))))))))))))</f>
        <v>78</v>
      </c>
      <c r="T152" s="7">
        <f t="shared" si="20"/>
        <v>0</v>
      </c>
      <c r="U152" s="7">
        <f t="shared" si="21"/>
        <v>0</v>
      </c>
      <c r="V152" s="7">
        <f t="shared" si="22"/>
        <v>1987798.7692617911</v>
      </c>
      <c r="W152" s="15">
        <f>IF(N152="al",'List of dopants and characteris'!$B$3,IF(N152="fe",'List of dopants and characteris'!$C$3,IF(N152="ga",'List of dopants and characteris'!$D$3,IF(N152="ge",'List of dopants and characteris'!$E$3,0))))</f>
        <v>0</v>
      </c>
      <c r="X152" s="15">
        <f>IF(O152="sr",'List of dopants and characteris'!$B$7,IF(O152="ba",'List of dopants and characteris'!$C$7,IF(O152="ce",'List of dopants and characteris'!$D$7,IF(O152="ca",'List of dopants and characteris'!$E$7,IF(O152="rb",'List of dopants and characteris'!$F$7,0)))))</f>
        <v>0</v>
      </c>
      <c r="Y152" s="15">
        <f>IF(P152="nb",'List of dopants and characteris'!$B$11,IF(P152="ru",'List of dopants and characteris'!$C$11,IF(P152="ta",'List of dopants and characteris'!$D$11,IF(P152="sb",'List of dopants and characteris'!$E$11,IF(P152="w",'List of dopants and characteris'!$F$11,IF(P152="ge",'List of dopants and characteris'!$G$11,IF(P152="bi",'List of dopants and characteris'!$H$11,IF(P152="cr",'List of dopants and characteris'!$I$11,IF(P152="gd",'List of dopants and characteris'!$J$11,IF(P152="mo",'List of dopants and characteris'!$K$11,IF(P152="sm",'List of dopants and characteris'!$L$11,IF(P152="y",'List of dopants and characteris'!$M$11,0))))))))))))</f>
        <v>1.5</v>
      </c>
    </row>
    <row r="153" spans="1:25" ht="14.25" x14ac:dyDescent="0.2">
      <c r="A153" s="16" t="s">
        <v>124</v>
      </c>
      <c r="B153" s="6">
        <v>6.5</v>
      </c>
      <c r="C153" s="6">
        <v>3</v>
      </c>
      <c r="D153" s="6">
        <v>1.5</v>
      </c>
      <c r="G153" s="6">
        <v>0.5</v>
      </c>
      <c r="I153" s="5">
        <v>4.4999999999999999E-4</v>
      </c>
      <c r="L153" s="6">
        <v>12.933</v>
      </c>
      <c r="M153" s="7">
        <f t="shared" si="19"/>
        <v>2163.2057702369998</v>
      </c>
      <c r="P153" s="6" t="s">
        <v>72</v>
      </c>
      <c r="Q153" s="7">
        <f>IF(N153="al",'List of dopants and characteris'!$B$2,IF(N153="fe",'List of dopants and characteris'!$C$2,IF(N153="ga",'List of dopants and characteris'!$D$2,IF(N153="ge",'List of dopants and characteris'!$E$2,0))))</f>
        <v>0</v>
      </c>
      <c r="R153" s="6">
        <f>IF(O153="sr",'List of dopants and characteris'!$B$6,IF(O153="ba",'List of dopants and characteris'!$C$6,IF(O153="ce",'List of dopants and characteris'!$D$6,IF(O153="ca",'List of dopants and characteris'!$E$6,IF(O153="rb",'List of dopants and characteris'!$F$6,0)))))</f>
        <v>0</v>
      </c>
      <c r="S153" s="7">
        <f>IF(P153="nb",'List of dopants and characteris'!$B$10,IF(P153="ru",'List of dopants and characteris'!$C$10,IF(P153="ta",'List of dopants and characteris'!$D$10,IF(P153="sb",'List of dopants and characteris'!$E$10,IF(P153="w",'List of dopants and characteris'!$F$10,IF(P153="ge",'List of dopants and characteris'!$G$10,IF(P153="bi",'List of dopants and characteris'!$H$10,IF(P153="cr",'List of dopants and characteris'!$I$10,IF(P153="gd",'List of dopants and characteris'!$J$10,IF(P153="mo",'List of dopants and characteris'!$K$10,IF(P153="sm",'List of dopants and characteris'!$L$10,IF(P153="y",'List of dopants and characteris'!$M$10,0))))))))))))</f>
        <v>78</v>
      </c>
      <c r="T153" s="7">
        <f t="shared" si="20"/>
        <v>0</v>
      </c>
      <c r="U153" s="7">
        <f t="shared" si="21"/>
        <v>0</v>
      </c>
      <c r="V153" s="7">
        <f t="shared" si="22"/>
        <v>1987798.7692617911</v>
      </c>
      <c r="W153" s="15">
        <f>IF(N153="al",'List of dopants and characteris'!$B$3,IF(N153="fe",'List of dopants and characteris'!$C$3,IF(N153="ga",'List of dopants and characteris'!$D$3,IF(N153="ge",'List of dopants and characteris'!$E$3,0))))</f>
        <v>0</v>
      </c>
      <c r="X153" s="15">
        <f>IF(O153="sr",'List of dopants and characteris'!$B$7,IF(O153="ba",'List of dopants and characteris'!$C$7,IF(O153="ce",'List of dopants and characteris'!$D$7,IF(O153="ca",'List of dopants and characteris'!$E$7,IF(O153="rb",'List of dopants and characteris'!$F$7,0)))))</f>
        <v>0</v>
      </c>
      <c r="Y153" s="15">
        <f>IF(P153="nb",'List of dopants and characteris'!$B$11,IF(P153="ru",'List of dopants and characteris'!$C$11,IF(P153="ta",'List of dopants and characteris'!$D$11,IF(P153="sb",'List of dopants and characteris'!$E$11,IF(P153="w",'List of dopants and characteris'!$F$11,IF(P153="ge",'List of dopants and characteris'!$G$11,IF(P153="bi",'List of dopants and characteris'!$H$11,IF(P153="cr",'List of dopants and characteris'!$I$11,IF(P153="gd",'List of dopants and characteris'!$J$11,IF(P153="mo",'List of dopants and characteris'!$K$11,IF(P153="sm",'List of dopants and characteris'!$L$11,IF(P153="y",'List of dopants and characteris'!$M$11,0))))))))))))</f>
        <v>1.5</v>
      </c>
    </row>
    <row r="154" spans="1:25" ht="14.25" x14ac:dyDescent="0.2">
      <c r="A154" s="16" t="s">
        <v>124</v>
      </c>
      <c r="B154" s="6">
        <v>6.3</v>
      </c>
      <c r="C154" s="6">
        <v>3</v>
      </c>
      <c r="D154" s="6">
        <v>1.3</v>
      </c>
      <c r="G154" s="6">
        <v>0.7</v>
      </c>
      <c r="I154" s="5">
        <v>3.2000000000000003E-4</v>
      </c>
      <c r="L154" s="6">
        <v>12.917</v>
      </c>
      <c r="M154" s="7">
        <f t="shared" si="19"/>
        <v>2155.1870992129998</v>
      </c>
      <c r="P154" s="6" t="s">
        <v>72</v>
      </c>
      <c r="Q154" s="7">
        <f>IF(N154="al",'List of dopants and characteris'!$B$2,IF(N154="fe",'List of dopants and characteris'!$C$2,IF(N154="ga",'List of dopants and characteris'!$D$2,IF(N154="ge",'List of dopants and characteris'!$E$2,0))))</f>
        <v>0</v>
      </c>
      <c r="R154" s="6">
        <f>IF(O154="sr",'List of dopants and characteris'!$B$6,IF(O154="ba",'List of dopants and characteris'!$C$6,IF(O154="ce",'List of dopants and characteris'!$D$6,IF(O154="ca",'List of dopants and characteris'!$E$6,IF(O154="rb",'List of dopants and characteris'!$F$6,0)))))</f>
        <v>0</v>
      </c>
      <c r="S154" s="7">
        <f>IF(P154="nb",'List of dopants and characteris'!$B$10,IF(P154="ru",'List of dopants and characteris'!$C$10,IF(P154="ta",'List of dopants and characteris'!$D$10,IF(P154="sb",'List of dopants and characteris'!$E$10,IF(P154="w",'List of dopants and characteris'!$F$10,IF(P154="ge",'List of dopants and characteris'!$G$10,IF(P154="bi",'List of dopants and characteris'!$H$10,IF(P154="cr",'List of dopants and characteris'!$I$10,IF(P154="gd",'List of dopants and characteris'!$J$10,IF(P154="mo",'List of dopants and characteris'!$K$10,IF(P154="sm",'List of dopants and characteris'!$L$10,IF(P154="y",'List of dopants and characteris'!$M$10,0))))))))))))</f>
        <v>78</v>
      </c>
      <c r="T154" s="7">
        <f t="shared" si="20"/>
        <v>0</v>
      </c>
      <c r="U154" s="7">
        <f t="shared" si="21"/>
        <v>0</v>
      </c>
      <c r="V154" s="7">
        <f t="shared" si="22"/>
        <v>1987798.7692617911</v>
      </c>
      <c r="W154" s="15">
        <f>IF(N154="al",'List of dopants and characteris'!$B$3,IF(N154="fe",'List of dopants and characteris'!$C$3,IF(N154="ga",'List of dopants and characteris'!$D$3,IF(N154="ge",'List of dopants and characteris'!$E$3,0))))</f>
        <v>0</v>
      </c>
      <c r="X154" s="15">
        <f>IF(O154="sr",'List of dopants and characteris'!$B$7,IF(O154="ba",'List of dopants and characteris'!$C$7,IF(O154="ce",'List of dopants and characteris'!$D$7,IF(O154="ca",'List of dopants and characteris'!$E$7,IF(O154="rb",'List of dopants and characteris'!$F$7,0)))))</f>
        <v>0</v>
      </c>
      <c r="Y154" s="15">
        <f>IF(P154="nb",'List of dopants and characteris'!$B$11,IF(P154="ru",'List of dopants and characteris'!$C$11,IF(P154="ta",'List of dopants and characteris'!$D$11,IF(P154="sb",'List of dopants and characteris'!$E$11,IF(P154="w",'List of dopants and characteris'!$F$11,IF(P154="ge",'List of dopants and characteris'!$G$11,IF(P154="bi",'List of dopants and characteris'!$H$11,IF(P154="cr",'List of dopants and characteris'!$I$11,IF(P154="gd",'List of dopants and characteris'!$J$11,IF(P154="mo",'List of dopants and characteris'!$K$11,IF(P154="sm",'List of dopants and characteris'!$L$11,IF(P154="y",'List of dopants and characteris'!$M$11,0))))))))))))</f>
        <v>1.5</v>
      </c>
    </row>
    <row r="155" spans="1:25" ht="14.25" x14ac:dyDescent="0.2">
      <c r="A155" s="17" t="s">
        <v>125</v>
      </c>
      <c r="B155" s="6">
        <v>6.5</v>
      </c>
      <c r="C155" s="6">
        <v>2.5</v>
      </c>
      <c r="D155" s="6">
        <v>1</v>
      </c>
      <c r="F155" s="6">
        <v>0.5</v>
      </c>
      <c r="G155" s="6">
        <v>1</v>
      </c>
      <c r="I155" s="5">
        <v>1.4999999999999999E-4</v>
      </c>
      <c r="M155" s="7">
        <f t="shared" si="19"/>
        <v>0</v>
      </c>
      <c r="O155" s="6" t="s">
        <v>73</v>
      </c>
      <c r="P155" s="6" t="s">
        <v>72</v>
      </c>
      <c r="Q155" s="7">
        <f>IF(N155="al",'List of dopants and characteris'!$B$2,IF(N155="fe",'List of dopants and characteris'!$C$2,IF(N155="ga",'List of dopants and characteris'!$D$2,IF(N155="ge",'List of dopants and characteris'!$E$2,0))))</f>
        <v>0</v>
      </c>
      <c r="R155" s="6">
        <f>IF(O155="sr",'List of dopants and characteris'!$B$6,IF(O155="ba",'List of dopants and characteris'!$C$6,IF(O155="ce",'List of dopants and characteris'!$D$6,IF(O155="ca",'List of dopants and characteris'!$E$6,IF(O155="rb",'List of dopants and characteris'!$F$6,0)))))</f>
        <v>156</v>
      </c>
      <c r="S155" s="7">
        <f>IF(P155="nb",'List of dopants and characteris'!$B$10,IF(P155="ru",'List of dopants and characteris'!$C$10,IF(P155="ta",'List of dopants and characteris'!$D$10,IF(P155="sb",'List of dopants and characteris'!$E$10,IF(P155="w",'List of dopants and characteris'!$F$10,IF(P155="ge",'List of dopants and characteris'!$G$10,IF(P155="bi",'List of dopants and characteris'!$H$10,IF(P155="cr",'List of dopants and characteris'!$I$10,IF(P155="gd",'List of dopants and characteris'!$J$10,IF(P155="mo",'List of dopants and characteris'!$K$10,IF(P155="sm",'List of dopants and characteris'!$L$10,IF(P155="y",'List of dopants and characteris'!$M$10,0))))))))))))</f>
        <v>78</v>
      </c>
      <c r="T155" s="7">
        <f t="shared" si="20"/>
        <v>0</v>
      </c>
      <c r="U155" s="7">
        <f t="shared" si="21"/>
        <v>15902390.154094329</v>
      </c>
      <c r="V155" s="7">
        <f t="shared" si="22"/>
        <v>1987798.7692617911</v>
      </c>
      <c r="W155" s="15">
        <f>IF(N155="al",'List of dopants and characteris'!$B$3,IF(N155="fe",'List of dopants and characteris'!$C$3,IF(N155="ga",'List of dopants and characteris'!$D$3,IF(N155="ge",'List of dopants and characteris'!$E$3,0))))</f>
        <v>0</v>
      </c>
      <c r="X155" s="15">
        <f>IF(O155="sr",'List of dopants and characteris'!$B$7,IF(O155="ba",'List of dopants and characteris'!$C$7,IF(O155="ce",'List of dopants and characteris'!$D$7,IF(O155="ca",'List of dopants and characteris'!$E$7,IF(O155="rb",'List of dopants and characteris'!$F$7,0)))))</f>
        <v>0.89</v>
      </c>
      <c r="Y155" s="15">
        <f>IF(P155="nb",'List of dopants and characteris'!$B$11,IF(P155="ru",'List of dopants and characteris'!$C$11,IF(P155="ta",'List of dopants and characteris'!$D$11,IF(P155="sb",'List of dopants and characteris'!$E$11,IF(P155="w",'List of dopants and characteris'!$F$11,IF(P155="ge",'List of dopants and characteris'!$G$11,IF(P155="bi",'List of dopants and characteris'!$H$11,IF(P155="cr",'List of dopants and characteris'!$I$11,IF(P155="gd",'List of dopants and characteris'!$J$11,IF(P155="mo",'List of dopants and characteris'!$K$11,IF(P155="sm",'List of dopants and characteris'!$L$11,IF(P155="y",'List of dopants and characteris'!$M$11,0))))))))))))</f>
        <v>1.5</v>
      </c>
    </row>
    <row r="156" spans="1:25" ht="14.25" x14ac:dyDescent="0.2">
      <c r="A156" s="16" t="s">
        <v>127</v>
      </c>
      <c r="B156" s="6">
        <v>6.3</v>
      </c>
      <c r="C156" s="6">
        <v>2.9</v>
      </c>
      <c r="D156" s="6">
        <v>1.4</v>
      </c>
      <c r="F156" s="6">
        <v>0.2</v>
      </c>
      <c r="G156" s="6">
        <v>0.6</v>
      </c>
      <c r="I156" s="5">
        <v>3.5E-4</v>
      </c>
      <c r="K156" s="6">
        <v>0.36</v>
      </c>
      <c r="M156" s="7">
        <f t="shared" si="19"/>
        <v>0</v>
      </c>
      <c r="O156" s="6" t="s">
        <v>128</v>
      </c>
      <c r="P156" s="6" t="s">
        <v>72</v>
      </c>
      <c r="Q156" s="7">
        <f>IF(N156="al",'List of dopants and characteris'!$B$2,IF(N156="fe",'List of dopants and characteris'!$C$2,IF(N156="ga",'List of dopants and characteris'!$D$2,IF(N156="ge",'List of dopants and characteris'!$E$2,0))))</f>
        <v>0</v>
      </c>
      <c r="R156" s="6">
        <f>IF(O156="sr",'List of dopants and characteris'!$B$6,IF(O156="ba",'List of dopants and characteris'!$C$6,IF(O156="ce",'List of dopants and characteris'!$D$6,IF(O156="ca",'List of dopants and characteris'!$E$6,IF(O156="rb",'List of dopants and characteris'!$F$6,0)))))</f>
        <v>126</v>
      </c>
      <c r="S156" s="7">
        <f>IF(P156="nb",'List of dopants and characteris'!$B$10,IF(P156="ru",'List of dopants and characteris'!$C$10,IF(P156="ta",'List of dopants and characteris'!$D$10,IF(P156="sb",'List of dopants and characteris'!$E$10,IF(P156="w",'List of dopants and characteris'!$F$10,IF(P156="ge",'List of dopants and characteris'!$G$10,IF(P156="bi",'List of dopants and characteris'!$H$10,IF(P156="cr",'List of dopants and characteris'!$I$10,IF(P156="gd",'List of dopants and characteris'!$J$10,IF(P156="mo",'List of dopants and characteris'!$K$10,IF(P156="sm",'List of dopants and characteris'!$L$10,IF(P156="y",'List of dopants and characteris'!$M$10,0))))))))))))</f>
        <v>78</v>
      </c>
      <c r="T156" s="7">
        <f t="shared" si="20"/>
        <v>0</v>
      </c>
      <c r="U156" s="7">
        <f t="shared" si="21"/>
        <v>8379155.3946897807</v>
      </c>
      <c r="V156" s="7">
        <f t="shared" si="22"/>
        <v>1987798.7692617911</v>
      </c>
      <c r="W156" s="15">
        <f>IF(N156="al",'List of dopants and characteris'!$B$3,IF(N156="fe",'List of dopants and characteris'!$C$3,IF(N156="ga",'List of dopants and characteris'!$D$3,IF(N156="ge",'List of dopants and characteris'!$E$3,0))))</f>
        <v>0</v>
      </c>
      <c r="X156" s="15">
        <f>IF(O156="sr",'List of dopants and characteris'!$B$7,IF(O156="ba",'List of dopants and characteris'!$C$7,IF(O156="ce",'List of dopants and characteris'!$D$7,IF(O156="ca",'List of dopants and characteris'!$E$7,IF(O156="rb",'List of dopants and characteris'!$F$7,0)))))</f>
        <v>1</v>
      </c>
      <c r="Y156" s="15">
        <f>IF(P156="nb",'List of dopants and characteris'!$B$11,IF(P156="ru",'List of dopants and characteris'!$C$11,IF(P156="ta",'List of dopants and characteris'!$D$11,IF(P156="sb",'List of dopants and characteris'!$E$11,IF(P156="w",'List of dopants and characteris'!$F$11,IF(P156="ge",'List of dopants and characteris'!$G$11,IF(P156="bi",'List of dopants and characteris'!$H$11,IF(P156="cr",'List of dopants and characteris'!$I$11,IF(P156="gd",'List of dopants and characteris'!$J$11,IF(P156="mo",'List of dopants and characteris'!$K$11,IF(P156="sm",'List of dopants and characteris'!$L$11,IF(P156="y",'List of dopants and characteris'!$M$11,0))))))))))))</f>
        <v>1.5</v>
      </c>
    </row>
    <row r="157" spans="1:25" ht="14.25" x14ac:dyDescent="0.2">
      <c r="A157" s="16" t="s">
        <v>129</v>
      </c>
      <c r="B157" s="6">
        <v>6.5</v>
      </c>
      <c r="C157" s="6">
        <v>2.5</v>
      </c>
      <c r="D157" s="6">
        <v>1</v>
      </c>
      <c r="F157" s="6">
        <v>0.5</v>
      </c>
      <c r="G157" s="6">
        <v>1</v>
      </c>
      <c r="I157" s="5">
        <v>9.0000000000000006E-5</v>
      </c>
      <c r="K157" s="6">
        <v>0.56999999999999995</v>
      </c>
      <c r="M157" s="7">
        <f t="shared" si="19"/>
        <v>0</v>
      </c>
      <c r="O157" s="6" t="s">
        <v>73</v>
      </c>
      <c r="P157" s="6" t="s">
        <v>72</v>
      </c>
      <c r="Q157" s="7">
        <f>IF(N157="al",'List of dopants and characteris'!$B$2,IF(N157="fe",'List of dopants and characteris'!$C$2,IF(N157="ga",'List of dopants and characteris'!$D$2,IF(N157="ge",'List of dopants and characteris'!$E$2,0))))</f>
        <v>0</v>
      </c>
      <c r="R157" s="6">
        <f>IF(O157="sr",'List of dopants and characteris'!$B$6,IF(O157="ba",'List of dopants and characteris'!$C$6,IF(O157="ce",'List of dopants and characteris'!$D$6,IF(O157="ca",'List of dopants and characteris'!$E$6,IF(O157="rb",'List of dopants and characteris'!$F$6,0)))))</f>
        <v>156</v>
      </c>
      <c r="S157" s="7">
        <f>IF(P157="nb",'List of dopants and characteris'!$B$10,IF(P157="ru",'List of dopants and characteris'!$C$10,IF(P157="ta",'List of dopants and characteris'!$D$10,IF(P157="sb",'List of dopants and characteris'!$E$10,IF(P157="w",'List of dopants and characteris'!$F$10,IF(P157="ge",'List of dopants and characteris'!$G$10,IF(P157="bi",'List of dopants and characteris'!$H$10,IF(P157="cr",'List of dopants and characteris'!$I$10,IF(P157="gd",'List of dopants and characteris'!$J$10,IF(P157="mo",'List of dopants and characteris'!$K$10,IF(P157="sm",'List of dopants and characteris'!$L$10,IF(P157="y",'List of dopants and characteris'!$M$10,0))))))))))))</f>
        <v>78</v>
      </c>
      <c r="T157" s="7">
        <f t="shared" si="20"/>
        <v>0</v>
      </c>
      <c r="U157" s="7">
        <f t="shared" si="21"/>
        <v>15902390.154094329</v>
      </c>
      <c r="V157" s="7">
        <f t="shared" si="22"/>
        <v>1987798.7692617911</v>
      </c>
      <c r="W157" s="15">
        <f>IF(N157="al",'List of dopants and characteris'!$B$3,IF(N157="fe",'List of dopants and characteris'!$C$3,IF(N157="ga",'List of dopants and characteris'!$D$3,IF(N157="ge",'List of dopants and characteris'!$E$3,0))))</f>
        <v>0</v>
      </c>
      <c r="X157" s="15">
        <f>IF(O157="sr",'List of dopants and characteris'!$B$7,IF(O157="ba",'List of dopants and characteris'!$C$7,IF(O157="ce",'List of dopants and characteris'!$D$7,IF(O157="ca",'List of dopants and characteris'!$E$7,IF(O157="rb",'List of dopants and characteris'!$F$7,0)))))</f>
        <v>0.89</v>
      </c>
      <c r="Y157" s="15">
        <f>IF(P157="nb",'List of dopants and characteris'!$B$11,IF(P157="ru",'List of dopants and characteris'!$C$11,IF(P157="ta",'List of dopants and characteris'!$D$11,IF(P157="sb",'List of dopants and characteris'!$E$11,IF(P157="w",'List of dopants and characteris'!$F$11,IF(P157="ge",'List of dopants and characteris'!$G$11,IF(P157="bi",'List of dopants and characteris'!$H$11,IF(P157="cr",'List of dopants and characteris'!$I$11,IF(P157="gd",'List of dopants and characteris'!$J$11,IF(P157="mo",'List of dopants and characteris'!$K$11,IF(P157="sm",'List of dopants and characteris'!$L$11,IF(P157="y",'List of dopants and characteris'!$M$11,0))))))))))))</f>
        <v>1.5</v>
      </c>
    </row>
    <row r="158" spans="1:25" ht="14.25" x14ac:dyDescent="0.2">
      <c r="A158" s="16" t="s">
        <v>130</v>
      </c>
      <c r="B158" s="7">
        <f t="shared" ref="B158:B167" si="23">7-G158+F158</f>
        <v>7</v>
      </c>
      <c r="C158" s="7">
        <f t="shared" ref="C158:C167" si="24">3-F158</f>
        <v>3</v>
      </c>
      <c r="D158" s="7">
        <f t="shared" ref="D158:D167" si="25">2-G158</f>
        <v>2</v>
      </c>
      <c r="I158" s="5">
        <v>7.8299999999999996E-6</v>
      </c>
      <c r="M158" s="7">
        <f t="shared" si="19"/>
        <v>0</v>
      </c>
      <c r="Q158" s="7">
        <f>IF(N158="al",'List of dopants and characteris'!$B$2,IF(N158="fe",'List of dopants and characteris'!$C$2,IF(N158="ga",'List of dopants and characteris'!$D$2,IF(N158="ge",'List of dopants and characteris'!$E$2,0))))</f>
        <v>0</v>
      </c>
      <c r="R158" s="6">
        <f>IF(O158="sr",'List of dopants and characteris'!$B$6,IF(O158="ba",'List of dopants and characteris'!$C$6,IF(O158="ce",'List of dopants and characteris'!$D$6,IF(O158="ca",'List of dopants and characteris'!$E$6,IF(O158="rb",'List of dopants and characteris'!$F$6,0)))))</f>
        <v>0</v>
      </c>
      <c r="S158" s="7">
        <f>IF(P158="nb",'List of dopants and characteris'!$B$10,IF(P158="ru",'List of dopants and characteris'!$C$10,IF(P158="ta",'List of dopants and characteris'!$D$10,IF(P158="sb",'List of dopants and characteris'!$E$10,IF(P158="w",'List of dopants and characteris'!$F$10,IF(P158="ge",'List of dopants and characteris'!$G$10,IF(P158="bi",'List of dopants and characteris'!$H$10,IF(P158="cr",'List of dopants and characteris'!$I$10,IF(P158="gd",'List of dopants and characteris'!$J$10,IF(P158="mo",'List of dopants and characteris'!$K$10,IF(P158="sm",'List of dopants and characteris'!$L$10,IF(P158="y",'List of dopants and characteris'!$M$10,0))))))))))))</f>
        <v>0</v>
      </c>
      <c r="T158" s="7">
        <f t="shared" si="20"/>
        <v>0</v>
      </c>
      <c r="U158" s="7">
        <f t="shared" si="21"/>
        <v>0</v>
      </c>
      <c r="V158" s="7">
        <f t="shared" si="22"/>
        <v>0</v>
      </c>
      <c r="W158" s="15">
        <f>IF(N158="al",'List of dopants and characteris'!$B$3,IF(N158="fe",'List of dopants and characteris'!$C$3,IF(N158="ga",'List of dopants and characteris'!$D$3,IF(N158="ge",'List of dopants and characteris'!$E$3,0))))</f>
        <v>0</v>
      </c>
      <c r="X158" s="15">
        <f>IF(O158="sr",'List of dopants and characteris'!$B$7,IF(O158="ba",'List of dopants and characteris'!$C$7,IF(O158="ce",'List of dopants and characteris'!$D$7,IF(O158="ca",'List of dopants and characteris'!$E$7,IF(O158="rb",'List of dopants and characteris'!$F$7,0)))))</f>
        <v>0</v>
      </c>
      <c r="Y158" s="15">
        <f>IF(P158="nb",'List of dopants and characteris'!$B$11,IF(P158="ru",'List of dopants and characteris'!$C$11,IF(P158="ta",'List of dopants and characteris'!$D$11,IF(P158="sb",'List of dopants and characteris'!$E$11,IF(P158="w",'List of dopants and characteris'!$F$11,IF(P158="ge",'List of dopants and characteris'!$G$11,IF(P158="bi",'List of dopants and characteris'!$H$11,IF(P158="cr",'List of dopants and characteris'!$I$11,IF(P158="gd",'List of dopants and characteris'!$J$11,IF(P158="mo",'List of dopants and characteris'!$K$11,IF(P158="sm",'List of dopants and characteris'!$L$11,IF(P158="y",'List of dopants and characteris'!$M$11,0))))))))))))</f>
        <v>0</v>
      </c>
    </row>
    <row r="159" spans="1:25" ht="14.25" x14ac:dyDescent="0.2">
      <c r="A159" s="16" t="s">
        <v>130</v>
      </c>
      <c r="B159" s="7">
        <f t="shared" si="23"/>
        <v>6.8</v>
      </c>
      <c r="C159" s="7">
        <f t="shared" si="24"/>
        <v>3</v>
      </c>
      <c r="D159" s="7">
        <f t="shared" si="25"/>
        <v>1.8</v>
      </c>
      <c r="G159" s="6">
        <v>0.2</v>
      </c>
      <c r="I159" s="5">
        <v>6.5400000000000004E-5</v>
      </c>
      <c r="M159" s="7">
        <f t="shared" si="19"/>
        <v>0</v>
      </c>
      <c r="P159" s="6" t="s">
        <v>72</v>
      </c>
      <c r="Q159" s="7">
        <f>IF(N159="al",'List of dopants and characteris'!$B$2,IF(N159="fe",'List of dopants and characteris'!$C$2,IF(N159="ga",'List of dopants and characteris'!$D$2,IF(N159="ge",'List of dopants and characteris'!$E$2,0))))</f>
        <v>0</v>
      </c>
      <c r="R159" s="6">
        <f>IF(O159="sr",'List of dopants and characteris'!$B$6,IF(O159="ba",'List of dopants and characteris'!$C$6,IF(O159="ce",'List of dopants and characteris'!$D$6,IF(O159="ca",'List of dopants and characteris'!$E$6,IF(O159="rb",'List of dopants and characteris'!$F$6,0)))))</f>
        <v>0</v>
      </c>
      <c r="S159" s="7">
        <f>IF(P159="nb",'List of dopants and characteris'!$B$10,IF(P159="ru",'List of dopants and characteris'!$C$10,IF(P159="ta",'List of dopants and characteris'!$D$10,IF(P159="sb",'List of dopants and characteris'!$E$10,IF(P159="w",'List of dopants and characteris'!$F$10,IF(P159="ge",'List of dopants and characteris'!$G$10,IF(P159="bi",'List of dopants and characteris'!$H$10,IF(P159="cr",'List of dopants and characteris'!$I$10,IF(P159="gd",'List of dopants and characteris'!$J$10,IF(P159="mo",'List of dopants and characteris'!$K$10,IF(P159="sm",'List of dopants and characteris'!$L$10,IF(P159="y",'List of dopants and characteris'!$M$10,0))))))))))))</f>
        <v>78</v>
      </c>
      <c r="T159" s="7">
        <f t="shared" si="20"/>
        <v>0</v>
      </c>
      <c r="U159" s="7">
        <f t="shared" si="21"/>
        <v>0</v>
      </c>
      <c r="V159" s="7">
        <f t="shared" si="22"/>
        <v>1987798.7692617911</v>
      </c>
      <c r="W159" s="15">
        <f>IF(N159="al",'List of dopants and characteris'!$B$3,IF(N159="fe",'List of dopants and characteris'!$C$3,IF(N159="ga",'List of dopants and characteris'!$D$3,IF(N159="ge",'List of dopants and characteris'!$E$3,0))))</f>
        <v>0</v>
      </c>
      <c r="X159" s="15">
        <f>IF(O159="sr",'List of dopants and characteris'!$B$7,IF(O159="ba",'List of dopants and characteris'!$C$7,IF(O159="ce",'List of dopants and characteris'!$D$7,IF(O159="ca",'List of dopants and characteris'!$E$7,IF(O159="rb",'List of dopants and characteris'!$F$7,0)))))</f>
        <v>0</v>
      </c>
      <c r="Y159" s="15">
        <f>IF(P159="nb",'List of dopants and characteris'!$B$11,IF(P159="ru",'List of dopants and characteris'!$C$11,IF(P159="ta",'List of dopants and characteris'!$D$11,IF(P159="sb",'List of dopants and characteris'!$E$11,IF(P159="w",'List of dopants and characteris'!$F$11,IF(P159="ge",'List of dopants and characteris'!$G$11,IF(P159="bi",'List of dopants and characteris'!$H$11,IF(P159="cr",'List of dopants and characteris'!$I$11,IF(P159="gd",'List of dopants and characteris'!$J$11,IF(P159="mo",'List of dopants and characteris'!$K$11,IF(P159="sm",'List of dopants and characteris'!$L$11,IF(P159="y",'List of dopants and characteris'!$M$11,0))))))))))))</f>
        <v>1.5</v>
      </c>
    </row>
    <row r="160" spans="1:25" ht="14.25" x14ac:dyDescent="0.2">
      <c r="A160" s="16" t="s">
        <v>130</v>
      </c>
      <c r="B160" s="7">
        <f t="shared" si="23"/>
        <v>6.6</v>
      </c>
      <c r="C160" s="7">
        <f t="shared" si="24"/>
        <v>3</v>
      </c>
      <c r="D160" s="7">
        <f t="shared" si="25"/>
        <v>1.6</v>
      </c>
      <c r="G160" s="6">
        <v>0.4</v>
      </c>
      <c r="I160" s="5">
        <v>7.8499999999999997E-5</v>
      </c>
      <c r="M160" s="7">
        <f t="shared" si="19"/>
        <v>0</v>
      </c>
      <c r="P160" s="6" t="s">
        <v>72</v>
      </c>
      <c r="Q160" s="7">
        <f>IF(N160="al",'List of dopants and characteris'!$B$2,IF(N160="fe",'List of dopants and characteris'!$C$2,IF(N160="ga",'List of dopants and characteris'!$D$2,IF(N160="ge",'List of dopants and characteris'!$E$2,0))))</f>
        <v>0</v>
      </c>
      <c r="R160" s="6">
        <f>IF(O160="sr",'List of dopants and characteris'!$B$6,IF(O160="ba",'List of dopants and characteris'!$C$6,IF(O160="ce",'List of dopants and characteris'!$D$6,IF(O160="ca",'List of dopants and characteris'!$E$6,IF(O160="rb",'List of dopants and characteris'!$F$6,0)))))</f>
        <v>0</v>
      </c>
      <c r="S160" s="7">
        <f>IF(P160="nb",'List of dopants and characteris'!$B$10,IF(P160="ru",'List of dopants and characteris'!$C$10,IF(P160="ta",'List of dopants and characteris'!$D$10,IF(P160="sb",'List of dopants and characteris'!$E$10,IF(P160="w",'List of dopants and characteris'!$F$10,IF(P160="ge",'List of dopants and characteris'!$G$10,IF(P160="bi",'List of dopants and characteris'!$H$10,IF(P160="cr",'List of dopants and characteris'!$I$10,IF(P160="gd",'List of dopants and characteris'!$J$10,IF(P160="mo",'List of dopants and characteris'!$K$10,IF(P160="sm",'List of dopants and characteris'!$L$10,IF(P160="y",'List of dopants and characteris'!$M$10,0))))))))))))</f>
        <v>78</v>
      </c>
      <c r="T160" s="7">
        <f t="shared" si="20"/>
        <v>0</v>
      </c>
      <c r="U160" s="7">
        <f t="shared" si="21"/>
        <v>0</v>
      </c>
      <c r="V160" s="7">
        <f t="shared" si="22"/>
        <v>1987798.7692617911</v>
      </c>
      <c r="W160" s="15">
        <f>IF(N160="al",'List of dopants and characteris'!$B$3,IF(N160="fe",'List of dopants and characteris'!$C$3,IF(N160="ga",'List of dopants and characteris'!$D$3,IF(N160="ge",'List of dopants and characteris'!$E$3,0))))</f>
        <v>0</v>
      </c>
      <c r="X160" s="15">
        <f>IF(O160="sr",'List of dopants and characteris'!$B$7,IF(O160="ba",'List of dopants and characteris'!$C$7,IF(O160="ce",'List of dopants and characteris'!$D$7,IF(O160="ca",'List of dopants and characteris'!$E$7,IF(O160="rb",'List of dopants and characteris'!$F$7,0)))))</f>
        <v>0</v>
      </c>
      <c r="Y160" s="15">
        <f>IF(P160="nb",'List of dopants and characteris'!$B$11,IF(P160="ru",'List of dopants and characteris'!$C$11,IF(P160="ta",'List of dopants and characteris'!$D$11,IF(P160="sb",'List of dopants and characteris'!$E$11,IF(P160="w",'List of dopants and characteris'!$F$11,IF(P160="ge",'List of dopants and characteris'!$G$11,IF(P160="bi",'List of dopants and characteris'!$H$11,IF(P160="cr",'List of dopants and characteris'!$I$11,IF(P160="gd",'List of dopants and characteris'!$J$11,IF(P160="mo",'List of dopants and characteris'!$K$11,IF(P160="sm",'List of dopants and characteris'!$L$11,IF(P160="y",'List of dopants and characteris'!$M$11,0))))))))))))</f>
        <v>1.5</v>
      </c>
    </row>
    <row r="161" spans="1:25" ht="14.25" x14ac:dyDescent="0.2">
      <c r="A161" s="16" t="s">
        <v>130</v>
      </c>
      <c r="B161" s="7">
        <f t="shared" si="23"/>
        <v>6.4</v>
      </c>
      <c r="C161" s="7">
        <f t="shared" si="24"/>
        <v>3</v>
      </c>
      <c r="D161" s="7">
        <f t="shared" si="25"/>
        <v>1.4</v>
      </c>
      <c r="G161" s="6">
        <v>0.6</v>
      </c>
      <c r="I161" s="5">
        <v>1.95E-4</v>
      </c>
      <c r="M161" s="7">
        <f t="shared" si="19"/>
        <v>0</v>
      </c>
      <c r="P161" s="6" t="s">
        <v>72</v>
      </c>
      <c r="Q161" s="7">
        <f>IF(N161="al",'List of dopants and characteris'!$B$2,IF(N161="fe",'List of dopants and characteris'!$C$2,IF(N161="ga",'List of dopants and characteris'!$D$2,IF(N161="ge",'List of dopants and characteris'!$E$2,0))))</f>
        <v>0</v>
      </c>
      <c r="R161" s="6">
        <f>IF(O161="sr",'List of dopants and characteris'!$B$6,IF(O161="ba",'List of dopants and characteris'!$C$6,IF(O161="ce",'List of dopants and characteris'!$D$6,IF(O161="ca",'List of dopants and characteris'!$E$6,IF(O161="rb",'List of dopants and characteris'!$F$6,0)))))</f>
        <v>0</v>
      </c>
      <c r="S161" s="7">
        <f>IF(P161="nb",'List of dopants and characteris'!$B$10,IF(P161="ru",'List of dopants and characteris'!$C$10,IF(P161="ta",'List of dopants and characteris'!$D$10,IF(P161="sb",'List of dopants and characteris'!$E$10,IF(P161="w",'List of dopants and characteris'!$F$10,IF(P161="ge",'List of dopants and characteris'!$G$10,IF(P161="bi",'List of dopants and characteris'!$H$10,IF(P161="cr",'List of dopants and characteris'!$I$10,IF(P161="gd",'List of dopants and characteris'!$J$10,IF(P161="mo",'List of dopants and characteris'!$K$10,IF(P161="sm",'List of dopants and characteris'!$L$10,IF(P161="y",'List of dopants and characteris'!$M$10,0))))))))))))</f>
        <v>78</v>
      </c>
      <c r="T161" s="7">
        <f t="shared" si="20"/>
        <v>0</v>
      </c>
      <c r="U161" s="7">
        <f t="shared" si="21"/>
        <v>0</v>
      </c>
      <c r="V161" s="7">
        <f t="shared" si="22"/>
        <v>1987798.7692617911</v>
      </c>
      <c r="W161" s="15">
        <f>IF(N161="al",'List of dopants and characteris'!$B$3,IF(N161="fe",'List of dopants and characteris'!$C$3,IF(N161="ga",'List of dopants and characteris'!$D$3,IF(N161="ge",'List of dopants and characteris'!$E$3,0))))</f>
        <v>0</v>
      </c>
      <c r="X161" s="15">
        <f>IF(O161="sr",'List of dopants and characteris'!$B$7,IF(O161="ba",'List of dopants and characteris'!$C$7,IF(O161="ce",'List of dopants and characteris'!$D$7,IF(O161="ca",'List of dopants and characteris'!$E$7,IF(O161="rb",'List of dopants and characteris'!$F$7,0)))))</f>
        <v>0</v>
      </c>
      <c r="Y161" s="15">
        <f>IF(P161="nb",'List of dopants and characteris'!$B$11,IF(P161="ru",'List of dopants and characteris'!$C$11,IF(P161="ta",'List of dopants and characteris'!$D$11,IF(P161="sb",'List of dopants and characteris'!$E$11,IF(P161="w",'List of dopants and characteris'!$F$11,IF(P161="ge",'List of dopants and characteris'!$G$11,IF(P161="bi",'List of dopants and characteris'!$H$11,IF(P161="cr",'List of dopants and characteris'!$I$11,IF(P161="gd",'List of dopants and characteris'!$J$11,IF(P161="mo",'List of dopants and characteris'!$K$11,IF(P161="sm",'List of dopants and characteris'!$L$11,IF(P161="y",'List of dopants and characteris'!$M$11,0))))))))))))</f>
        <v>1.5</v>
      </c>
    </row>
    <row r="162" spans="1:25" ht="14.25" x14ac:dyDescent="0.2">
      <c r="A162" s="16" t="s">
        <v>130</v>
      </c>
      <c r="B162" s="7">
        <f t="shared" si="23"/>
        <v>6</v>
      </c>
      <c r="C162" s="7">
        <f t="shared" si="24"/>
        <v>3</v>
      </c>
      <c r="D162" s="7">
        <f t="shared" si="25"/>
        <v>1</v>
      </c>
      <c r="G162" s="6">
        <v>1</v>
      </c>
      <c r="I162" s="5">
        <v>8.2999999999999998E-5</v>
      </c>
      <c r="M162" s="7">
        <f t="shared" ref="M162:M177" si="26">L162^3</f>
        <v>0</v>
      </c>
      <c r="P162" s="6" t="s">
        <v>72</v>
      </c>
      <c r="Q162" s="7">
        <f>IF(N162="al",'List of dopants and characteris'!$B$2,IF(N162="fe",'List of dopants and characteris'!$C$2,IF(N162="ga",'List of dopants and characteris'!$D$2,IF(N162="ge",'List of dopants and characteris'!$E$2,0))))</f>
        <v>0</v>
      </c>
      <c r="R162" s="6">
        <f>IF(O162="sr",'List of dopants and characteris'!$B$6,IF(O162="ba",'List of dopants and characteris'!$C$6,IF(O162="ce",'List of dopants and characteris'!$D$6,IF(O162="ca",'List of dopants and characteris'!$E$6,IF(O162="rb",'List of dopants and characteris'!$F$6,0)))))</f>
        <v>0</v>
      </c>
      <c r="S162" s="7">
        <f>IF(P162="nb",'List of dopants and characteris'!$B$10,IF(P162="ru",'List of dopants and characteris'!$C$10,IF(P162="ta",'List of dopants and characteris'!$D$10,IF(P162="sb",'List of dopants and characteris'!$E$10,IF(P162="w",'List of dopants and characteris'!$F$10,IF(P162="ge",'List of dopants and characteris'!$G$10,IF(P162="bi",'List of dopants and characteris'!$H$10,IF(P162="cr",'List of dopants and characteris'!$I$10,IF(P162="gd",'List of dopants and characteris'!$J$10,IF(P162="mo",'List of dopants and characteris'!$K$10,IF(P162="sm",'List of dopants and characteris'!$L$10,IF(P162="y",'List of dopants and characteris'!$M$10,0))))))))))))</f>
        <v>78</v>
      </c>
      <c r="T162" s="7">
        <f t="shared" ref="T162:T177" si="27">IFERROR((4/3)*PI()*(Q162^3),"No dopant")</f>
        <v>0</v>
      </c>
      <c r="U162" s="7">
        <f t="shared" ref="U162:U177" si="28">IFERROR((4/3)*PI()*(R162^3),"No dopant")</f>
        <v>0</v>
      </c>
      <c r="V162" s="7">
        <f t="shared" ref="V162:V177" si="29">IFERROR((4/3)*PI()*(S162^3),"No dopant")</f>
        <v>1987798.7692617911</v>
      </c>
      <c r="W162" s="15">
        <f>IF(N162="al",'List of dopants and characteris'!$B$3,IF(N162="fe",'List of dopants and characteris'!$C$3,IF(N162="ga",'List of dopants and characteris'!$D$3,IF(N162="ge",'List of dopants and characteris'!$E$3,0))))</f>
        <v>0</v>
      </c>
      <c r="X162" s="15">
        <f>IF(O162="sr",'List of dopants and characteris'!$B$7,IF(O162="ba",'List of dopants and characteris'!$C$7,IF(O162="ce",'List of dopants and characteris'!$D$7,IF(O162="ca",'List of dopants and characteris'!$E$7,IF(O162="rb",'List of dopants and characteris'!$F$7,0)))))</f>
        <v>0</v>
      </c>
      <c r="Y162" s="15">
        <f>IF(P162="nb",'List of dopants and characteris'!$B$11,IF(P162="ru",'List of dopants and characteris'!$C$11,IF(P162="ta",'List of dopants and characteris'!$D$11,IF(P162="sb",'List of dopants and characteris'!$E$11,IF(P162="w",'List of dopants and characteris'!$F$11,IF(P162="ge",'List of dopants and characteris'!$G$11,IF(P162="bi",'List of dopants and characteris'!$H$11,IF(P162="cr",'List of dopants and characteris'!$I$11,IF(P162="gd",'List of dopants and characteris'!$J$11,IF(P162="mo",'List of dopants and characteris'!$K$11,IF(P162="sm",'List of dopants and characteris'!$L$11,IF(P162="y",'List of dopants and characteris'!$M$11,0))))))))))))</f>
        <v>1.5</v>
      </c>
    </row>
    <row r="163" spans="1:25" ht="14.25" x14ac:dyDescent="0.2">
      <c r="A163" s="16" t="s">
        <v>130</v>
      </c>
      <c r="B163" s="7">
        <f t="shared" si="23"/>
        <v>5</v>
      </c>
      <c r="C163" s="7">
        <f t="shared" si="24"/>
        <v>3</v>
      </c>
      <c r="D163" s="7">
        <f t="shared" si="25"/>
        <v>0</v>
      </c>
      <c r="G163" s="6">
        <v>2</v>
      </c>
      <c r="I163" s="5">
        <v>7.1800000000000005E-7</v>
      </c>
      <c r="M163" s="7">
        <f t="shared" si="26"/>
        <v>0</v>
      </c>
      <c r="P163" s="6" t="s">
        <v>72</v>
      </c>
      <c r="Q163" s="7">
        <f>IF(N163="al",'List of dopants and characteris'!$B$2,IF(N163="fe",'List of dopants and characteris'!$C$2,IF(N163="ga",'List of dopants and characteris'!$D$2,IF(N163="ge",'List of dopants and characteris'!$E$2,0))))</f>
        <v>0</v>
      </c>
      <c r="R163" s="6">
        <f>IF(O163="sr",'List of dopants and characteris'!$B$6,IF(O163="ba",'List of dopants and characteris'!$C$6,IF(O163="ce",'List of dopants and characteris'!$D$6,IF(O163="ca",'List of dopants and characteris'!$E$6,IF(O163="rb",'List of dopants and characteris'!$F$6,0)))))</f>
        <v>0</v>
      </c>
      <c r="S163" s="7">
        <f>IF(P163="nb",'List of dopants and characteris'!$B$10,IF(P163="ru",'List of dopants and characteris'!$C$10,IF(P163="ta",'List of dopants and characteris'!$D$10,IF(P163="sb",'List of dopants and characteris'!$E$10,IF(P163="w",'List of dopants and characteris'!$F$10,IF(P163="ge",'List of dopants and characteris'!$G$10,IF(P163="bi",'List of dopants and characteris'!$H$10,IF(P163="cr",'List of dopants and characteris'!$I$10,IF(P163="gd",'List of dopants and characteris'!$J$10,IF(P163="mo",'List of dopants and characteris'!$K$10,IF(P163="sm",'List of dopants and characteris'!$L$10,IF(P163="y",'List of dopants and characteris'!$M$10,0))))))))))))</f>
        <v>78</v>
      </c>
      <c r="T163" s="7">
        <f t="shared" si="27"/>
        <v>0</v>
      </c>
      <c r="U163" s="7">
        <f t="shared" si="28"/>
        <v>0</v>
      </c>
      <c r="V163" s="7">
        <f t="shared" si="29"/>
        <v>1987798.7692617911</v>
      </c>
      <c r="W163" s="15">
        <f>IF(N163="al",'List of dopants and characteris'!$B$3,IF(N163="fe",'List of dopants and characteris'!$C$3,IF(N163="ga",'List of dopants and characteris'!$D$3,IF(N163="ge",'List of dopants and characteris'!$E$3,0))))</f>
        <v>0</v>
      </c>
      <c r="X163" s="15">
        <f>IF(O163="sr",'List of dopants and characteris'!$B$7,IF(O163="ba",'List of dopants and characteris'!$C$7,IF(O163="ce",'List of dopants and characteris'!$D$7,IF(O163="ca",'List of dopants and characteris'!$E$7,IF(O163="rb",'List of dopants and characteris'!$F$7,0)))))</f>
        <v>0</v>
      </c>
      <c r="Y163" s="15">
        <f>IF(P163="nb",'List of dopants and characteris'!$B$11,IF(P163="ru",'List of dopants and characteris'!$C$11,IF(P163="ta",'List of dopants and characteris'!$D$11,IF(P163="sb",'List of dopants and characteris'!$E$11,IF(P163="w",'List of dopants and characteris'!$F$11,IF(P163="ge",'List of dopants and characteris'!$G$11,IF(P163="bi",'List of dopants and characteris'!$H$11,IF(P163="cr",'List of dopants and characteris'!$I$11,IF(P163="gd",'List of dopants and characteris'!$J$11,IF(P163="mo",'List of dopants and characteris'!$K$11,IF(P163="sm",'List of dopants and characteris'!$L$11,IF(P163="y",'List of dopants and characteris'!$M$11,0))))))))))))</f>
        <v>1.5</v>
      </c>
    </row>
    <row r="164" spans="1:25" ht="14.25" x14ac:dyDescent="0.2">
      <c r="A164" s="16" t="s">
        <v>130</v>
      </c>
      <c r="B164" s="7">
        <f t="shared" si="23"/>
        <v>7.02</v>
      </c>
      <c r="C164" s="7">
        <f t="shared" si="24"/>
        <v>2.98</v>
      </c>
      <c r="D164" s="7">
        <f t="shared" si="25"/>
        <v>2</v>
      </c>
      <c r="F164" s="6">
        <v>0.02</v>
      </c>
      <c r="I164" s="5">
        <v>7.0899999999999999E-6</v>
      </c>
      <c r="M164" s="7">
        <f t="shared" si="26"/>
        <v>0</v>
      </c>
      <c r="O164" s="6" t="s">
        <v>128</v>
      </c>
      <c r="Q164" s="7">
        <f>IF(N164="al",'List of dopants and characteris'!$B$2,IF(N164="fe",'List of dopants and characteris'!$C$2,IF(N164="ga",'List of dopants and characteris'!$D$2,IF(N164="ge",'List of dopants and characteris'!$E$2,0))))</f>
        <v>0</v>
      </c>
      <c r="R164" s="6">
        <f>IF(O164="sr",'List of dopants and characteris'!$B$6,IF(O164="ba",'List of dopants and characteris'!$C$6,IF(O164="ce",'List of dopants and characteris'!$D$6,IF(O164="ca",'List of dopants and characteris'!$E$6,IF(O164="rb",'List of dopants and characteris'!$F$6,0)))))</f>
        <v>126</v>
      </c>
      <c r="S164" s="7">
        <f>IF(P164="nb",'List of dopants and characteris'!$B$10,IF(P164="ru",'List of dopants and characteris'!$C$10,IF(P164="ta",'List of dopants and characteris'!$D$10,IF(P164="sb",'List of dopants and characteris'!$E$10,IF(P164="w",'List of dopants and characteris'!$F$10,IF(P164="ge",'List of dopants and characteris'!$G$10,IF(P164="bi",'List of dopants and characteris'!$H$10,IF(P164="cr",'List of dopants and characteris'!$I$10,IF(P164="gd",'List of dopants and characteris'!$J$10,IF(P164="mo",'List of dopants and characteris'!$K$10,IF(P164="sm",'List of dopants and characteris'!$L$10,IF(P164="y",'List of dopants and characteris'!$M$10,0))))))))))))</f>
        <v>0</v>
      </c>
      <c r="T164" s="7">
        <f t="shared" si="27"/>
        <v>0</v>
      </c>
      <c r="U164" s="7">
        <f t="shared" si="28"/>
        <v>8379155.3946897807</v>
      </c>
      <c r="V164" s="7">
        <f t="shared" si="29"/>
        <v>0</v>
      </c>
      <c r="W164" s="15">
        <f>IF(N164="al",'List of dopants and characteris'!$B$3,IF(N164="fe",'List of dopants and characteris'!$C$3,IF(N164="ga",'List of dopants and characteris'!$D$3,IF(N164="ge",'List of dopants and characteris'!$E$3,0))))</f>
        <v>0</v>
      </c>
      <c r="X164" s="15">
        <f>IF(O164="sr",'List of dopants and characteris'!$B$7,IF(O164="ba",'List of dopants and characteris'!$C$7,IF(O164="ce",'List of dopants and characteris'!$D$7,IF(O164="ca",'List of dopants and characteris'!$E$7,IF(O164="rb",'List of dopants and characteris'!$F$7,0)))))</f>
        <v>1</v>
      </c>
      <c r="Y164" s="15">
        <f>IF(P164="nb",'List of dopants and characteris'!$B$11,IF(P164="ru",'List of dopants and characteris'!$C$11,IF(P164="ta",'List of dopants and characteris'!$D$11,IF(P164="sb",'List of dopants and characteris'!$E$11,IF(P164="w",'List of dopants and characteris'!$F$11,IF(P164="ge",'List of dopants and characteris'!$G$11,IF(P164="bi",'List of dopants and characteris'!$H$11,IF(P164="cr",'List of dopants and characteris'!$I$11,IF(P164="gd",'List of dopants and characteris'!$J$11,IF(P164="mo",'List of dopants and characteris'!$K$11,IF(P164="sm",'List of dopants and characteris'!$L$11,IF(P164="y",'List of dopants and characteris'!$M$11,0))))))))))))</f>
        <v>0</v>
      </c>
    </row>
    <row r="165" spans="1:25" ht="14.25" x14ac:dyDescent="0.2">
      <c r="A165" s="16" t="s">
        <v>130</v>
      </c>
      <c r="B165" s="7">
        <f t="shared" si="23"/>
        <v>7.05</v>
      </c>
      <c r="C165" s="7">
        <f t="shared" si="24"/>
        <v>2.95</v>
      </c>
      <c r="D165" s="7">
        <f t="shared" si="25"/>
        <v>2</v>
      </c>
      <c r="F165" s="6">
        <v>0.05</v>
      </c>
      <c r="I165" s="5">
        <v>8.5900000000000008E-6</v>
      </c>
      <c r="M165" s="7">
        <f t="shared" si="26"/>
        <v>0</v>
      </c>
      <c r="O165" s="6" t="s">
        <v>128</v>
      </c>
      <c r="Q165" s="7">
        <f>IF(N165="al",'List of dopants and characteris'!$B$2,IF(N165="fe",'List of dopants and characteris'!$C$2,IF(N165="ga",'List of dopants and characteris'!$D$2,IF(N165="ge",'List of dopants and characteris'!$E$2,0))))</f>
        <v>0</v>
      </c>
      <c r="R165" s="6">
        <f>IF(O165="sr",'List of dopants and characteris'!$B$6,IF(O165="ba",'List of dopants and characteris'!$C$6,IF(O165="ce",'List of dopants and characteris'!$D$6,IF(O165="ca",'List of dopants and characteris'!$E$6,IF(O165="rb",'List of dopants and characteris'!$F$6,0)))))</f>
        <v>126</v>
      </c>
      <c r="S165" s="7">
        <f>IF(P165="nb",'List of dopants and characteris'!$B$10,IF(P165="ru",'List of dopants and characteris'!$C$10,IF(P165="ta",'List of dopants and characteris'!$D$10,IF(P165="sb",'List of dopants and characteris'!$E$10,IF(P165="w",'List of dopants and characteris'!$F$10,IF(P165="ge",'List of dopants and characteris'!$G$10,IF(P165="bi",'List of dopants and characteris'!$H$10,IF(P165="cr",'List of dopants and characteris'!$I$10,IF(P165="gd",'List of dopants and characteris'!$J$10,IF(P165="mo",'List of dopants and characteris'!$K$10,IF(P165="sm",'List of dopants and characteris'!$L$10,IF(P165="y",'List of dopants and characteris'!$M$10,0))))))))))))</f>
        <v>0</v>
      </c>
      <c r="T165" s="7">
        <f t="shared" si="27"/>
        <v>0</v>
      </c>
      <c r="U165" s="7">
        <f t="shared" si="28"/>
        <v>8379155.3946897807</v>
      </c>
      <c r="V165" s="7">
        <f t="shared" si="29"/>
        <v>0</v>
      </c>
      <c r="W165" s="15">
        <f>IF(N165="al",'List of dopants and characteris'!$B$3,IF(N165="fe",'List of dopants and characteris'!$C$3,IF(N165="ga",'List of dopants and characteris'!$D$3,IF(N165="ge",'List of dopants and characteris'!$E$3,0))))</f>
        <v>0</v>
      </c>
      <c r="X165" s="15">
        <f>IF(O165="sr",'List of dopants and characteris'!$B$7,IF(O165="ba",'List of dopants and characteris'!$C$7,IF(O165="ce",'List of dopants and characteris'!$D$7,IF(O165="ca",'List of dopants and characteris'!$E$7,IF(O165="rb",'List of dopants and characteris'!$F$7,0)))))</f>
        <v>1</v>
      </c>
      <c r="Y165" s="15">
        <f>IF(P165="nb",'List of dopants and characteris'!$B$11,IF(P165="ru",'List of dopants and characteris'!$C$11,IF(P165="ta",'List of dopants and characteris'!$D$11,IF(P165="sb",'List of dopants and characteris'!$E$11,IF(P165="w",'List of dopants and characteris'!$F$11,IF(P165="ge",'List of dopants and characteris'!$G$11,IF(P165="bi",'List of dopants and characteris'!$H$11,IF(P165="cr",'List of dopants and characteris'!$I$11,IF(P165="gd",'List of dopants and characteris'!$J$11,IF(P165="mo",'List of dopants and characteris'!$K$11,IF(P165="sm",'List of dopants and characteris'!$L$11,IF(P165="y",'List of dopants and characteris'!$M$11,0))))))))))))</f>
        <v>0</v>
      </c>
    </row>
    <row r="166" spans="1:25" ht="14.25" x14ac:dyDescent="0.2">
      <c r="A166" s="16" t="s">
        <v>130</v>
      </c>
      <c r="B166" s="7">
        <f t="shared" si="23"/>
        <v>6.45</v>
      </c>
      <c r="C166" s="7">
        <f t="shared" si="24"/>
        <v>2.95</v>
      </c>
      <c r="D166" s="7">
        <f t="shared" si="25"/>
        <v>1.4</v>
      </c>
      <c r="F166" s="6">
        <v>0.05</v>
      </c>
      <c r="G166" s="6">
        <v>0.6</v>
      </c>
      <c r="I166" s="5">
        <v>2.8400000000000002E-4</v>
      </c>
      <c r="M166" s="7">
        <f t="shared" si="26"/>
        <v>0</v>
      </c>
      <c r="O166" s="6" t="s">
        <v>128</v>
      </c>
      <c r="P166" s="6" t="s">
        <v>72</v>
      </c>
      <c r="Q166" s="7">
        <f>IF(N166="al",'List of dopants and characteris'!$B$2,IF(N166="fe",'List of dopants and characteris'!$C$2,IF(N166="ga",'List of dopants and characteris'!$D$2,IF(N166="ge",'List of dopants and characteris'!$E$2,0))))</f>
        <v>0</v>
      </c>
      <c r="R166" s="6">
        <f>IF(O166="sr",'List of dopants and characteris'!$B$6,IF(O166="ba",'List of dopants and characteris'!$C$6,IF(O166="ce",'List of dopants and characteris'!$D$6,IF(O166="ca",'List of dopants and characteris'!$E$6,IF(O166="rb",'List of dopants and characteris'!$F$6,0)))))</f>
        <v>126</v>
      </c>
      <c r="S166" s="7">
        <f>IF(P166="nb",'List of dopants and characteris'!$B$10,IF(P166="ru",'List of dopants and characteris'!$C$10,IF(P166="ta",'List of dopants and characteris'!$D$10,IF(P166="sb",'List of dopants and characteris'!$E$10,IF(P166="w",'List of dopants and characteris'!$F$10,IF(P166="ge",'List of dopants and characteris'!$G$10,IF(P166="bi",'List of dopants and characteris'!$H$10,IF(P166="cr",'List of dopants and characteris'!$I$10,IF(P166="gd",'List of dopants and characteris'!$J$10,IF(P166="mo",'List of dopants and characteris'!$K$10,IF(P166="sm",'List of dopants and characteris'!$L$10,IF(P166="y",'List of dopants and characteris'!$M$10,0))))))))))))</f>
        <v>78</v>
      </c>
      <c r="T166" s="7">
        <f t="shared" si="27"/>
        <v>0</v>
      </c>
      <c r="U166" s="7">
        <f t="shared" si="28"/>
        <v>8379155.3946897807</v>
      </c>
      <c r="V166" s="7">
        <f t="shared" si="29"/>
        <v>1987798.7692617911</v>
      </c>
      <c r="W166" s="15">
        <f>IF(N166="al",'List of dopants and characteris'!$B$3,IF(N166="fe",'List of dopants and characteris'!$C$3,IF(N166="ga",'List of dopants and characteris'!$D$3,IF(N166="ge",'List of dopants and characteris'!$E$3,0))))</f>
        <v>0</v>
      </c>
      <c r="X166" s="15">
        <f>IF(O166="sr",'List of dopants and characteris'!$B$7,IF(O166="ba",'List of dopants and characteris'!$C$7,IF(O166="ce",'List of dopants and characteris'!$D$7,IF(O166="ca",'List of dopants and characteris'!$E$7,IF(O166="rb",'List of dopants and characteris'!$F$7,0)))))</f>
        <v>1</v>
      </c>
      <c r="Y166" s="15">
        <f>IF(P166="nb",'List of dopants and characteris'!$B$11,IF(P166="ru",'List of dopants and characteris'!$C$11,IF(P166="ta",'List of dopants and characteris'!$D$11,IF(P166="sb",'List of dopants and characteris'!$E$11,IF(P166="w",'List of dopants and characteris'!$F$11,IF(P166="ge",'List of dopants and characteris'!$G$11,IF(P166="bi",'List of dopants and characteris'!$H$11,IF(P166="cr",'List of dopants and characteris'!$I$11,IF(P166="gd",'List of dopants and characteris'!$J$11,IF(P166="mo",'List of dopants and characteris'!$K$11,IF(P166="sm",'List of dopants and characteris'!$L$11,IF(P166="y",'List of dopants and characteris'!$M$11,0))))))))))))</f>
        <v>1.5</v>
      </c>
    </row>
    <row r="167" spans="1:25" ht="14.25" x14ac:dyDescent="0.2">
      <c r="A167" s="16" t="s">
        <v>130</v>
      </c>
      <c r="B167" s="7">
        <f t="shared" si="23"/>
        <v>6.05</v>
      </c>
      <c r="C167" s="7">
        <f t="shared" si="24"/>
        <v>2.95</v>
      </c>
      <c r="D167" s="7">
        <f t="shared" si="25"/>
        <v>1</v>
      </c>
      <c r="F167" s="6">
        <v>0.05</v>
      </c>
      <c r="G167" s="6">
        <v>1</v>
      </c>
      <c r="I167" s="5">
        <v>1.2899999999999999E-4</v>
      </c>
      <c r="M167" s="7">
        <f t="shared" si="26"/>
        <v>0</v>
      </c>
      <c r="O167" s="6" t="s">
        <v>128</v>
      </c>
      <c r="P167" s="6" t="s">
        <v>72</v>
      </c>
      <c r="Q167" s="7">
        <f>IF(N167="al",'List of dopants and characteris'!$B$2,IF(N167="fe",'List of dopants and characteris'!$C$2,IF(N167="ga",'List of dopants and characteris'!$D$2,IF(N167="ge",'List of dopants and characteris'!$E$2,0))))</f>
        <v>0</v>
      </c>
      <c r="R167" s="6">
        <f>IF(O167="sr",'List of dopants and characteris'!$B$6,IF(O167="ba",'List of dopants and characteris'!$C$6,IF(O167="ce",'List of dopants and characteris'!$D$6,IF(O167="ca",'List of dopants and characteris'!$E$6,IF(O167="rb",'List of dopants and characteris'!$F$6,0)))))</f>
        <v>126</v>
      </c>
      <c r="S167" s="7">
        <f>IF(P167="nb",'List of dopants and characteris'!$B$10,IF(P167="ru",'List of dopants and characteris'!$C$10,IF(P167="ta",'List of dopants and characteris'!$D$10,IF(P167="sb",'List of dopants and characteris'!$E$10,IF(P167="w",'List of dopants and characteris'!$F$10,IF(P167="ge",'List of dopants and characteris'!$G$10,IF(P167="bi",'List of dopants and characteris'!$H$10,IF(P167="cr",'List of dopants and characteris'!$I$10,IF(P167="gd",'List of dopants and characteris'!$J$10,IF(P167="mo",'List of dopants and characteris'!$K$10,IF(P167="sm",'List of dopants and characteris'!$L$10,IF(P167="y",'List of dopants and characteris'!$M$10,0))))))))))))</f>
        <v>78</v>
      </c>
      <c r="T167" s="7">
        <f t="shared" si="27"/>
        <v>0</v>
      </c>
      <c r="U167" s="7">
        <f t="shared" si="28"/>
        <v>8379155.3946897807</v>
      </c>
      <c r="V167" s="7">
        <f t="shared" si="29"/>
        <v>1987798.7692617911</v>
      </c>
      <c r="W167" s="15">
        <f>IF(N167="al",'List of dopants and characteris'!$B$3,IF(N167="fe",'List of dopants and characteris'!$C$3,IF(N167="ga",'List of dopants and characteris'!$D$3,IF(N167="ge",'List of dopants and characteris'!$E$3,0))))</f>
        <v>0</v>
      </c>
      <c r="X167" s="15">
        <f>IF(O167="sr",'List of dopants and characteris'!$B$7,IF(O167="ba",'List of dopants and characteris'!$C$7,IF(O167="ce",'List of dopants and characteris'!$D$7,IF(O167="ca",'List of dopants and characteris'!$E$7,IF(O167="rb",'List of dopants and characteris'!$F$7,0)))))</f>
        <v>1</v>
      </c>
      <c r="Y167" s="15">
        <f>IF(P167="nb",'List of dopants and characteris'!$B$11,IF(P167="ru",'List of dopants and characteris'!$C$11,IF(P167="ta",'List of dopants and characteris'!$D$11,IF(P167="sb",'List of dopants and characteris'!$E$11,IF(P167="w",'List of dopants and characteris'!$F$11,IF(P167="ge",'List of dopants and characteris'!$G$11,IF(P167="bi",'List of dopants and characteris'!$H$11,IF(P167="cr",'List of dopants and characteris'!$I$11,IF(P167="gd",'List of dopants and characteris'!$J$11,IF(P167="mo",'List of dopants and characteris'!$K$11,IF(P167="sm",'List of dopants and characteris'!$L$11,IF(P167="y",'List of dopants and characteris'!$M$11,0))))))))))))</f>
        <v>1.5</v>
      </c>
    </row>
    <row r="168" spans="1:25" ht="14.25" x14ac:dyDescent="0.2">
      <c r="A168" s="16" t="s">
        <v>131</v>
      </c>
      <c r="B168" s="7">
        <f>6.8-3*E168</f>
        <v>6.8</v>
      </c>
      <c r="C168" s="6">
        <v>3</v>
      </c>
      <c r="D168" s="6">
        <v>1.8</v>
      </c>
      <c r="G168" s="6">
        <v>0.2</v>
      </c>
      <c r="H168" s="6">
        <v>88.4</v>
      </c>
      <c r="I168" s="5">
        <v>3.57E-4</v>
      </c>
      <c r="K168" s="6">
        <v>0.4259</v>
      </c>
      <c r="M168" s="7">
        <f t="shared" si="26"/>
        <v>0</v>
      </c>
      <c r="P168" s="6" t="s">
        <v>98</v>
      </c>
      <c r="Q168" s="7">
        <f>IF(N168="al",'List of dopants and characteris'!$B$2,IF(N168="fe",'List of dopants and characteris'!$C$2,IF(N168="ga",'List of dopants and characteris'!$D$2,IF(N168="ge",'List of dopants and characteris'!$E$2,0))))</f>
        <v>0</v>
      </c>
      <c r="R168" s="6">
        <f>IF(O168="sr",'List of dopants and characteris'!$B$6,IF(O168="ba",'List of dopants and characteris'!$C$6,IF(O168="ce",'List of dopants and characteris'!$D$6,IF(O168="ca",'List of dopants and characteris'!$E$6,IF(O168="rb",'List of dopants and characteris'!$F$6,0)))))</f>
        <v>0</v>
      </c>
      <c r="S168" s="7">
        <f>IF(P168="nb",'List of dopants and characteris'!$B$10,IF(P168="ru",'List of dopants and characteris'!$C$10,IF(P168="ta",'List of dopants and characteris'!$D$10,IF(P168="sb",'List of dopants and characteris'!$E$10,IF(P168="w",'List of dopants and characteris'!$F$10,IF(P168="ge",'List of dopants and characteris'!$G$10,IF(P168="bi",'List of dopants and characteris'!$H$10,IF(P168="cr",'List of dopants and characteris'!$I$10,IF(P168="gd",'List of dopants and characteris'!$J$10,IF(P168="mo",'List of dopants and characteris'!$K$10,IF(P168="sm",'List of dopants and characteris'!$L$10,IF(P168="y",'List of dopants and characteris'!$M$10,0))))))))))))</f>
        <v>78</v>
      </c>
      <c r="T168" s="7">
        <f t="shared" si="27"/>
        <v>0</v>
      </c>
      <c r="U168" s="7">
        <f t="shared" si="28"/>
        <v>0</v>
      </c>
      <c r="V168" s="7">
        <f t="shared" si="29"/>
        <v>1987798.7692617911</v>
      </c>
      <c r="W168" s="15">
        <f>IF(N168="al",'List of dopants and characteris'!$B$3,IF(N168="fe",'List of dopants and characteris'!$C$3,IF(N168="ga",'List of dopants and characteris'!$D$3,IF(N168="ge",'List of dopants and characteris'!$E$3,0))))</f>
        <v>0</v>
      </c>
      <c r="X168" s="15">
        <f>IF(O168="sr",'List of dopants and characteris'!$B$7,IF(O168="ba",'List of dopants and characteris'!$C$7,IF(O168="ce",'List of dopants and characteris'!$D$7,IF(O168="ca",'List of dopants and characteris'!$E$7,IF(O168="rb",'List of dopants and characteris'!$F$7,0)))))</f>
        <v>0</v>
      </c>
      <c r="Y168" s="15">
        <f>IF(P168="nb",'List of dopants and characteris'!$B$11,IF(P168="ru",'List of dopants and characteris'!$C$11,IF(P168="ta",'List of dopants and characteris'!$D$11,IF(P168="sb",'List of dopants and characteris'!$E$11,IF(P168="w",'List of dopants and characteris'!$F$11,IF(P168="ge",'List of dopants and characteris'!$G$11,IF(P168="bi",'List of dopants and characteris'!$H$11,IF(P168="cr",'List of dopants and characteris'!$I$11,IF(P168="gd",'List of dopants and characteris'!$J$11,IF(P168="mo",'List of dopants and characteris'!$K$11,IF(P168="sm",'List of dopants and characteris'!$L$11,IF(P168="y",'List of dopants and characteris'!$M$11,0))))))))))))</f>
        <v>1.6</v>
      </c>
    </row>
    <row r="169" spans="1:25" ht="14.25" x14ac:dyDescent="0.2">
      <c r="A169" s="17" t="s">
        <v>134</v>
      </c>
      <c r="B169" s="7">
        <f t="shared" ref="B169:B175" si="30">6.6+F169</f>
        <v>6.6</v>
      </c>
      <c r="C169" s="7">
        <f t="shared" ref="C169:C175" si="31">3-F169</f>
        <v>3</v>
      </c>
      <c r="D169" s="6">
        <v>1.6</v>
      </c>
      <c r="G169" s="6">
        <v>0.4</v>
      </c>
      <c r="H169" s="6">
        <v>89.9</v>
      </c>
      <c r="I169" s="5">
        <v>1.1E-4</v>
      </c>
      <c r="K169" s="6">
        <v>0.33</v>
      </c>
      <c r="L169" s="6">
        <v>12.94811</v>
      </c>
      <c r="M169" s="7">
        <f t="shared" si="26"/>
        <v>2170.7966405943334</v>
      </c>
      <c r="P169" s="6" t="s">
        <v>106</v>
      </c>
      <c r="Q169" s="7">
        <f>IF(N169="al",'List of dopants and characteris'!$B$2,IF(N169="fe",'List of dopants and characteris'!$C$2,IF(N169="ga",'List of dopants and characteris'!$D$2,IF(N169="ge",'List of dopants and characteris'!$E$2,0))))</f>
        <v>0</v>
      </c>
      <c r="R169" s="6">
        <f>IF(O169="sr",'List of dopants and characteris'!$B$6,IF(O169="ba",'List of dopants and characteris'!$C$6,IF(O169="ce",'List of dopants and characteris'!$D$6,IF(O169="ca",'List of dopants and characteris'!$E$6,IF(O169="rb",'List of dopants and characteris'!$F$6,0)))))</f>
        <v>0</v>
      </c>
      <c r="S169" s="7">
        <f>IF(P169="nb",'List of dopants and characteris'!$B$10,IF(P169="ru",'List of dopants and characteris'!$C$10,IF(P169="ta",'List of dopants and characteris'!$D$10,IF(P169="sb",'List of dopants and characteris'!$E$10,IF(P169="w",'List of dopants and characteris'!$F$10,IF(P169="ge",'List of dopants and characteris'!$G$10,IF(P169="bi",'List of dopants and characteris'!$H$10,IF(P169="cr",'List of dopants and characteris'!$I$10,IF(P169="gd",'List of dopants and characteris'!$J$10,IF(P169="mo",'List of dopants and characteris'!$K$10,IF(P169="sm",'List of dopants and characteris'!$L$10,IF(P169="y",'List of dopants and characteris'!$M$10,0))))))))))))</f>
        <v>74</v>
      </c>
      <c r="T169" s="7">
        <f t="shared" si="27"/>
        <v>0</v>
      </c>
      <c r="U169" s="7">
        <f t="shared" si="28"/>
        <v>0</v>
      </c>
      <c r="V169" s="7">
        <f t="shared" si="29"/>
        <v>1697398.3219443604</v>
      </c>
      <c r="W169" s="15">
        <f>IF(N169="al",'List of dopants and characteris'!$B$3,IF(N169="fe",'List of dopants and characteris'!$C$3,IF(N169="ga",'List of dopants and characteris'!$D$3,IF(N169="ge",'List of dopants and characteris'!$E$3,0))))</f>
        <v>0</v>
      </c>
      <c r="X169" s="15">
        <f>IF(O169="sr",'List of dopants and characteris'!$B$7,IF(O169="ba",'List of dopants and characteris'!$C$7,IF(O169="ce",'List of dopants and characteris'!$D$7,IF(O169="ca",'List of dopants and characteris'!$E$7,IF(O169="rb",'List of dopants and characteris'!$F$7,0)))))</f>
        <v>0</v>
      </c>
      <c r="Y169" s="15">
        <f>IF(P169="nb",'List of dopants and characteris'!$B$11,IF(P169="ru",'List of dopants and characteris'!$C$11,IF(P169="ta",'List of dopants and characteris'!$D$11,IF(P169="sb",'List of dopants and characteris'!$E$11,IF(P169="w",'List of dopants and characteris'!$F$11,IF(P169="ge",'List of dopants and characteris'!$G$11,IF(P169="bi",'List of dopants and characteris'!$H$11,IF(P169="cr",'List of dopants and characteris'!$I$11,IF(P169="gd",'List of dopants and characteris'!$J$11,IF(P169="mo",'List of dopants and characteris'!$K$11,IF(P169="sm",'List of dopants and characteris'!$L$11,IF(P169="y",'List of dopants and characteris'!$M$11,0))))))))))))</f>
        <v>2.0499999999999998</v>
      </c>
    </row>
    <row r="170" spans="1:25" ht="14.25" x14ac:dyDescent="0.2">
      <c r="A170" s="17" t="s">
        <v>134</v>
      </c>
      <c r="B170" s="7">
        <f t="shared" si="30"/>
        <v>6.6199999999999992</v>
      </c>
      <c r="C170" s="7">
        <f t="shared" si="31"/>
        <v>2.98</v>
      </c>
      <c r="D170" s="6">
        <v>1.6</v>
      </c>
      <c r="F170" s="6">
        <v>0.02</v>
      </c>
      <c r="G170" s="6">
        <v>0.4</v>
      </c>
      <c r="H170" s="6">
        <v>92.6</v>
      </c>
      <c r="I170" s="5">
        <v>3.6299999999999999E-4</v>
      </c>
      <c r="K170" s="6">
        <v>0.28999999999999998</v>
      </c>
      <c r="L170" s="6">
        <v>12.949350000000001</v>
      </c>
      <c r="M170" s="7">
        <f t="shared" si="26"/>
        <v>2171.4203715388508</v>
      </c>
      <c r="O170" s="6" t="s">
        <v>133</v>
      </c>
      <c r="P170" s="6" t="s">
        <v>106</v>
      </c>
      <c r="Q170" s="7">
        <f>IF(N170="al",'List of dopants and characteris'!$B$2,IF(N170="fe",'List of dopants and characteris'!$C$2,IF(N170="ga",'List of dopants and characteris'!$D$2,IF(N170="ge",'List of dopants and characteris'!$E$2,0))))</f>
        <v>0</v>
      </c>
      <c r="R170" s="6">
        <f>IF(O170="sr",'List of dopants and characteris'!$B$6,IF(O170="ba",'List of dopants and characteris'!$C$6,IF(O170="ce",'List of dopants and characteris'!$D$6,IF(O170="ca",'List of dopants and characteris'!$E$6,IF(O170="rb",'List of dopants and characteris'!$F$6,0)))))</f>
        <v>140</v>
      </c>
      <c r="S170" s="7">
        <f>IF(P170="nb",'List of dopants and characteris'!$B$10,IF(P170="ru",'List of dopants and characteris'!$C$10,IF(P170="ta",'List of dopants and characteris'!$D$10,IF(P170="sb",'List of dopants and characteris'!$E$10,IF(P170="w",'List of dopants and characteris'!$F$10,IF(P170="ge",'List of dopants and characteris'!$G$10,IF(P170="bi",'List of dopants and characteris'!$H$10,IF(P170="cr",'List of dopants and characteris'!$I$10,IF(P170="gd",'List of dopants and characteris'!$J$10,IF(P170="mo",'List of dopants and characteris'!$K$10,IF(P170="sm",'List of dopants and characteris'!$L$10,IF(P170="y",'List of dopants and characteris'!$M$10,0))))))))))))</f>
        <v>74</v>
      </c>
      <c r="T170" s="7">
        <f t="shared" si="27"/>
        <v>0</v>
      </c>
      <c r="U170" s="7">
        <f t="shared" si="28"/>
        <v>11494040.321933856</v>
      </c>
      <c r="V170" s="7">
        <f t="shared" si="29"/>
        <v>1697398.3219443604</v>
      </c>
      <c r="W170" s="15">
        <f>IF(N170="al",'List of dopants and characteris'!$B$3,IF(N170="fe",'List of dopants and characteris'!$C$3,IF(N170="ga",'List of dopants and characteris'!$D$3,IF(N170="ge",'List of dopants and characteris'!$E$3,0))))</f>
        <v>0</v>
      </c>
      <c r="X170" s="15">
        <f>IF(O170="sr",'List of dopants and characteris'!$B$7,IF(O170="ba",'List of dopants and characteris'!$C$7,IF(O170="ce",'List of dopants and characteris'!$D$7,IF(O170="ca",'List of dopants and characteris'!$E$7,IF(O170="rb",'List of dopants and characteris'!$F$7,0)))))</f>
        <v>0.95</v>
      </c>
      <c r="Y170" s="15">
        <f>IF(P170="nb",'List of dopants and characteris'!$B$11,IF(P170="ru",'List of dopants and characteris'!$C$11,IF(P170="ta",'List of dopants and characteris'!$D$11,IF(P170="sb",'List of dopants and characteris'!$E$11,IF(P170="w",'List of dopants and characteris'!$F$11,IF(P170="ge",'List of dopants and characteris'!$G$11,IF(P170="bi",'List of dopants and characteris'!$H$11,IF(P170="cr",'List of dopants and characteris'!$I$11,IF(P170="gd",'List of dopants and characteris'!$J$11,IF(P170="mo",'List of dopants and characteris'!$K$11,IF(P170="sm",'List of dopants and characteris'!$L$11,IF(P170="y",'List of dopants and characteris'!$M$11,0))))))))))))</f>
        <v>2.0499999999999998</v>
      </c>
    </row>
    <row r="171" spans="1:25" ht="14.25" x14ac:dyDescent="0.2">
      <c r="A171" s="17" t="s">
        <v>134</v>
      </c>
      <c r="B171" s="7">
        <f t="shared" si="30"/>
        <v>6.6599999999999993</v>
      </c>
      <c r="C171" s="7">
        <f t="shared" si="31"/>
        <v>2.94</v>
      </c>
      <c r="D171" s="6">
        <v>1.6</v>
      </c>
      <c r="F171" s="6">
        <v>0.06</v>
      </c>
      <c r="G171" s="6">
        <v>0.4</v>
      </c>
      <c r="H171" s="6">
        <v>95.1</v>
      </c>
      <c r="I171" s="5">
        <v>8.83E-4</v>
      </c>
      <c r="K171" s="6">
        <v>0.26</v>
      </c>
      <c r="L171" s="6">
        <v>12.950839999999999</v>
      </c>
      <c r="M171" s="7">
        <f t="shared" si="26"/>
        <v>2172.1700127131526</v>
      </c>
      <c r="O171" s="6" t="s">
        <v>133</v>
      </c>
      <c r="P171" s="6" t="s">
        <v>106</v>
      </c>
      <c r="Q171" s="7">
        <f>IF(N171="al",'List of dopants and characteris'!$B$2,IF(N171="fe",'List of dopants and characteris'!$C$2,IF(N171="ga",'List of dopants and characteris'!$D$2,IF(N171="ge",'List of dopants and characteris'!$E$2,0))))</f>
        <v>0</v>
      </c>
      <c r="R171" s="6">
        <f>IF(O171="sr",'List of dopants and characteris'!$B$6,IF(O171="ba",'List of dopants and characteris'!$C$6,IF(O171="ce",'List of dopants and characteris'!$D$6,IF(O171="ca",'List of dopants and characteris'!$E$6,IF(O171="rb",'List of dopants and characteris'!$F$6,0)))))</f>
        <v>140</v>
      </c>
      <c r="S171" s="7">
        <f>IF(P171="nb",'List of dopants and characteris'!$B$10,IF(P171="ru",'List of dopants and characteris'!$C$10,IF(P171="ta",'List of dopants and characteris'!$D$10,IF(P171="sb",'List of dopants and characteris'!$E$10,IF(P171="w",'List of dopants and characteris'!$F$10,IF(P171="ge",'List of dopants and characteris'!$G$10,IF(P171="bi",'List of dopants and characteris'!$H$10,IF(P171="cr",'List of dopants and characteris'!$I$10,IF(P171="gd",'List of dopants and characteris'!$J$10,IF(P171="mo",'List of dopants and characteris'!$K$10,IF(P171="sm",'List of dopants and characteris'!$L$10,IF(P171="y",'List of dopants and characteris'!$M$10,0))))))))))))</f>
        <v>74</v>
      </c>
      <c r="T171" s="7">
        <f t="shared" si="27"/>
        <v>0</v>
      </c>
      <c r="U171" s="7">
        <f t="shared" si="28"/>
        <v>11494040.321933856</v>
      </c>
      <c r="V171" s="7">
        <f t="shared" si="29"/>
        <v>1697398.3219443604</v>
      </c>
      <c r="W171" s="15">
        <f>IF(N171="al",'List of dopants and characteris'!$B$3,IF(N171="fe",'List of dopants and characteris'!$C$3,IF(N171="ga",'List of dopants and characteris'!$D$3,IF(N171="ge",'List of dopants and characteris'!$E$3,0))))</f>
        <v>0</v>
      </c>
      <c r="X171" s="15">
        <f>IF(O171="sr",'List of dopants and characteris'!$B$7,IF(O171="ba",'List of dopants and characteris'!$C$7,IF(O171="ce",'List of dopants and characteris'!$D$7,IF(O171="ca",'List of dopants and characteris'!$E$7,IF(O171="rb",'List of dopants and characteris'!$F$7,0)))))</f>
        <v>0.95</v>
      </c>
      <c r="Y171" s="15">
        <f>IF(P171="nb",'List of dopants and characteris'!$B$11,IF(P171="ru",'List of dopants and characteris'!$C$11,IF(P171="ta",'List of dopants and characteris'!$D$11,IF(P171="sb",'List of dopants and characteris'!$E$11,IF(P171="w",'List of dopants and characteris'!$F$11,IF(P171="ge",'List of dopants and characteris'!$G$11,IF(P171="bi",'List of dopants and characteris'!$H$11,IF(P171="cr",'List of dopants and characteris'!$I$11,IF(P171="gd",'List of dopants and characteris'!$J$11,IF(P171="mo",'List of dopants and characteris'!$K$11,IF(P171="sm",'List of dopants and characteris'!$L$11,IF(P171="y",'List of dopants and characteris'!$M$11,0))))))))))))</f>
        <v>2.0499999999999998</v>
      </c>
    </row>
    <row r="172" spans="1:25" ht="14.25" x14ac:dyDescent="0.2">
      <c r="A172" s="17" t="s">
        <v>134</v>
      </c>
      <c r="B172" s="7">
        <f t="shared" si="30"/>
        <v>6.6999999999999993</v>
      </c>
      <c r="C172" s="7">
        <f t="shared" si="31"/>
        <v>2.9</v>
      </c>
      <c r="D172" s="6">
        <v>1.6</v>
      </c>
      <c r="F172" s="6">
        <v>0.1</v>
      </c>
      <c r="G172" s="6">
        <v>0.4</v>
      </c>
      <c r="H172" s="6">
        <v>94.3</v>
      </c>
      <c r="I172" s="5">
        <v>5.3300000000000005E-4</v>
      </c>
      <c r="K172" s="6">
        <v>0.28000000000000003</v>
      </c>
      <c r="L172" s="8">
        <v>12.952870000000001</v>
      </c>
      <c r="M172" s="7">
        <f t="shared" si="26"/>
        <v>2173.1916135522056</v>
      </c>
      <c r="O172" s="6" t="s">
        <v>133</v>
      </c>
      <c r="P172" s="6" t="s">
        <v>106</v>
      </c>
      <c r="Q172" s="7">
        <f>IF(N172="al",'List of dopants and characteris'!$B$2,IF(N172="fe",'List of dopants and characteris'!$C$2,IF(N172="ga",'List of dopants and characteris'!$D$2,IF(N172="ge",'List of dopants and characteris'!$E$2,0))))</f>
        <v>0</v>
      </c>
      <c r="R172" s="6">
        <f>IF(O172="sr",'List of dopants and characteris'!$B$6,IF(O172="ba",'List of dopants and characteris'!$C$6,IF(O172="ce",'List of dopants and characteris'!$D$6,IF(O172="ca",'List of dopants and characteris'!$E$6,IF(O172="rb",'List of dopants and characteris'!$F$6,0)))))</f>
        <v>140</v>
      </c>
      <c r="S172" s="7">
        <f>IF(P172="nb",'List of dopants and characteris'!$B$10,IF(P172="ru",'List of dopants and characteris'!$C$10,IF(P172="ta",'List of dopants and characteris'!$D$10,IF(P172="sb",'List of dopants and characteris'!$E$10,IF(P172="w",'List of dopants and characteris'!$F$10,IF(P172="ge",'List of dopants and characteris'!$G$10,IF(P172="bi",'List of dopants and characteris'!$H$10,IF(P172="cr",'List of dopants and characteris'!$I$10,IF(P172="gd",'List of dopants and characteris'!$J$10,IF(P172="mo",'List of dopants and characteris'!$K$10,IF(P172="sm",'List of dopants and characteris'!$L$10,IF(P172="y",'List of dopants and characteris'!$M$10,0))))))))))))</f>
        <v>74</v>
      </c>
      <c r="T172" s="7">
        <f t="shared" si="27"/>
        <v>0</v>
      </c>
      <c r="U172" s="7">
        <f t="shared" si="28"/>
        <v>11494040.321933856</v>
      </c>
      <c r="V172" s="7">
        <f t="shared" si="29"/>
        <v>1697398.3219443604</v>
      </c>
      <c r="W172" s="15">
        <f>IF(N172="al",'List of dopants and characteris'!$B$3,IF(N172="fe",'List of dopants and characteris'!$C$3,IF(N172="ga",'List of dopants and characteris'!$D$3,IF(N172="ge",'List of dopants and characteris'!$E$3,0))))</f>
        <v>0</v>
      </c>
      <c r="X172" s="15">
        <f>IF(O172="sr",'List of dopants and characteris'!$B$7,IF(O172="ba",'List of dopants and characteris'!$C$7,IF(O172="ce",'List of dopants and characteris'!$D$7,IF(O172="ca",'List of dopants and characteris'!$E$7,IF(O172="rb",'List of dopants and characteris'!$F$7,0)))))</f>
        <v>0.95</v>
      </c>
      <c r="Y172" s="15">
        <f>IF(P172="nb",'List of dopants and characteris'!$B$11,IF(P172="ru",'List of dopants and characteris'!$C$11,IF(P172="ta",'List of dopants and characteris'!$D$11,IF(P172="sb",'List of dopants and characteris'!$E$11,IF(P172="w",'List of dopants and characteris'!$F$11,IF(P172="ge",'List of dopants and characteris'!$G$11,IF(P172="bi",'List of dopants and characteris'!$H$11,IF(P172="cr",'List of dopants and characteris'!$I$11,IF(P172="gd",'List of dopants and characteris'!$J$11,IF(P172="mo",'List of dopants and characteris'!$K$11,IF(P172="sm",'List of dopants and characteris'!$L$11,IF(P172="y",'List of dopants and characteris'!$M$11,0))))))))))))</f>
        <v>2.0499999999999998</v>
      </c>
    </row>
    <row r="173" spans="1:25" ht="14.25" x14ac:dyDescent="0.2">
      <c r="A173" s="17" t="s">
        <v>134</v>
      </c>
      <c r="B173" s="7">
        <f t="shared" si="30"/>
        <v>6.75</v>
      </c>
      <c r="C173" s="7">
        <f t="shared" si="31"/>
        <v>2.85</v>
      </c>
      <c r="D173" s="6">
        <v>1.6</v>
      </c>
      <c r="F173" s="6">
        <v>0.15</v>
      </c>
      <c r="G173" s="6">
        <v>0.4</v>
      </c>
      <c r="H173" s="6">
        <v>93.9</v>
      </c>
      <c r="I173" s="5">
        <v>4.8500000000000003E-4</v>
      </c>
      <c r="K173" s="6">
        <v>0.28000000000000003</v>
      </c>
      <c r="L173" s="8">
        <v>12.95425</v>
      </c>
      <c r="M173" s="7">
        <f t="shared" si="26"/>
        <v>2173.8862836798908</v>
      </c>
      <c r="O173" s="6" t="s">
        <v>133</v>
      </c>
      <c r="P173" s="6" t="s">
        <v>106</v>
      </c>
      <c r="Q173" s="7">
        <f>IF(N173="al",'List of dopants and characteris'!$B$2,IF(N173="fe",'List of dopants and characteris'!$C$2,IF(N173="ga",'List of dopants and characteris'!$D$2,IF(N173="ge",'List of dopants and characteris'!$E$2,0))))</f>
        <v>0</v>
      </c>
      <c r="R173" s="6">
        <f>IF(O173="sr",'List of dopants and characteris'!$B$6,IF(O173="ba",'List of dopants and characteris'!$C$6,IF(O173="ce",'List of dopants and characteris'!$D$6,IF(O173="ca",'List of dopants and characteris'!$E$6,IF(O173="rb",'List of dopants and characteris'!$F$6,0)))))</f>
        <v>140</v>
      </c>
      <c r="S173" s="7">
        <f>IF(P173="nb",'List of dopants and characteris'!$B$10,IF(P173="ru",'List of dopants and characteris'!$C$10,IF(P173="ta",'List of dopants and characteris'!$D$10,IF(P173="sb",'List of dopants and characteris'!$E$10,IF(P173="w",'List of dopants and characteris'!$F$10,IF(P173="ge",'List of dopants and characteris'!$G$10,IF(P173="bi",'List of dopants and characteris'!$H$10,IF(P173="cr",'List of dopants and characteris'!$I$10,IF(P173="gd",'List of dopants and characteris'!$J$10,IF(P173="mo",'List of dopants and characteris'!$K$10,IF(P173="sm",'List of dopants and characteris'!$L$10,IF(P173="y",'List of dopants and characteris'!$M$10,0))))))))))))</f>
        <v>74</v>
      </c>
      <c r="T173" s="7">
        <f t="shared" si="27"/>
        <v>0</v>
      </c>
      <c r="U173" s="7">
        <f t="shared" si="28"/>
        <v>11494040.321933856</v>
      </c>
      <c r="V173" s="7">
        <f t="shared" si="29"/>
        <v>1697398.3219443604</v>
      </c>
      <c r="W173" s="15">
        <f>IF(N173="al",'List of dopants and characteris'!$B$3,IF(N173="fe",'List of dopants and characteris'!$C$3,IF(N173="ga",'List of dopants and characteris'!$D$3,IF(N173="ge",'List of dopants and characteris'!$E$3,0))))</f>
        <v>0</v>
      </c>
      <c r="X173" s="15">
        <f>IF(O173="sr",'List of dopants and characteris'!$B$7,IF(O173="ba",'List of dopants and characteris'!$C$7,IF(O173="ce",'List of dopants and characteris'!$D$7,IF(O173="ca",'List of dopants and characteris'!$E$7,IF(O173="rb",'List of dopants and characteris'!$F$7,0)))))</f>
        <v>0.95</v>
      </c>
      <c r="Y173" s="15">
        <f>IF(P173="nb",'List of dopants and characteris'!$B$11,IF(P173="ru",'List of dopants and characteris'!$C$11,IF(P173="ta",'List of dopants and characteris'!$D$11,IF(P173="sb",'List of dopants and characteris'!$E$11,IF(P173="w",'List of dopants and characteris'!$F$11,IF(P173="ge",'List of dopants and characteris'!$G$11,IF(P173="bi",'List of dopants and characteris'!$H$11,IF(P173="cr",'List of dopants and characteris'!$I$11,IF(P173="gd",'List of dopants and characteris'!$J$11,IF(P173="mo",'List of dopants and characteris'!$K$11,IF(P173="sm",'List of dopants and characteris'!$L$11,IF(P173="y",'List of dopants and characteris'!$M$11,0))))))))))))</f>
        <v>2.0499999999999998</v>
      </c>
    </row>
    <row r="174" spans="1:25" ht="14.25" x14ac:dyDescent="0.2">
      <c r="A174" s="17" t="s">
        <v>134</v>
      </c>
      <c r="B174" s="7">
        <f t="shared" si="30"/>
        <v>6.8</v>
      </c>
      <c r="C174" s="7">
        <f t="shared" si="31"/>
        <v>2.8</v>
      </c>
      <c r="D174" s="6">
        <v>1.6</v>
      </c>
      <c r="F174" s="6">
        <v>0.2</v>
      </c>
      <c r="G174" s="6">
        <v>0.4</v>
      </c>
      <c r="H174" s="6">
        <v>92.7</v>
      </c>
      <c r="I174" s="5">
        <v>1.7200000000000001E-4</v>
      </c>
      <c r="K174" s="6">
        <v>0.31</v>
      </c>
      <c r="L174" s="8">
        <v>12.961460000000001</v>
      </c>
      <c r="M174" s="7">
        <f t="shared" si="26"/>
        <v>2177.5180906877204</v>
      </c>
      <c r="O174" s="6" t="s">
        <v>133</v>
      </c>
      <c r="P174" s="6" t="s">
        <v>106</v>
      </c>
      <c r="Q174" s="7">
        <f>IF(N174="al",'List of dopants and characteris'!$B$2,IF(N174="fe",'List of dopants and characteris'!$C$2,IF(N174="ga",'List of dopants and characteris'!$D$2,IF(N174="ge",'List of dopants and characteris'!$E$2,0))))</f>
        <v>0</v>
      </c>
      <c r="R174" s="6">
        <f>IF(O174="sr",'List of dopants and characteris'!$B$6,IF(O174="ba",'List of dopants and characteris'!$C$6,IF(O174="ce",'List of dopants and characteris'!$D$6,IF(O174="ca",'List of dopants and characteris'!$E$6,IF(O174="rb",'List of dopants and characteris'!$F$6,0)))))</f>
        <v>140</v>
      </c>
      <c r="S174" s="7">
        <f>IF(P174="nb",'List of dopants and characteris'!$B$10,IF(P174="ru",'List of dopants and characteris'!$C$10,IF(P174="ta",'List of dopants and characteris'!$D$10,IF(P174="sb",'List of dopants and characteris'!$E$10,IF(P174="w",'List of dopants and characteris'!$F$10,IF(P174="ge",'List of dopants and characteris'!$G$10,IF(P174="bi",'List of dopants and characteris'!$H$10,IF(P174="cr",'List of dopants and characteris'!$I$10,IF(P174="gd",'List of dopants and characteris'!$J$10,IF(P174="mo",'List of dopants and characteris'!$K$10,IF(P174="sm",'List of dopants and characteris'!$L$10,IF(P174="y",'List of dopants and characteris'!$M$10,0))))))))))))</f>
        <v>74</v>
      </c>
      <c r="T174" s="7">
        <f t="shared" si="27"/>
        <v>0</v>
      </c>
      <c r="U174" s="7">
        <f t="shared" si="28"/>
        <v>11494040.321933856</v>
      </c>
      <c r="V174" s="7">
        <f t="shared" si="29"/>
        <v>1697398.3219443604</v>
      </c>
      <c r="W174" s="15">
        <f>IF(N174="al",'List of dopants and characteris'!$B$3,IF(N174="fe",'List of dopants and characteris'!$C$3,IF(N174="ga",'List of dopants and characteris'!$D$3,IF(N174="ge",'List of dopants and characteris'!$E$3,0))))</f>
        <v>0</v>
      </c>
      <c r="X174" s="15">
        <f>IF(O174="sr",'List of dopants and characteris'!$B$7,IF(O174="ba",'List of dopants and characteris'!$C$7,IF(O174="ce",'List of dopants and characteris'!$D$7,IF(O174="ca",'List of dopants and characteris'!$E$7,IF(O174="rb",'List of dopants and characteris'!$F$7,0)))))</f>
        <v>0.95</v>
      </c>
      <c r="Y174" s="15">
        <f>IF(P174="nb",'List of dopants and characteris'!$B$11,IF(P174="ru",'List of dopants and characteris'!$C$11,IF(P174="ta",'List of dopants and characteris'!$D$11,IF(P174="sb",'List of dopants and characteris'!$E$11,IF(P174="w",'List of dopants and characteris'!$F$11,IF(P174="ge",'List of dopants and characteris'!$G$11,IF(P174="bi",'List of dopants and characteris'!$H$11,IF(P174="cr",'List of dopants and characteris'!$I$11,IF(P174="gd",'List of dopants and characteris'!$J$11,IF(P174="mo",'List of dopants and characteris'!$K$11,IF(P174="sm",'List of dopants and characteris'!$L$11,IF(P174="y",'List of dopants and characteris'!$M$11,0))))))))))))</f>
        <v>2.0499999999999998</v>
      </c>
    </row>
    <row r="175" spans="1:25" ht="14.25" x14ac:dyDescent="0.2">
      <c r="A175" s="17" t="s">
        <v>134</v>
      </c>
      <c r="B175" s="7">
        <f t="shared" si="30"/>
        <v>6.6599999999999993</v>
      </c>
      <c r="C175" s="7">
        <f t="shared" si="31"/>
        <v>2.94</v>
      </c>
      <c r="D175" s="6">
        <v>2</v>
      </c>
      <c r="F175" s="6">
        <v>0.06</v>
      </c>
      <c r="H175" s="6">
        <v>91.3</v>
      </c>
      <c r="I175" s="5">
        <v>3.6699999999999998E-5</v>
      </c>
      <c r="K175" s="6">
        <v>0.35</v>
      </c>
      <c r="L175" s="8">
        <v>12.963419999999999</v>
      </c>
      <c r="M175" s="7">
        <f t="shared" si="26"/>
        <v>2178.5060768120334</v>
      </c>
      <c r="O175" s="6" t="s">
        <v>133</v>
      </c>
      <c r="Q175" s="7">
        <f>IF(N175="al",'List of dopants and characteris'!$B$2,IF(N175="fe",'List of dopants and characteris'!$C$2,IF(N175="ga",'List of dopants and characteris'!$D$2,IF(N175="ge",'List of dopants and characteris'!$E$2,0))))</f>
        <v>0</v>
      </c>
      <c r="R175" s="6">
        <f>IF(O175="sr",'List of dopants and characteris'!$B$6,IF(O175="ba",'List of dopants and characteris'!$C$6,IF(O175="ce",'List of dopants and characteris'!$D$6,IF(O175="ca",'List of dopants and characteris'!$E$6,IF(O175="rb",'List of dopants and characteris'!$F$6,0)))))</f>
        <v>140</v>
      </c>
      <c r="S175" s="7">
        <f>IF(P175="nb",'List of dopants and characteris'!$B$10,IF(P175="ru",'List of dopants and characteris'!$C$10,IF(P175="ta",'List of dopants and characteris'!$D$10,IF(P175="sb",'List of dopants and characteris'!$E$10,IF(P175="w",'List of dopants and characteris'!$F$10,IF(P175="ge",'List of dopants and characteris'!$G$10,IF(P175="bi",'List of dopants and characteris'!$H$10,IF(P175="cr",'List of dopants and characteris'!$I$10,IF(P175="gd",'List of dopants and characteris'!$J$10,IF(P175="mo",'List of dopants and characteris'!$K$10,IF(P175="sm",'List of dopants and characteris'!$L$10,IF(P175="y",'List of dopants and characteris'!$M$10,0))))))))))))</f>
        <v>0</v>
      </c>
      <c r="T175" s="7">
        <f t="shared" si="27"/>
        <v>0</v>
      </c>
      <c r="U175" s="7">
        <f t="shared" si="28"/>
        <v>11494040.321933856</v>
      </c>
      <c r="V175" s="7">
        <f t="shared" si="29"/>
        <v>0</v>
      </c>
      <c r="W175" s="15">
        <f>IF(N175="al",'List of dopants and characteris'!$B$3,IF(N175="fe",'List of dopants and characteris'!$C$3,IF(N175="ga",'List of dopants and characteris'!$D$3,IF(N175="ge",'List of dopants and characteris'!$E$3,0))))</f>
        <v>0</v>
      </c>
      <c r="X175" s="15">
        <f>IF(O175="sr",'List of dopants and characteris'!$B$7,IF(O175="ba",'List of dopants and characteris'!$C$7,IF(O175="ce",'List of dopants and characteris'!$D$7,IF(O175="ca",'List of dopants and characteris'!$E$7,IF(O175="rb",'List of dopants and characteris'!$F$7,0)))))</f>
        <v>0.95</v>
      </c>
      <c r="Y175" s="15">
        <f>IF(P175="nb",'List of dopants and characteris'!$B$11,IF(P175="ru",'List of dopants and characteris'!$C$11,IF(P175="ta",'List of dopants and characteris'!$D$11,IF(P175="sb",'List of dopants and characteris'!$E$11,IF(P175="w",'List of dopants and characteris'!$F$11,IF(P175="ge",'List of dopants and characteris'!$G$11,IF(P175="bi",'List of dopants and characteris'!$H$11,IF(P175="cr",'List of dopants and characteris'!$I$11,IF(P175="gd",'List of dopants and characteris'!$J$11,IF(P175="mo",'List of dopants and characteris'!$K$11,IF(P175="sm",'List of dopants and characteris'!$L$11,IF(P175="y",'List of dopants and characteris'!$M$11,0))))))))))))</f>
        <v>0</v>
      </c>
    </row>
    <row r="176" spans="1:25" ht="14.25" x14ac:dyDescent="0.2">
      <c r="A176" s="17" t="s">
        <v>135</v>
      </c>
      <c r="B176" s="6">
        <v>6.45</v>
      </c>
      <c r="C176" s="6">
        <v>2.95</v>
      </c>
      <c r="D176" s="6">
        <v>1.4</v>
      </c>
      <c r="F176" s="6">
        <v>0.05</v>
      </c>
      <c r="G176" s="6">
        <v>0.6</v>
      </c>
      <c r="I176" s="5">
        <v>4.0299999999999998E-4</v>
      </c>
      <c r="L176" s="8">
        <v>12.949199999999999</v>
      </c>
      <c r="M176" s="7">
        <f t="shared" si="26"/>
        <v>2171.3449138634874</v>
      </c>
      <c r="O176" s="6" t="s">
        <v>128</v>
      </c>
      <c r="P176" s="6" t="s">
        <v>72</v>
      </c>
      <c r="Q176" s="7">
        <f>IF(N176="al",'List of dopants and characteris'!$B$2,IF(N176="fe",'List of dopants and characteris'!$C$2,IF(N176="ga",'List of dopants and characteris'!$D$2,IF(N176="ge",'List of dopants and characteris'!$E$2,0))))</f>
        <v>0</v>
      </c>
      <c r="R176" s="6">
        <f>IF(O176="sr",'List of dopants and characteris'!$B$6,IF(O176="ba",'List of dopants and characteris'!$C$6,IF(O176="ce",'List of dopants and characteris'!$D$6,IF(O176="ca",'List of dopants and characteris'!$E$6,IF(O176="rb",'List of dopants and characteris'!$F$6,0)))))</f>
        <v>126</v>
      </c>
      <c r="S176" s="7">
        <f>IF(P176="nb",'List of dopants and characteris'!$B$10,IF(P176="ru",'List of dopants and characteris'!$C$10,IF(P176="ta",'List of dopants and characteris'!$D$10,IF(P176="sb",'List of dopants and characteris'!$E$10,IF(P176="w",'List of dopants and characteris'!$F$10,IF(P176="ge",'List of dopants and characteris'!$G$10,IF(P176="bi",'List of dopants and characteris'!$H$10,IF(P176="cr",'List of dopants and characteris'!$I$10,IF(P176="gd",'List of dopants and characteris'!$J$10,IF(P176="mo",'List of dopants and characteris'!$K$10,IF(P176="sm",'List of dopants and characteris'!$L$10,IF(P176="y",'List of dopants and characteris'!$M$10,0))))))))))))</f>
        <v>78</v>
      </c>
      <c r="T176" s="7">
        <f t="shared" si="27"/>
        <v>0</v>
      </c>
      <c r="U176" s="7">
        <f t="shared" si="28"/>
        <v>8379155.3946897807</v>
      </c>
      <c r="V176" s="7">
        <f t="shared" si="29"/>
        <v>1987798.7692617911</v>
      </c>
      <c r="W176" s="15">
        <f>IF(N176="al",'List of dopants and characteris'!$B$3,IF(N176="fe",'List of dopants and characteris'!$C$3,IF(N176="ga",'List of dopants and characteris'!$D$3,IF(N176="ge",'List of dopants and characteris'!$E$3,0))))</f>
        <v>0</v>
      </c>
      <c r="X176" s="15">
        <f>IF(O176="sr",'List of dopants and characteris'!$B$7,IF(O176="ba",'List of dopants and characteris'!$C$7,IF(O176="ce",'List of dopants and characteris'!$D$7,IF(O176="ca",'List of dopants and characteris'!$E$7,IF(O176="rb",'List of dopants and characteris'!$F$7,0)))))</f>
        <v>1</v>
      </c>
      <c r="Y176" s="15">
        <f>IF(P176="nb",'List of dopants and characteris'!$B$11,IF(P176="ru",'List of dopants and characteris'!$C$11,IF(P176="ta",'List of dopants and characteris'!$D$11,IF(P176="sb",'List of dopants and characteris'!$E$11,IF(P176="w",'List of dopants and characteris'!$F$11,IF(P176="ge",'List of dopants and characteris'!$G$11,IF(P176="bi",'List of dopants and characteris'!$H$11,IF(P176="cr",'List of dopants and characteris'!$I$11,IF(P176="gd",'List of dopants and characteris'!$J$11,IF(P176="mo",'List of dopants and characteris'!$K$11,IF(P176="sm",'List of dopants and characteris'!$L$11,IF(P176="y",'List of dopants and characteris'!$M$11,0))))))))))))</f>
        <v>1.5</v>
      </c>
    </row>
    <row r="177" spans="1:25" ht="14.25" x14ac:dyDescent="0.2">
      <c r="A177" s="17" t="s">
        <v>136</v>
      </c>
      <c r="B177" s="7">
        <f>6.925-3*E177</f>
        <v>6.9249999999999998</v>
      </c>
      <c r="C177" s="6">
        <v>3</v>
      </c>
      <c r="D177" s="6">
        <v>1.925</v>
      </c>
      <c r="G177" s="6">
        <v>7.4999999999999997E-2</v>
      </c>
      <c r="I177" s="5">
        <v>2.6499999999999999E-4</v>
      </c>
      <c r="K177" s="6">
        <v>0.32</v>
      </c>
      <c r="L177" s="8">
        <v>12.955500000000001</v>
      </c>
      <c r="M177" s="7">
        <f t="shared" si="26"/>
        <v>2174.5156416288755</v>
      </c>
      <c r="P177" s="6" t="s">
        <v>106</v>
      </c>
      <c r="Q177" s="7">
        <f>IF(N177="al",'List of dopants and characteris'!$B$2,IF(N177="fe",'List of dopants and characteris'!$C$2,IF(N177="ga",'List of dopants and characteris'!$D$2,IF(N177="ge",'List of dopants and characteris'!$E$2,0))))</f>
        <v>0</v>
      </c>
      <c r="R177" s="6">
        <f>IF(O177="sr",'List of dopants and characteris'!$B$6,IF(O177="ba",'List of dopants and characteris'!$C$6,IF(O177="ce",'List of dopants and characteris'!$D$6,IF(O177="ca",'List of dopants and characteris'!$E$6,IF(O177="rb",'List of dopants and characteris'!$F$6,0)))))</f>
        <v>0</v>
      </c>
      <c r="S177" s="7">
        <f>IF(P177="nb",'List of dopants and characteris'!$B$10,IF(P177="ru",'List of dopants and characteris'!$C$10,IF(P177="ta",'List of dopants and characteris'!$D$10,IF(P177="sb",'List of dopants and characteris'!$E$10,IF(P177="w",'List of dopants and characteris'!$F$10,IF(P177="ge",'List of dopants and characteris'!$G$10,IF(P177="bi",'List of dopants and characteris'!$H$10,IF(P177="cr",'List of dopants and characteris'!$I$10,IF(P177="gd",'List of dopants and characteris'!$J$10,IF(P177="mo",'List of dopants and characteris'!$K$10,IF(P177="sm",'List of dopants and characteris'!$L$10,IF(P177="y",'List of dopants and characteris'!$M$10,0))))))))))))</f>
        <v>74</v>
      </c>
      <c r="T177" s="7">
        <f t="shared" si="27"/>
        <v>0</v>
      </c>
      <c r="U177" s="7">
        <f t="shared" si="28"/>
        <v>0</v>
      </c>
      <c r="V177" s="7">
        <f t="shared" si="29"/>
        <v>1697398.3219443604</v>
      </c>
      <c r="W177" s="15">
        <f>IF(N177="al",'List of dopants and characteris'!$B$3,IF(N177="fe",'List of dopants and characteris'!$C$3,IF(N177="ga",'List of dopants and characteris'!$D$3,IF(N177="ge",'List of dopants and characteris'!$E$3,0))))</f>
        <v>0</v>
      </c>
      <c r="X177" s="15">
        <f>IF(O177="sr",'List of dopants and characteris'!$B$7,IF(O177="ba",'List of dopants and characteris'!$C$7,IF(O177="ce",'List of dopants and characteris'!$D$7,IF(O177="ca",'List of dopants and characteris'!$E$7,IF(O177="rb",'List of dopants and characteris'!$F$7,0)))))</f>
        <v>0</v>
      </c>
      <c r="Y177" s="15">
        <f>IF(P177="nb",'List of dopants and characteris'!$B$11,IF(P177="ru",'List of dopants and characteris'!$C$11,IF(P177="ta",'List of dopants and characteris'!$D$11,IF(P177="sb",'List of dopants and characteris'!$E$11,IF(P177="w",'List of dopants and characteris'!$F$11,IF(P177="ge",'List of dopants and characteris'!$G$11,IF(P177="bi",'List of dopants and characteris'!$H$11,IF(P177="cr",'List of dopants and characteris'!$I$11,IF(P177="gd",'List of dopants and characteris'!$J$11,IF(P177="mo",'List of dopants and characteris'!$K$11,IF(P177="sm",'List of dopants and characteris'!$L$11,IF(P177="y",'List of dopants and characteris'!$M$11,0))))))))))))</f>
        <v>2.0499999999999998</v>
      </c>
    </row>
    <row r="178" spans="1:25" ht="12.75" x14ac:dyDescent="0.2">
      <c r="A178" s="20"/>
      <c r="I178" s="10"/>
    </row>
    <row r="179" spans="1:25" ht="12.75" x14ac:dyDescent="0.2">
      <c r="A179" s="20"/>
      <c r="I179" s="10"/>
    </row>
    <row r="180" spans="1:25" ht="12.75" x14ac:dyDescent="0.2">
      <c r="A180" s="20"/>
      <c r="I180" s="10"/>
    </row>
    <row r="181" spans="1:25" ht="12.75" x14ac:dyDescent="0.2">
      <c r="A181" s="20"/>
      <c r="I181" s="10"/>
    </row>
    <row r="182" spans="1:25" ht="12.75" x14ac:dyDescent="0.2">
      <c r="A182" s="20"/>
      <c r="I182" s="10"/>
    </row>
    <row r="183" spans="1:25" ht="12.75" x14ac:dyDescent="0.2">
      <c r="A183" s="20"/>
      <c r="I183" s="10"/>
    </row>
    <row r="184" spans="1:25" ht="12.75" x14ac:dyDescent="0.2">
      <c r="A184" s="20"/>
      <c r="I184" s="10"/>
    </row>
    <row r="185" spans="1:25" ht="12.75" x14ac:dyDescent="0.2">
      <c r="A185" s="20"/>
      <c r="I185" s="10"/>
    </row>
    <row r="186" spans="1:25" ht="12.75" x14ac:dyDescent="0.2">
      <c r="A186" s="20"/>
      <c r="I186" s="10"/>
    </row>
    <row r="187" spans="1:25" ht="12.75" x14ac:dyDescent="0.2">
      <c r="A187" s="20"/>
      <c r="I187" s="10"/>
    </row>
    <row r="188" spans="1:25" ht="12.75" x14ac:dyDescent="0.2">
      <c r="A188" s="20"/>
      <c r="I188" s="10"/>
    </row>
    <row r="189" spans="1:25" ht="12.75" x14ac:dyDescent="0.2">
      <c r="A189" s="20"/>
      <c r="I189" s="10"/>
    </row>
    <row r="190" spans="1:25" ht="12.75" x14ac:dyDescent="0.2">
      <c r="A190" s="20"/>
      <c r="I190" s="10"/>
    </row>
    <row r="191" spans="1:25" ht="12.75" x14ac:dyDescent="0.2">
      <c r="A191" s="20"/>
      <c r="I191" s="10"/>
    </row>
    <row r="192" spans="1:25" ht="12.75" x14ac:dyDescent="0.2">
      <c r="A192" s="20"/>
      <c r="I192" s="10"/>
    </row>
    <row r="193" spans="1:9" ht="12.75" x14ac:dyDescent="0.2">
      <c r="A193" s="20"/>
      <c r="I193" s="10"/>
    </row>
    <row r="194" spans="1:9" ht="12.75" x14ac:dyDescent="0.2">
      <c r="A194" s="20"/>
      <c r="I194" s="10"/>
    </row>
    <row r="195" spans="1:9" ht="12.75" x14ac:dyDescent="0.2">
      <c r="A195" s="20"/>
      <c r="I195" s="10"/>
    </row>
    <row r="196" spans="1:9" ht="12.75" x14ac:dyDescent="0.2">
      <c r="A196" s="20"/>
      <c r="I196" s="10"/>
    </row>
    <row r="197" spans="1:9" ht="12.75" x14ac:dyDescent="0.2">
      <c r="A197" s="20"/>
      <c r="I197" s="10"/>
    </row>
    <row r="198" spans="1:9" ht="12.75" x14ac:dyDescent="0.2">
      <c r="A198" s="20"/>
      <c r="I198" s="10"/>
    </row>
    <row r="199" spans="1:9" ht="12.75" x14ac:dyDescent="0.2">
      <c r="A199" s="20"/>
      <c r="I199" s="10"/>
    </row>
    <row r="200" spans="1:9" ht="12.75" x14ac:dyDescent="0.2">
      <c r="A200" s="20"/>
      <c r="I200" s="10"/>
    </row>
    <row r="201" spans="1:9" ht="12.75" x14ac:dyDescent="0.2">
      <c r="A201" s="20"/>
      <c r="I201" s="10"/>
    </row>
    <row r="202" spans="1:9" ht="12.75" x14ac:dyDescent="0.2">
      <c r="A202" s="20"/>
      <c r="I202" s="10"/>
    </row>
    <row r="203" spans="1:9" ht="12.75" x14ac:dyDescent="0.2">
      <c r="A203" s="20"/>
      <c r="I203" s="10"/>
    </row>
    <row r="204" spans="1:9" ht="12.75" x14ac:dyDescent="0.2">
      <c r="A204" s="20"/>
      <c r="I204" s="10"/>
    </row>
    <row r="205" spans="1:9" ht="12.75" x14ac:dyDescent="0.2">
      <c r="A205" s="20"/>
      <c r="I205" s="10"/>
    </row>
    <row r="206" spans="1:9" ht="12.75" x14ac:dyDescent="0.2">
      <c r="A206" s="20"/>
      <c r="I206" s="10"/>
    </row>
    <row r="207" spans="1:9" ht="12.75" x14ac:dyDescent="0.2">
      <c r="A207" s="20"/>
      <c r="I207" s="10"/>
    </row>
    <row r="208" spans="1:9" ht="12.75" x14ac:dyDescent="0.2">
      <c r="A208" s="20"/>
      <c r="I208" s="10"/>
    </row>
    <row r="209" spans="1:9" ht="12.75" x14ac:dyDescent="0.2">
      <c r="A209" s="20"/>
      <c r="I209" s="10"/>
    </row>
    <row r="210" spans="1:9" ht="12.75" x14ac:dyDescent="0.2">
      <c r="A210" s="20"/>
      <c r="I210" s="10"/>
    </row>
    <row r="211" spans="1:9" ht="12.75" x14ac:dyDescent="0.2">
      <c r="A211" s="20"/>
      <c r="I211" s="10"/>
    </row>
    <row r="212" spans="1:9" ht="12.75" x14ac:dyDescent="0.2">
      <c r="A212" s="20"/>
      <c r="I212" s="10"/>
    </row>
    <row r="213" spans="1:9" ht="12.75" x14ac:dyDescent="0.2">
      <c r="A213" s="20"/>
      <c r="I213" s="10"/>
    </row>
    <row r="214" spans="1:9" ht="12.75" x14ac:dyDescent="0.2">
      <c r="A214" s="20"/>
      <c r="I214" s="10"/>
    </row>
    <row r="215" spans="1:9" ht="12.75" x14ac:dyDescent="0.2">
      <c r="A215" s="20"/>
      <c r="I215" s="10"/>
    </row>
    <row r="216" spans="1:9" ht="12.75" x14ac:dyDescent="0.2">
      <c r="A216" s="20"/>
      <c r="I216" s="10"/>
    </row>
    <row r="217" spans="1:9" ht="12.75" x14ac:dyDescent="0.2">
      <c r="A217" s="20"/>
      <c r="I217" s="10"/>
    </row>
    <row r="218" spans="1:9" ht="12.75" x14ac:dyDescent="0.2">
      <c r="A218" s="20"/>
      <c r="I218" s="10"/>
    </row>
    <row r="219" spans="1:9" ht="12.75" x14ac:dyDescent="0.2">
      <c r="A219" s="20"/>
      <c r="I219" s="10"/>
    </row>
    <row r="220" spans="1:9" ht="12.75" x14ac:dyDescent="0.2">
      <c r="A220" s="20"/>
      <c r="I220" s="10"/>
    </row>
    <row r="221" spans="1:9" ht="12.75" x14ac:dyDescent="0.2">
      <c r="A221" s="20"/>
      <c r="I221" s="10"/>
    </row>
    <row r="222" spans="1:9" ht="12.75" x14ac:dyDescent="0.2">
      <c r="A222" s="20"/>
      <c r="I222" s="10"/>
    </row>
    <row r="223" spans="1:9" ht="12.75" x14ac:dyDescent="0.2">
      <c r="A223" s="20"/>
      <c r="I223" s="10"/>
    </row>
    <row r="224" spans="1:9" ht="12.75" x14ac:dyDescent="0.2">
      <c r="A224" s="20"/>
      <c r="I224" s="10"/>
    </row>
    <row r="225" spans="1:9" ht="12.75" x14ac:dyDescent="0.2">
      <c r="A225" s="20"/>
      <c r="I225" s="10"/>
    </row>
    <row r="226" spans="1:9" ht="12.75" x14ac:dyDescent="0.2">
      <c r="A226" s="20"/>
      <c r="I226" s="10"/>
    </row>
    <row r="227" spans="1:9" ht="12.75" x14ac:dyDescent="0.2">
      <c r="A227" s="20"/>
      <c r="I227" s="10"/>
    </row>
    <row r="228" spans="1:9" ht="12.75" x14ac:dyDescent="0.2">
      <c r="A228" s="20"/>
      <c r="I228" s="10"/>
    </row>
    <row r="229" spans="1:9" ht="12.75" x14ac:dyDescent="0.2">
      <c r="A229" s="20"/>
      <c r="I229" s="10"/>
    </row>
    <row r="230" spans="1:9" ht="12.75" x14ac:dyDescent="0.2">
      <c r="A230" s="20"/>
      <c r="I230" s="10"/>
    </row>
    <row r="231" spans="1:9" ht="12.75" x14ac:dyDescent="0.2">
      <c r="A231" s="20"/>
      <c r="I231" s="10"/>
    </row>
    <row r="232" spans="1:9" ht="12.75" x14ac:dyDescent="0.2">
      <c r="A232" s="20"/>
      <c r="I232" s="10"/>
    </row>
    <row r="233" spans="1:9" ht="12.75" x14ac:dyDescent="0.2">
      <c r="A233" s="20"/>
      <c r="I233" s="10"/>
    </row>
    <row r="234" spans="1:9" ht="12.75" x14ac:dyDescent="0.2">
      <c r="A234" s="20"/>
      <c r="I234" s="10"/>
    </row>
    <row r="235" spans="1:9" ht="12.75" x14ac:dyDescent="0.2">
      <c r="A235" s="20"/>
      <c r="I235" s="10"/>
    </row>
    <row r="236" spans="1:9" ht="12.75" x14ac:dyDescent="0.2">
      <c r="A236" s="20"/>
      <c r="I236" s="10"/>
    </row>
    <row r="237" spans="1:9" ht="12.75" x14ac:dyDescent="0.2">
      <c r="A237" s="20"/>
      <c r="I237" s="10"/>
    </row>
    <row r="238" spans="1:9" ht="12.75" x14ac:dyDescent="0.2">
      <c r="A238" s="20"/>
      <c r="I238" s="10"/>
    </row>
    <row r="239" spans="1:9" ht="12.75" x14ac:dyDescent="0.2">
      <c r="A239" s="20"/>
      <c r="I239" s="10"/>
    </row>
    <row r="240" spans="1:9" ht="12.75" x14ac:dyDescent="0.2">
      <c r="A240" s="20"/>
      <c r="I240" s="10"/>
    </row>
    <row r="241" spans="1:9" ht="12.75" x14ac:dyDescent="0.2">
      <c r="A241" s="20"/>
      <c r="I241" s="10"/>
    </row>
    <row r="242" spans="1:9" ht="12.75" x14ac:dyDescent="0.2">
      <c r="A242" s="20"/>
      <c r="I242" s="10"/>
    </row>
    <row r="243" spans="1:9" ht="12.75" x14ac:dyDescent="0.2">
      <c r="A243" s="20"/>
      <c r="I243" s="10"/>
    </row>
    <row r="244" spans="1:9" ht="12.75" x14ac:dyDescent="0.2">
      <c r="A244" s="20"/>
      <c r="I244" s="10"/>
    </row>
    <row r="245" spans="1:9" ht="12.75" x14ac:dyDescent="0.2">
      <c r="A245" s="20"/>
      <c r="I245" s="10"/>
    </row>
    <row r="246" spans="1:9" ht="12.75" x14ac:dyDescent="0.2">
      <c r="A246" s="20"/>
      <c r="I246" s="10"/>
    </row>
    <row r="247" spans="1:9" ht="12.75" x14ac:dyDescent="0.2">
      <c r="A247" s="20"/>
      <c r="I247" s="10"/>
    </row>
    <row r="248" spans="1:9" ht="12.75" x14ac:dyDescent="0.2">
      <c r="A248" s="20"/>
      <c r="I248" s="10"/>
    </row>
    <row r="249" spans="1:9" ht="12.75" x14ac:dyDescent="0.2">
      <c r="A249" s="20"/>
      <c r="I249" s="10"/>
    </row>
    <row r="250" spans="1:9" ht="12.75" x14ac:dyDescent="0.2">
      <c r="A250" s="20"/>
      <c r="I250" s="10"/>
    </row>
    <row r="251" spans="1:9" ht="12.75" x14ac:dyDescent="0.2">
      <c r="A251" s="20"/>
      <c r="I251" s="10"/>
    </row>
    <row r="252" spans="1:9" ht="12.75" x14ac:dyDescent="0.2">
      <c r="A252" s="20"/>
      <c r="I252" s="10"/>
    </row>
    <row r="253" spans="1:9" ht="12.75" x14ac:dyDescent="0.2">
      <c r="A253" s="20"/>
      <c r="I253" s="10"/>
    </row>
    <row r="254" spans="1:9" ht="12.75" x14ac:dyDescent="0.2">
      <c r="A254" s="20"/>
      <c r="I254" s="10"/>
    </row>
    <row r="255" spans="1:9" ht="12.75" x14ac:dyDescent="0.2">
      <c r="A255" s="20"/>
      <c r="I255" s="10"/>
    </row>
    <row r="256" spans="1:9" ht="12.75" x14ac:dyDescent="0.2">
      <c r="A256" s="20"/>
      <c r="I256" s="10"/>
    </row>
    <row r="257" spans="1:9" ht="12.75" x14ac:dyDescent="0.2">
      <c r="A257" s="20"/>
      <c r="I257" s="10"/>
    </row>
    <row r="258" spans="1:9" ht="12.75" x14ac:dyDescent="0.2">
      <c r="A258" s="20"/>
      <c r="I258" s="10"/>
    </row>
    <row r="259" spans="1:9" ht="12.75" x14ac:dyDescent="0.2">
      <c r="A259" s="20"/>
      <c r="I259" s="10"/>
    </row>
    <row r="260" spans="1:9" ht="12.75" x14ac:dyDescent="0.2">
      <c r="A260" s="20"/>
      <c r="I260" s="10"/>
    </row>
    <row r="261" spans="1:9" ht="12.75" x14ac:dyDescent="0.2">
      <c r="A261" s="20"/>
      <c r="I261" s="10"/>
    </row>
    <row r="262" spans="1:9" ht="12.75" x14ac:dyDescent="0.2">
      <c r="A262" s="20"/>
      <c r="I262" s="10"/>
    </row>
    <row r="263" spans="1:9" ht="12.75" x14ac:dyDescent="0.2">
      <c r="A263" s="20"/>
      <c r="I263" s="10"/>
    </row>
    <row r="264" spans="1:9" ht="12.75" x14ac:dyDescent="0.2">
      <c r="A264" s="20"/>
      <c r="I264" s="10"/>
    </row>
    <row r="265" spans="1:9" ht="12.75" x14ac:dyDescent="0.2">
      <c r="A265" s="20"/>
      <c r="I265" s="10"/>
    </row>
    <row r="266" spans="1:9" ht="12.75" x14ac:dyDescent="0.2">
      <c r="A266" s="20"/>
      <c r="I266" s="10"/>
    </row>
    <row r="267" spans="1:9" ht="12.75" x14ac:dyDescent="0.2">
      <c r="A267" s="20"/>
      <c r="I267" s="10"/>
    </row>
    <row r="268" spans="1:9" ht="12.75" x14ac:dyDescent="0.2">
      <c r="A268" s="20"/>
      <c r="I268" s="10"/>
    </row>
    <row r="269" spans="1:9" ht="12.75" x14ac:dyDescent="0.2">
      <c r="A269" s="20"/>
      <c r="I269" s="10"/>
    </row>
    <row r="270" spans="1:9" ht="12.75" x14ac:dyDescent="0.2">
      <c r="A270" s="20"/>
      <c r="I270" s="10"/>
    </row>
    <row r="271" spans="1:9" ht="12.75" x14ac:dyDescent="0.2">
      <c r="A271" s="20"/>
      <c r="I271" s="10"/>
    </row>
    <row r="272" spans="1:9" ht="12.75" x14ac:dyDescent="0.2">
      <c r="A272" s="20"/>
      <c r="I272" s="10"/>
    </row>
    <row r="273" spans="1:9" ht="12.75" x14ac:dyDescent="0.2">
      <c r="A273" s="20"/>
      <c r="I273" s="10"/>
    </row>
    <row r="274" spans="1:9" ht="12.75" x14ac:dyDescent="0.2">
      <c r="A274" s="20"/>
      <c r="I274" s="10"/>
    </row>
    <row r="275" spans="1:9" ht="12.75" x14ac:dyDescent="0.2">
      <c r="A275" s="20"/>
      <c r="I275" s="10"/>
    </row>
    <row r="276" spans="1:9" ht="12.75" x14ac:dyDescent="0.2">
      <c r="A276" s="20"/>
      <c r="I276" s="10"/>
    </row>
    <row r="277" spans="1:9" ht="12.75" x14ac:dyDescent="0.2">
      <c r="A277" s="20"/>
      <c r="I277" s="10"/>
    </row>
    <row r="278" spans="1:9" ht="12.75" x14ac:dyDescent="0.2">
      <c r="A278" s="20"/>
      <c r="I278" s="10"/>
    </row>
    <row r="279" spans="1:9" ht="12.75" x14ac:dyDescent="0.2">
      <c r="A279" s="20"/>
      <c r="I279" s="10"/>
    </row>
    <row r="280" spans="1:9" ht="12.75" x14ac:dyDescent="0.2">
      <c r="A280" s="20"/>
      <c r="I280" s="10"/>
    </row>
    <row r="281" spans="1:9" ht="12.75" x14ac:dyDescent="0.2">
      <c r="A281" s="20"/>
      <c r="I281" s="10"/>
    </row>
    <row r="282" spans="1:9" ht="12.75" x14ac:dyDescent="0.2">
      <c r="A282" s="20"/>
      <c r="I282" s="10"/>
    </row>
    <row r="283" spans="1:9" ht="12.75" x14ac:dyDescent="0.2">
      <c r="A283" s="20"/>
      <c r="I283" s="10"/>
    </row>
    <row r="284" spans="1:9" ht="12.75" x14ac:dyDescent="0.2">
      <c r="A284" s="20"/>
      <c r="I284" s="10"/>
    </row>
    <row r="285" spans="1:9" ht="12.75" x14ac:dyDescent="0.2">
      <c r="A285" s="20"/>
      <c r="I285" s="10"/>
    </row>
    <row r="286" spans="1:9" ht="12.75" x14ac:dyDescent="0.2">
      <c r="A286" s="20"/>
      <c r="I286" s="10"/>
    </row>
    <row r="287" spans="1:9" ht="12.75" x14ac:dyDescent="0.2">
      <c r="A287" s="20"/>
      <c r="I287" s="10"/>
    </row>
    <row r="288" spans="1:9" ht="12.75" x14ac:dyDescent="0.2">
      <c r="A288" s="20"/>
      <c r="I288" s="10"/>
    </row>
    <row r="289" spans="1:9" ht="12.75" x14ac:dyDescent="0.2">
      <c r="A289" s="20"/>
      <c r="I289" s="10"/>
    </row>
    <row r="290" spans="1:9" ht="12.75" x14ac:dyDescent="0.2">
      <c r="A290" s="20"/>
      <c r="I290" s="10"/>
    </row>
    <row r="291" spans="1:9" ht="12.75" x14ac:dyDescent="0.2">
      <c r="A291" s="20"/>
      <c r="I291" s="10"/>
    </row>
    <row r="292" spans="1:9" ht="12.75" x14ac:dyDescent="0.2">
      <c r="A292" s="20"/>
      <c r="I292" s="10"/>
    </row>
    <row r="293" spans="1:9" ht="12.75" x14ac:dyDescent="0.2">
      <c r="A293" s="20"/>
      <c r="I293" s="10"/>
    </row>
    <row r="294" spans="1:9" ht="12.75" x14ac:dyDescent="0.2">
      <c r="A294" s="20"/>
      <c r="I294" s="10"/>
    </row>
    <row r="295" spans="1:9" ht="12.75" x14ac:dyDescent="0.2">
      <c r="A295" s="20"/>
      <c r="I295" s="10"/>
    </row>
    <row r="296" spans="1:9" ht="12.75" x14ac:dyDescent="0.2">
      <c r="A296" s="20"/>
      <c r="I296" s="10"/>
    </row>
    <row r="297" spans="1:9" ht="12.75" x14ac:dyDescent="0.2">
      <c r="A297" s="20"/>
      <c r="I297" s="10"/>
    </row>
    <row r="298" spans="1:9" ht="12.75" x14ac:dyDescent="0.2">
      <c r="A298" s="20"/>
      <c r="I298" s="10"/>
    </row>
    <row r="299" spans="1:9" ht="12.75" x14ac:dyDescent="0.2">
      <c r="A299" s="20"/>
      <c r="I299" s="10"/>
    </row>
    <row r="300" spans="1:9" ht="12.75" x14ac:dyDescent="0.2">
      <c r="A300" s="20"/>
      <c r="I300" s="10"/>
    </row>
    <row r="301" spans="1:9" ht="12.75" x14ac:dyDescent="0.2">
      <c r="A301" s="20"/>
      <c r="I301" s="10"/>
    </row>
    <row r="302" spans="1:9" ht="12.75" x14ac:dyDescent="0.2">
      <c r="A302" s="20"/>
      <c r="I302" s="10"/>
    </row>
    <row r="303" spans="1:9" ht="12.75" x14ac:dyDescent="0.2">
      <c r="A303" s="20"/>
      <c r="I303" s="10"/>
    </row>
    <row r="304" spans="1:9" ht="12.75" x14ac:dyDescent="0.2">
      <c r="A304" s="20"/>
      <c r="I304" s="10"/>
    </row>
    <row r="305" spans="1:9" ht="12.75" x14ac:dyDescent="0.2">
      <c r="A305" s="20"/>
      <c r="I305" s="10"/>
    </row>
    <row r="306" spans="1:9" ht="12.75" x14ac:dyDescent="0.2">
      <c r="A306" s="20"/>
      <c r="I306" s="10"/>
    </row>
    <row r="307" spans="1:9" ht="12.75" x14ac:dyDescent="0.2">
      <c r="A307" s="20"/>
      <c r="I307" s="10"/>
    </row>
    <row r="308" spans="1:9" ht="12.75" x14ac:dyDescent="0.2">
      <c r="A308" s="20"/>
      <c r="I308" s="10"/>
    </row>
    <row r="309" spans="1:9" ht="12.75" x14ac:dyDescent="0.2">
      <c r="A309" s="20"/>
      <c r="I309" s="10"/>
    </row>
    <row r="310" spans="1:9" ht="12.75" x14ac:dyDescent="0.2">
      <c r="A310" s="20"/>
      <c r="I310" s="10"/>
    </row>
    <row r="311" spans="1:9" ht="12.75" x14ac:dyDescent="0.2">
      <c r="A311" s="20"/>
      <c r="I311" s="10"/>
    </row>
    <row r="312" spans="1:9" ht="12.75" x14ac:dyDescent="0.2">
      <c r="A312" s="20"/>
      <c r="I312" s="10"/>
    </row>
    <row r="313" spans="1:9" ht="12.75" x14ac:dyDescent="0.2">
      <c r="A313" s="20"/>
      <c r="I313" s="10"/>
    </row>
    <row r="314" spans="1:9" ht="12.75" x14ac:dyDescent="0.2">
      <c r="A314" s="20"/>
      <c r="I314" s="10"/>
    </row>
    <row r="315" spans="1:9" ht="12.75" x14ac:dyDescent="0.2">
      <c r="A315" s="20"/>
      <c r="I315" s="10"/>
    </row>
    <row r="316" spans="1:9" ht="12.75" x14ac:dyDescent="0.2">
      <c r="A316" s="20"/>
      <c r="I316" s="10"/>
    </row>
    <row r="317" spans="1:9" ht="12.75" x14ac:dyDescent="0.2">
      <c r="A317" s="20"/>
      <c r="I317" s="10"/>
    </row>
    <row r="318" spans="1:9" ht="12.75" x14ac:dyDescent="0.2">
      <c r="A318" s="20"/>
      <c r="I318" s="10"/>
    </row>
    <row r="319" spans="1:9" ht="12.75" x14ac:dyDescent="0.2">
      <c r="A319" s="20"/>
      <c r="I319" s="10"/>
    </row>
    <row r="320" spans="1:9" ht="12.75" x14ac:dyDescent="0.2">
      <c r="A320" s="20"/>
      <c r="I320" s="10"/>
    </row>
    <row r="321" spans="1:9" ht="12.75" x14ac:dyDescent="0.2">
      <c r="A321" s="20"/>
      <c r="I321" s="10"/>
    </row>
    <row r="322" spans="1:9" ht="12.75" x14ac:dyDescent="0.2">
      <c r="A322" s="20"/>
      <c r="I322" s="10"/>
    </row>
    <row r="323" spans="1:9" ht="12.75" x14ac:dyDescent="0.2">
      <c r="A323" s="20"/>
      <c r="I323" s="10"/>
    </row>
    <row r="324" spans="1:9" ht="12.75" x14ac:dyDescent="0.2">
      <c r="A324" s="20"/>
      <c r="I324" s="10"/>
    </row>
    <row r="325" spans="1:9" ht="12.75" x14ac:dyDescent="0.2">
      <c r="A325" s="20"/>
      <c r="I325" s="10"/>
    </row>
    <row r="326" spans="1:9" ht="12.75" x14ac:dyDescent="0.2">
      <c r="A326" s="20"/>
      <c r="I326" s="10"/>
    </row>
    <row r="327" spans="1:9" ht="12.75" x14ac:dyDescent="0.2">
      <c r="A327" s="20"/>
      <c r="I327" s="10"/>
    </row>
    <row r="328" spans="1:9" ht="12.75" x14ac:dyDescent="0.2">
      <c r="A328" s="20"/>
      <c r="I328" s="10"/>
    </row>
    <row r="329" spans="1:9" ht="12.75" x14ac:dyDescent="0.2">
      <c r="A329" s="20"/>
      <c r="I329" s="10"/>
    </row>
    <row r="330" spans="1:9" ht="12.75" x14ac:dyDescent="0.2">
      <c r="A330" s="20"/>
      <c r="I330" s="10"/>
    </row>
    <row r="331" spans="1:9" ht="12.75" x14ac:dyDescent="0.2">
      <c r="A331" s="20"/>
      <c r="I331" s="10"/>
    </row>
    <row r="332" spans="1:9" ht="12.75" x14ac:dyDescent="0.2">
      <c r="A332" s="20"/>
      <c r="I332" s="10"/>
    </row>
    <row r="333" spans="1:9" ht="12.75" x14ac:dyDescent="0.2">
      <c r="A333" s="20"/>
      <c r="I333" s="10"/>
    </row>
    <row r="334" spans="1:9" ht="12.75" x14ac:dyDescent="0.2">
      <c r="A334" s="20"/>
      <c r="I334" s="10"/>
    </row>
    <row r="335" spans="1:9" ht="12.75" x14ac:dyDescent="0.2">
      <c r="A335" s="20"/>
      <c r="I335" s="10"/>
    </row>
    <row r="336" spans="1:9" ht="12.75" x14ac:dyDescent="0.2">
      <c r="A336" s="20"/>
      <c r="I336" s="10"/>
    </row>
    <row r="337" spans="1:9" ht="12.75" x14ac:dyDescent="0.2">
      <c r="A337" s="20"/>
      <c r="I337" s="10"/>
    </row>
    <row r="338" spans="1:9" ht="12.75" x14ac:dyDescent="0.2">
      <c r="A338" s="20"/>
      <c r="I338" s="10"/>
    </row>
    <row r="339" spans="1:9" ht="12.75" x14ac:dyDescent="0.2">
      <c r="A339" s="20"/>
      <c r="I339" s="10"/>
    </row>
    <row r="340" spans="1:9" ht="12.75" x14ac:dyDescent="0.2">
      <c r="A340" s="20"/>
      <c r="I340" s="10"/>
    </row>
    <row r="341" spans="1:9" ht="12.75" x14ac:dyDescent="0.2">
      <c r="A341" s="20"/>
      <c r="I341" s="10"/>
    </row>
    <row r="342" spans="1:9" ht="12.75" x14ac:dyDescent="0.2">
      <c r="A342" s="20"/>
      <c r="I342" s="10"/>
    </row>
    <row r="343" spans="1:9" ht="12.75" x14ac:dyDescent="0.2">
      <c r="A343" s="20"/>
      <c r="I343" s="10"/>
    </row>
    <row r="344" spans="1:9" ht="12.75" x14ac:dyDescent="0.2">
      <c r="A344" s="20"/>
      <c r="I344" s="10"/>
    </row>
    <row r="345" spans="1:9" ht="12.75" x14ac:dyDescent="0.2">
      <c r="A345" s="20"/>
      <c r="I345" s="10"/>
    </row>
    <row r="346" spans="1:9" ht="12.75" x14ac:dyDescent="0.2">
      <c r="A346" s="20"/>
      <c r="I346" s="10"/>
    </row>
    <row r="347" spans="1:9" ht="12.75" x14ac:dyDescent="0.2">
      <c r="A347" s="20"/>
      <c r="I347" s="10"/>
    </row>
    <row r="348" spans="1:9" ht="12.75" x14ac:dyDescent="0.2">
      <c r="A348" s="20"/>
      <c r="I348" s="10"/>
    </row>
    <row r="349" spans="1:9" ht="12.75" x14ac:dyDescent="0.2">
      <c r="A349" s="20"/>
      <c r="I349" s="10"/>
    </row>
    <row r="350" spans="1:9" ht="12.75" x14ac:dyDescent="0.2">
      <c r="A350" s="20"/>
      <c r="I350" s="10"/>
    </row>
    <row r="351" spans="1:9" ht="12.75" x14ac:dyDescent="0.2">
      <c r="A351" s="20"/>
      <c r="I351" s="10"/>
    </row>
    <row r="352" spans="1:9" ht="12.75" x14ac:dyDescent="0.2">
      <c r="A352" s="20"/>
      <c r="I352" s="10"/>
    </row>
    <row r="353" spans="1:9" ht="12.75" x14ac:dyDescent="0.2">
      <c r="A353" s="20"/>
      <c r="I353" s="10"/>
    </row>
    <row r="354" spans="1:9" ht="12.75" x14ac:dyDescent="0.2">
      <c r="A354" s="20"/>
      <c r="I354" s="10"/>
    </row>
    <row r="355" spans="1:9" ht="12.75" x14ac:dyDescent="0.2">
      <c r="A355" s="20"/>
      <c r="I355" s="10"/>
    </row>
    <row r="356" spans="1:9" ht="12.75" x14ac:dyDescent="0.2">
      <c r="A356" s="20"/>
      <c r="I356" s="10"/>
    </row>
    <row r="357" spans="1:9" ht="12.75" x14ac:dyDescent="0.2">
      <c r="A357" s="20"/>
      <c r="I357" s="10"/>
    </row>
    <row r="358" spans="1:9" ht="12.75" x14ac:dyDescent="0.2">
      <c r="A358" s="20"/>
      <c r="I358" s="10"/>
    </row>
    <row r="359" spans="1:9" ht="12.75" x14ac:dyDescent="0.2">
      <c r="A359" s="20"/>
      <c r="I359" s="10"/>
    </row>
    <row r="360" spans="1:9" ht="12.75" x14ac:dyDescent="0.2">
      <c r="A360" s="20"/>
      <c r="I360" s="10"/>
    </row>
    <row r="361" spans="1:9" ht="12.75" x14ac:dyDescent="0.2">
      <c r="A361" s="20"/>
      <c r="I361" s="10"/>
    </row>
    <row r="362" spans="1:9" ht="12.75" x14ac:dyDescent="0.2">
      <c r="A362" s="20"/>
      <c r="I362" s="10"/>
    </row>
    <row r="363" spans="1:9" ht="12.75" x14ac:dyDescent="0.2">
      <c r="A363" s="20"/>
      <c r="I363" s="10"/>
    </row>
    <row r="364" spans="1:9" ht="12.75" x14ac:dyDescent="0.2">
      <c r="A364" s="20"/>
      <c r="I364" s="10"/>
    </row>
    <row r="365" spans="1:9" ht="12.75" x14ac:dyDescent="0.2">
      <c r="A365" s="20"/>
      <c r="I365" s="10"/>
    </row>
    <row r="366" spans="1:9" ht="12.75" x14ac:dyDescent="0.2">
      <c r="A366" s="20"/>
      <c r="I366" s="10"/>
    </row>
    <row r="367" spans="1:9" ht="12.75" x14ac:dyDescent="0.2">
      <c r="A367" s="20"/>
      <c r="I367" s="10"/>
    </row>
    <row r="368" spans="1:9" ht="12.75" x14ac:dyDescent="0.2">
      <c r="A368" s="20"/>
      <c r="I368" s="10"/>
    </row>
    <row r="369" spans="1:9" ht="12.75" x14ac:dyDescent="0.2">
      <c r="A369" s="20"/>
      <c r="I369" s="10"/>
    </row>
    <row r="370" spans="1:9" ht="12.75" x14ac:dyDescent="0.2">
      <c r="A370" s="20"/>
      <c r="I370" s="10"/>
    </row>
    <row r="371" spans="1:9" ht="12.75" x14ac:dyDescent="0.2">
      <c r="A371" s="20"/>
      <c r="I371" s="10"/>
    </row>
    <row r="372" spans="1:9" ht="12.75" x14ac:dyDescent="0.2">
      <c r="A372" s="20"/>
      <c r="I372" s="10"/>
    </row>
    <row r="373" spans="1:9" ht="12.75" x14ac:dyDescent="0.2">
      <c r="A373" s="20"/>
      <c r="I373" s="10"/>
    </row>
    <row r="374" spans="1:9" ht="12.75" x14ac:dyDescent="0.2">
      <c r="A374" s="20"/>
      <c r="I374" s="10"/>
    </row>
    <row r="375" spans="1:9" ht="12.75" x14ac:dyDescent="0.2">
      <c r="A375" s="20"/>
      <c r="I375" s="10"/>
    </row>
    <row r="376" spans="1:9" ht="12.75" x14ac:dyDescent="0.2">
      <c r="A376" s="20"/>
      <c r="I376" s="10"/>
    </row>
    <row r="377" spans="1:9" ht="12.75" x14ac:dyDescent="0.2">
      <c r="A377" s="20"/>
      <c r="I377" s="10"/>
    </row>
    <row r="378" spans="1:9" ht="12.75" x14ac:dyDescent="0.2">
      <c r="A378" s="20"/>
      <c r="I378" s="10"/>
    </row>
    <row r="379" spans="1:9" ht="12.75" x14ac:dyDescent="0.2">
      <c r="A379" s="20"/>
      <c r="I379" s="10"/>
    </row>
    <row r="380" spans="1:9" ht="12.75" x14ac:dyDescent="0.2">
      <c r="A380" s="20"/>
      <c r="I380" s="10"/>
    </row>
    <row r="381" spans="1:9" ht="12.75" x14ac:dyDescent="0.2">
      <c r="A381" s="20"/>
      <c r="I381" s="10"/>
    </row>
    <row r="382" spans="1:9" ht="12.75" x14ac:dyDescent="0.2">
      <c r="A382" s="20"/>
      <c r="I382" s="10"/>
    </row>
    <row r="383" spans="1:9" ht="12.75" x14ac:dyDescent="0.2">
      <c r="A383" s="20"/>
      <c r="I383" s="10"/>
    </row>
    <row r="384" spans="1:9" ht="12.75" x14ac:dyDescent="0.2">
      <c r="A384" s="20"/>
      <c r="I384" s="10"/>
    </row>
    <row r="385" spans="1:9" ht="12.75" x14ac:dyDescent="0.2">
      <c r="A385" s="20"/>
      <c r="I385" s="10"/>
    </row>
    <row r="386" spans="1:9" ht="12.75" x14ac:dyDescent="0.2">
      <c r="A386" s="20"/>
      <c r="I386" s="10"/>
    </row>
    <row r="387" spans="1:9" ht="12.75" x14ac:dyDescent="0.2">
      <c r="A387" s="20"/>
      <c r="I387" s="10"/>
    </row>
    <row r="388" spans="1:9" ht="12.75" x14ac:dyDescent="0.2">
      <c r="A388" s="20"/>
      <c r="I388" s="10"/>
    </row>
    <row r="389" spans="1:9" ht="12.75" x14ac:dyDescent="0.2">
      <c r="A389" s="20"/>
      <c r="I389" s="10"/>
    </row>
    <row r="390" spans="1:9" ht="12.75" x14ac:dyDescent="0.2">
      <c r="A390" s="20"/>
      <c r="I390" s="10"/>
    </row>
    <row r="391" spans="1:9" ht="12.75" x14ac:dyDescent="0.2">
      <c r="A391" s="20"/>
      <c r="I391" s="10"/>
    </row>
    <row r="392" spans="1:9" ht="12.75" x14ac:dyDescent="0.2">
      <c r="A392" s="20"/>
      <c r="I392" s="10"/>
    </row>
    <row r="393" spans="1:9" ht="12.75" x14ac:dyDescent="0.2">
      <c r="A393" s="20"/>
      <c r="I393" s="10"/>
    </row>
    <row r="394" spans="1:9" ht="12.75" x14ac:dyDescent="0.2">
      <c r="A394" s="20"/>
      <c r="I394" s="10"/>
    </row>
    <row r="395" spans="1:9" ht="12.75" x14ac:dyDescent="0.2">
      <c r="A395" s="20"/>
      <c r="I395" s="10"/>
    </row>
    <row r="396" spans="1:9" ht="12.75" x14ac:dyDescent="0.2">
      <c r="A396" s="20"/>
      <c r="I396" s="10"/>
    </row>
    <row r="397" spans="1:9" ht="12.75" x14ac:dyDescent="0.2">
      <c r="A397" s="20"/>
      <c r="I397" s="10"/>
    </row>
    <row r="398" spans="1:9" ht="12.75" x14ac:dyDescent="0.2">
      <c r="A398" s="20"/>
      <c r="I398" s="10"/>
    </row>
    <row r="399" spans="1:9" ht="12.75" x14ac:dyDescent="0.2">
      <c r="A399" s="20"/>
      <c r="I399" s="10"/>
    </row>
    <row r="400" spans="1:9" ht="12.75" x14ac:dyDescent="0.2">
      <c r="A400" s="20"/>
      <c r="I400" s="10"/>
    </row>
    <row r="401" spans="1:9" ht="12.75" x14ac:dyDescent="0.2">
      <c r="A401" s="20"/>
      <c r="I401" s="10"/>
    </row>
    <row r="402" spans="1:9" ht="12.75" x14ac:dyDescent="0.2">
      <c r="A402" s="20"/>
      <c r="I402" s="10"/>
    </row>
    <row r="403" spans="1:9" ht="12.75" x14ac:dyDescent="0.2">
      <c r="A403" s="20"/>
      <c r="I403" s="10"/>
    </row>
    <row r="404" spans="1:9" ht="12.75" x14ac:dyDescent="0.2">
      <c r="A404" s="20"/>
      <c r="I404" s="10"/>
    </row>
    <row r="405" spans="1:9" ht="12.75" x14ac:dyDescent="0.2">
      <c r="A405" s="20"/>
      <c r="I405" s="10"/>
    </row>
    <row r="406" spans="1:9" ht="12.75" x14ac:dyDescent="0.2">
      <c r="A406" s="20"/>
      <c r="I406" s="10"/>
    </row>
    <row r="407" spans="1:9" ht="12.75" x14ac:dyDescent="0.2">
      <c r="A407" s="20"/>
      <c r="I407" s="10"/>
    </row>
    <row r="408" spans="1:9" ht="12.75" x14ac:dyDescent="0.2">
      <c r="A408" s="20"/>
      <c r="I408" s="10"/>
    </row>
    <row r="409" spans="1:9" ht="12.75" x14ac:dyDescent="0.2">
      <c r="A409" s="20"/>
      <c r="I409" s="10"/>
    </row>
    <row r="410" spans="1:9" ht="12.75" x14ac:dyDescent="0.2">
      <c r="A410" s="20"/>
      <c r="I410" s="10"/>
    </row>
    <row r="411" spans="1:9" ht="12.75" x14ac:dyDescent="0.2">
      <c r="A411" s="20"/>
      <c r="I411" s="10"/>
    </row>
    <row r="412" spans="1:9" ht="12.75" x14ac:dyDescent="0.2">
      <c r="A412" s="20"/>
      <c r="I412" s="10"/>
    </row>
    <row r="413" spans="1:9" ht="12.75" x14ac:dyDescent="0.2">
      <c r="A413" s="20"/>
      <c r="I413" s="10"/>
    </row>
    <row r="414" spans="1:9" ht="12.75" x14ac:dyDescent="0.2">
      <c r="A414" s="20"/>
      <c r="I414" s="10"/>
    </row>
    <row r="415" spans="1:9" ht="12.75" x14ac:dyDescent="0.2">
      <c r="A415" s="20"/>
      <c r="I415" s="10"/>
    </row>
    <row r="416" spans="1:9" ht="12.75" x14ac:dyDescent="0.2">
      <c r="A416" s="20"/>
      <c r="I416" s="10"/>
    </row>
    <row r="417" spans="1:9" ht="12.75" x14ac:dyDescent="0.2">
      <c r="A417" s="20"/>
      <c r="I417" s="10"/>
    </row>
    <row r="418" spans="1:9" ht="12.75" x14ac:dyDescent="0.2">
      <c r="A418" s="20"/>
      <c r="I418" s="10"/>
    </row>
    <row r="419" spans="1:9" ht="12.75" x14ac:dyDescent="0.2">
      <c r="A419" s="20"/>
      <c r="I419" s="10"/>
    </row>
    <row r="420" spans="1:9" ht="12.75" x14ac:dyDescent="0.2">
      <c r="A420" s="20"/>
      <c r="I420" s="10"/>
    </row>
    <row r="421" spans="1:9" ht="12.75" x14ac:dyDescent="0.2">
      <c r="A421" s="20"/>
      <c r="I421" s="10"/>
    </row>
    <row r="422" spans="1:9" ht="12.75" x14ac:dyDescent="0.2">
      <c r="A422" s="20"/>
      <c r="I422" s="10"/>
    </row>
    <row r="423" spans="1:9" ht="12.75" x14ac:dyDescent="0.2">
      <c r="A423" s="20"/>
      <c r="I423" s="10"/>
    </row>
    <row r="424" spans="1:9" ht="12.75" x14ac:dyDescent="0.2">
      <c r="A424" s="20"/>
      <c r="I424" s="10"/>
    </row>
    <row r="425" spans="1:9" ht="12.75" x14ac:dyDescent="0.2">
      <c r="A425" s="20"/>
      <c r="I425" s="10"/>
    </row>
    <row r="426" spans="1:9" ht="12.75" x14ac:dyDescent="0.2">
      <c r="A426" s="20"/>
      <c r="I426" s="10"/>
    </row>
    <row r="427" spans="1:9" ht="12.75" x14ac:dyDescent="0.2">
      <c r="A427" s="20"/>
      <c r="I427" s="10"/>
    </row>
    <row r="428" spans="1:9" ht="12.75" x14ac:dyDescent="0.2">
      <c r="A428" s="20"/>
      <c r="I428" s="10"/>
    </row>
    <row r="429" spans="1:9" ht="12.75" x14ac:dyDescent="0.2">
      <c r="A429" s="20"/>
      <c r="I429" s="10"/>
    </row>
    <row r="430" spans="1:9" ht="12.75" x14ac:dyDescent="0.2">
      <c r="A430" s="20"/>
      <c r="I430" s="10"/>
    </row>
    <row r="431" spans="1:9" ht="12.75" x14ac:dyDescent="0.2">
      <c r="A431" s="20"/>
      <c r="I431" s="10"/>
    </row>
    <row r="432" spans="1:9" ht="12.75" x14ac:dyDescent="0.2">
      <c r="A432" s="20"/>
      <c r="I432" s="10"/>
    </row>
    <row r="433" spans="1:9" ht="12.75" x14ac:dyDescent="0.2">
      <c r="A433" s="20"/>
      <c r="I433" s="10"/>
    </row>
    <row r="434" spans="1:9" ht="12.75" x14ac:dyDescent="0.2">
      <c r="A434" s="20"/>
      <c r="I434" s="10"/>
    </row>
    <row r="435" spans="1:9" ht="12.75" x14ac:dyDescent="0.2">
      <c r="A435" s="20"/>
      <c r="I435" s="10"/>
    </row>
    <row r="436" spans="1:9" ht="12.75" x14ac:dyDescent="0.2">
      <c r="A436" s="20"/>
      <c r="I436" s="10"/>
    </row>
    <row r="437" spans="1:9" ht="12.75" x14ac:dyDescent="0.2">
      <c r="A437" s="20"/>
      <c r="I437" s="10"/>
    </row>
    <row r="438" spans="1:9" ht="12.75" x14ac:dyDescent="0.2">
      <c r="A438" s="20"/>
      <c r="I438" s="10"/>
    </row>
    <row r="439" spans="1:9" ht="12.75" x14ac:dyDescent="0.2">
      <c r="A439" s="20"/>
      <c r="I439" s="10"/>
    </row>
    <row r="440" spans="1:9" ht="12.75" x14ac:dyDescent="0.2">
      <c r="A440" s="20"/>
      <c r="I440" s="10"/>
    </row>
    <row r="441" spans="1:9" ht="12.75" x14ac:dyDescent="0.2">
      <c r="A441" s="20"/>
      <c r="I441" s="10"/>
    </row>
    <row r="442" spans="1:9" ht="12.75" x14ac:dyDescent="0.2">
      <c r="A442" s="20"/>
      <c r="I442" s="10"/>
    </row>
    <row r="443" spans="1:9" ht="12.75" x14ac:dyDescent="0.2">
      <c r="A443" s="20"/>
      <c r="I443" s="10"/>
    </row>
    <row r="444" spans="1:9" ht="12.75" x14ac:dyDescent="0.2">
      <c r="A444" s="20"/>
      <c r="I444" s="10"/>
    </row>
    <row r="445" spans="1:9" ht="12.75" x14ac:dyDescent="0.2">
      <c r="A445" s="20"/>
      <c r="I445" s="10"/>
    </row>
    <row r="446" spans="1:9" ht="12.75" x14ac:dyDescent="0.2">
      <c r="A446" s="20"/>
      <c r="I446" s="10"/>
    </row>
    <row r="447" spans="1:9" ht="12.75" x14ac:dyDescent="0.2">
      <c r="A447" s="20"/>
      <c r="I447" s="10"/>
    </row>
    <row r="448" spans="1:9" ht="12.75" x14ac:dyDescent="0.2">
      <c r="A448" s="20"/>
      <c r="I448" s="10"/>
    </row>
    <row r="449" spans="1:9" ht="12.75" x14ac:dyDescent="0.2">
      <c r="A449" s="20"/>
      <c r="I449" s="10"/>
    </row>
    <row r="450" spans="1:9" ht="12.75" x14ac:dyDescent="0.2">
      <c r="A450" s="20"/>
      <c r="I450" s="10"/>
    </row>
    <row r="451" spans="1:9" ht="12.75" x14ac:dyDescent="0.2">
      <c r="A451" s="20"/>
      <c r="I451" s="10"/>
    </row>
    <row r="452" spans="1:9" ht="12.75" x14ac:dyDescent="0.2">
      <c r="A452" s="20"/>
      <c r="I452" s="10"/>
    </row>
    <row r="453" spans="1:9" ht="12.75" x14ac:dyDescent="0.2">
      <c r="A453" s="20"/>
      <c r="I453" s="10"/>
    </row>
    <row r="454" spans="1:9" ht="12.75" x14ac:dyDescent="0.2">
      <c r="A454" s="20"/>
      <c r="I454" s="10"/>
    </row>
    <row r="455" spans="1:9" ht="12.75" x14ac:dyDescent="0.2">
      <c r="A455" s="20"/>
      <c r="I455" s="10"/>
    </row>
    <row r="456" spans="1:9" ht="12.75" x14ac:dyDescent="0.2">
      <c r="A456" s="20"/>
      <c r="I456" s="10"/>
    </row>
    <row r="457" spans="1:9" ht="12.75" x14ac:dyDescent="0.2">
      <c r="A457" s="20"/>
      <c r="I457" s="10"/>
    </row>
    <row r="458" spans="1:9" ht="12.75" x14ac:dyDescent="0.2">
      <c r="A458" s="20"/>
      <c r="I458" s="10"/>
    </row>
    <row r="459" spans="1:9" ht="12.75" x14ac:dyDescent="0.2">
      <c r="A459" s="20"/>
      <c r="I459" s="10"/>
    </row>
    <row r="460" spans="1:9" ht="12.75" x14ac:dyDescent="0.2">
      <c r="A460" s="20"/>
      <c r="I460" s="10"/>
    </row>
    <row r="461" spans="1:9" ht="12.75" x14ac:dyDescent="0.2">
      <c r="A461" s="20"/>
      <c r="I461" s="10"/>
    </row>
    <row r="462" spans="1:9" ht="12.75" x14ac:dyDescent="0.2">
      <c r="A462" s="20"/>
      <c r="I462" s="10"/>
    </row>
    <row r="463" spans="1:9" ht="12.75" x14ac:dyDescent="0.2">
      <c r="A463" s="20"/>
      <c r="I463" s="10"/>
    </row>
    <row r="464" spans="1:9" ht="12.75" x14ac:dyDescent="0.2">
      <c r="A464" s="20"/>
      <c r="I464" s="10"/>
    </row>
    <row r="465" spans="1:9" ht="12.75" x14ac:dyDescent="0.2">
      <c r="A465" s="20"/>
      <c r="I465" s="10"/>
    </row>
    <row r="466" spans="1:9" ht="12.75" x14ac:dyDescent="0.2">
      <c r="A466" s="20"/>
      <c r="I466" s="10"/>
    </row>
    <row r="467" spans="1:9" ht="12.75" x14ac:dyDescent="0.2">
      <c r="A467" s="20"/>
      <c r="I467" s="10"/>
    </row>
    <row r="468" spans="1:9" ht="12.75" x14ac:dyDescent="0.2">
      <c r="A468" s="20"/>
      <c r="I468" s="10"/>
    </row>
    <row r="469" spans="1:9" ht="12.75" x14ac:dyDescent="0.2">
      <c r="A469" s="20"/>
      <c r="I469" s="10"/>
    </row>
    <row r="470" spans="1:9" ht="12.75" x14ac:dyDescent="0.2">
      <c r="A470" s="20"/>
      <c r="I470" s="10"/>
    </row>
    <row r="471" spans="1:9" ht="12.75" x14ac:dyDescent="0.2">
      <c r="A471" s="20"/>
      <c r="I471" s="10"/>
    </row>
    <row r="472" spans="1:9" ht="12.75" x14ac:dyDescent="0.2">
      <c r="A472" s="20"/>
      <c r="I472" s="10"/>
    </row>
    <row r="473" spans="1:9" ht="12.75" x14ac:dyDescent="0.2">
      <c r="A473" s="20"/>
      <c r="I473" s="10"/>
    </row>
    <row r="474" spans="1:9" ht="12.75" x14ac:dyDescent="0.2">
      <c r="A474" s="20"/>
      <c r="I474" s="10"/>
    </row>
    <row r="475" spans="1:9" ht="12.75" x14ac:dyDescent="0.2">
      <c r="A475" s="20"/>
      <c r="I475" s="10"/>
    </row>
    <row r="476" spans="1:9" ht="12.75" x14ac:dyDescent="0.2">
      <c r="A476" s="20"/>
      <c r="I476" s="10"/>
    </row>
    <row r="477" spans="1:9" ht="12.75" x14ac:dyDescent="0.2">
      <c r="A477" s="20"/>
      <c r="I477" s="10"/>
    </row>
    <row r="478" spans="1:9" ht="12.75" x14ac:dyDescent="0.2">
      <c r="A478" s="20"/>
      <c r="I478" s="10"/>
    </row>
    <row r="479" spans="1:9" ht="12.75" x14ac:dyDescent="0.2">
      <c r="A479" s="20"/>
      <c r="I479" s="10"/>
    </row>
    <row r="480" spans="1:9" ht="12.75" x14ac:dyDescent="0.2">
      <c r="A480" s="20"/>
      <c r="I480" s="10"/>
    </row>
    <row r="481" spans="1:9" ht="12.75" x14ac:dyDescent="0.2">
      <c r="A481" s="20"/>
      <c r="I481" s="10"/>
    </row>
    <row r="482" spans="1:9" ht="12.75" x14ac:dyDescent="0.2">
      <c r="A482" s="20"/>
      <c r="I482" s="10"/>
    </row>
    <row r="483" spans="1:9" ht="12.75" x14ac:dyDescent="0.2">
      <c r="A483" s="20"/>
      <c r="I483" s="10"/>
    </row>
    <row r="484" spans="1:9" ht="12.75" x14ac:dyDescent="0.2">
      <c r="A484" s="20"/>
      <c r="I484" s="10"/>
    </row>
    <row r="485" spans="1:9" ht="12.75" x14ac:dyDescent="0.2">
      <c r="A485" s="20"/>
      <c r="I485" s="10"/>
    </row>
    <row r="486" spans="1:9" ht="12.75" x14ac:dyDescent="0.2">
      <c r="A486" s="20"/>
      <c r="I486" s="10"/>
    </row>
    <row r="487" spans="1:9" ht="12.75" x14ac:dyDescent="0.2">
      <c r="A487" s="20"/>
      <c r="I487" s="10"/>
    </row>
    <row r="488" spans="1:9" ht="12.75" x14ac:dyDescent="0.2">
      <c r="A488" s="20"/>
      <c r="I488" s="10"/>
    </row>
    <row r="489" spans="1:9" ht="12.75" x14ac:dyDescent="0.2">
      <c r="A489" s="20"/>
      <c r="I489" s="10"/>
    </row>
    <row r="490" spans="1:9" ht="12.75" x14ac:dyDescent="0.2">
      <c r="A490" s="20"/>
      <c r="I490" s="10"/>
    </row>
    <row r="491" spans="1:9" ht="12.75" x14ac:dyDescent="0.2">
      <c r="A491" s="20"/>
      <c r="I491" s="10"/>
    </row>
    <row r="492" spans="1:9" ht="12.75" x14ac:dyDescent="0.2">
      <c r="A492" s="20"/>
      <c r="I492" s="10"/>
    </row>
    <row r="493" spans="1:9" ht="12.75" x14ac:dyDescent="0.2">
      <c r="A493" s="20"/>
      <c r="I493" s="10"/>
    </row>
    <row r="494" spans="1:9" ht="12.75" x14ac:dyDescent="0.2">
      <c r="A494" s="20"/>
      <c r="I494" s="10"/>
    </row>
    <row r="495" spans="1:9" ht="12.75" x14ac:dyDescent="0.2">
      <c r="A495" s="20"/>
      <c r="I495" s="10"/>
    </row>
    <row r="496" spans="1:9" ht="12.75" x14ac:dyDescent="0.2">
      <c r="A496" s="20"/>
      <c r="I496" s="10"/>
    </row>
    <row r="497" spans="1:9" ht="12.75" x14ac:dyDescent="0.2">
      <c r="A497" s="20"/>
      <c r="I497" s="10"/>
    </row>
    <row r="498" spans="1:9" ht="12.75" x14ac:dyDescent="0.2">
      <c r="A498" s="20"/>
      <c r="I498" s="10"/>
    </row>
    <row r="499" spans="1:9" ht="12.75" x14ac:dyDescent="0.2">
      <c r="A499" s="20"/>
      <c r="I499" s="10"/>
    </row>
    <row r="500" spans="1:9" ht="12.75" x14ac:dyDescent="0.2">
      <c r="A500" s="20"/>
      <c r="I500" s="10"/>
    </row>
    <row r="501" spans="1:9" ht="12.75" x14ac:dyDescent="0.2">
      <c r="A501" s="20"/>
      <c r="I501" s="10"/>
    </row>
    <row r="502" spans="1:9" ht="12.75" x14ac:dyDescent="0.2">
      <c r="A502" s="20"/>
      <c r="I502" s="10"/>
    </row>
    <row r="503" spans="1:9" ht="12.75" x14ac:dyDescent="0.2">
      <c r="A503" s="20"/>
      <c r="I503" s="10"/>
    </row>
    <row r="504" spans="1:9" ht="12.75" x14ac:dyDescent="0.2">
      <c r="A504" s="20"/>
      <c r="I504" s="10"/>
    </row>
    <row r="505" spans="1:9" ht="12.75" x14ac:dyDescent="0.2">
      <c r="A505" s="20"/>
      <c r="I505" s="10"/>
    </row>
    <row r="506" spans="1:9" ht="12.75" x14ac:dyDescent="0.2">
      <c r="A506" s="20"/>
      <c r="I506" s="10"/>
    </row>
    <row r="507" spans="1:9" ht="12.75" x14ac:dyDescent="0.2">
      <c r="A507" s="20"/>
      <c r="I507" s="10"/>
    </row>
    <row r="508" spans="1:9" ht="12.75" x14ac:dyDescent="0.2">
      <c r="A508" s="20"/>
      <c r="I508" s="10"/>
    </row>
    <row r="509" spans="1:9" ht="12.75" x14ac:dyDescent="0.2">
      <c r="A509" s="20"/>
      <c r="I509" s="10"/>
    </row>
    <row r="510" spans="1:9" ht="12.75" x14ac:dyDescent="0.2">
      <c r="A510" s="20"/>
      <c r="I510" s="10"/>
    </row>
    <row r="511" spans="1:9" ht="12.75" x14ac:dyDescent="0.2">
      <c r="A511" s="20"/>
      <c r="I511" s="10"/>
    </row>
    <row r="512" spans="1:9" ht="12.75" x14ac:dyDescent="0.2">
      <c r="A512" s="20"/>
      <c r="I512" s="10"/>
    </row>
    <row r="513" spans="1:9" ht="12.75" x14ac:dyDescent="0.2">
      <c r="A513" s="20"/>
      <c r="I513" s="10"/>
    </row>
    <row r="514" spans="1:9" ht="12.75" x14ac:dyDescent="0.2">
      <c r="A514" s="20"/>
      <c r="I514" s="10"/>
    </row>
    <row r="515" spans="1:9" ht="12.75" x14ac:dyDescent="0.2">
      <c r="A515" s="20"/>
      <c r="I515" s="10"/>
    </row>
    <row r="516" spans="1:9" ht="12.75" x14ac:dyDescent="0.2">
      <c r="A516" s="20"/>
      <c r="I516" s="10"/>
    </row>
    <row r="517" spans="1:9" ht="12.75" x14ac:dyDescent="0.2">
      <c r="A517" s="20"/>
      <c r="I517" s="10"/>
    </row>
    <row r="518" spans="1:9" ht="12.75" x14ac:dyDescent="0.2">
      <c r="A518" s="20"/>
      <c r="I518" s="10"/>
    </row>
    <row r="519" spans="1:9" ht="12.75" x14ac:dyDescent="0.2">
      <c r="A519" s="20"/>
      <c r="I519" s="10"/>
    </row>
    <row r="520" spans="1:9" ht="12.75" x14ac:dyDescent="0.2">
      <c r="A520" s="20"/>
      <c r="I520" s="10"/>
    </row>
    <row r="521" spans="1:9" ht="12.75" x14ac:dyDescent="0.2">
      <c r="A521" s="20"/>
      <c r="I521" s="10"/>
    </row>
    <row r="522" spans="1:9" ht="12.75" x14ac:dyDescent="0.2">
      <c r="A522" s="20"/>
      <c r="I522" s="10"/>
    </row>
    <row r="523" spans="1:9" ht="12.75" x14ac:dyDescent="0.2">
      <c r="A523" s="20"/>
      <c r="I523" s="10"/>
    </row>
    <row r="524" spans="1:9" ht="12.75" x14ac:dyDescent="0.2">
      <c r="A524" s="20"/>
      <c r="I524" s="10"/>
    </row>
    <row r="525" spans="1:9" ht="12.75" x14ac:dyDescent="0.2">
      <c r="A525" s="20"/>
      <c r="I525" s="10"/>
    </row>
    <row r="526" spans="1:9" ht="12.75" x14ac:dyDescent="0.2">
      <c r="A526" s="20"/>
      <c r="I526" s="10"/>
    </row>
    <row r="527" spans="1:9" ht="12.75" x14ac:dyDescent="0.2">
      <c r="A527" s="20"/>
      <c r="I527" s="10"/>
    </row>
    <row r="528" spans="1:9" ht="12.75" x14ac:dyDescent="0.2">
      <c r="A528" s="20"/>
      <c r="I528" s="10"/>
    </row>
    <row r="529" spans="1:9" ht="12.75" x14ac:dyDescent="0.2">
      <c r="A529" s="20"/>
      <c r="I529" s="10"/>
    </row>
    <row r="530" spans="1:9" ht="12.75" x14ac:dyDescent="0.2">
      <c r="A530" s="20"/>
      <c r="I530" s="10"/>
    </row>
    <row r="531" spans="1:9" ht="12.75" x14ac:dyDescent="0.2">
      <c r="A531" s="20"/>
      <c r="I531" s="10"/>
    </row>
    <row r="532" spans="1:9" ht="12.75" x14ac:dyDescent="0.2">
      <c r="A532" s="20"/>
      <c r="I532" s="10"/>
    </row>
    <row r="533" spans="1:9" ht="12.75" x14ac:dyDescent="0.2">
      <c r="A533" s="20"/>
      <c r="I533" s="10"/>
    </row>
    <row r="534" spans="1:9" ht="12.75" x14ac:dyDescent="0.2">
      <c r="A534" s="20"/>
      <c r="I534" s="10"/>
    </row>
    <row r="535" spans="1:9" ht="12.75" x14ac:dyDescent="0.2">
      <c r="A535" s="20"/>
      <c r="I535" s="10"/>
    </row>
    <row r="536" spans="1:9" ht="12.75" x14ac:dyDescent="0.2">
      <c r="A536" s="20"/>
      <c r="I536" s="10"/>
    </row>
    <row r="537" spans="1:9" ht="12.75" x14ac:dyDescent="0.2">
      <c r="A537" s="20"/>
      <c r="I537" s="10"/>
    </row>
    <row r="538" spans="1:9" ht="12.75" x14ac:dyDescent="0.2">
      <c r="A538" s="20"/>
      <c r="I538" s="10"/>
    </row>
    <row r="539" spans="1:9" ht="12.75" x14ac:dyDescent="0.2">
      <c r="A539" s="20"/>
      <c r="I539" s="10"/>
    </row>
    <row r="540" spans="1:9" ht="12.75" x14ac:dyDescent="0.2">
      <c r="A540" s="20"/>
      <c r="I540" s="10"/>
    </row>
    <row r="541" spans="1:9" ht="12.75" x14ac:dyDescent="0.2">
      <c r="A541" s="20"/>
      <c r="I541" s="10"/>
    </row>
    <row r="542" spans="1:9" ht="12.75" x14ac:dyDescent="0.2">
      <c r="A542" s="20"/>
      <c r="I542" s="10"/>
    </row>
    <row r="543" spans="1:9" ht="12.75" x14ac:dyDescent="0.2">
      <c r="A543" s="20"/>
      <c r="I543" s="10"/>
    </row>
    <row r="544" spans="1:9" ht="12.75" x14ac:dyDescent="0.2">
      <c r="A544" s="20"/>
      <c r="I544" s="10"/>
    </row>
    <row r="545" spans="1:9" ht="12.75" x14ac:dyDescent="0.2">
      <c r="A545" s="20"/>
      <c r="I545" s="10"/>
    </row>
    <row r="546" spans="1:9" ht="12.75" x14ac:dyDescent="0.2">
      <c r="A546" s="20"/>
      <c r="I546" s="10"/>
    </row>
    <row r="547" spans="1:9" ht="12.75" x14ac:dyDescent="0.2">
      <c r="A547" s="20"/>
      <c r="I547" s="10"/>
    </row>
    <row r="548" spans="1:9" ht="12.75" x14ac:dyDescent="0.2">
      <c r="A548" s="20"/>
      <c r="I548" s="10"/>
    </row>
    <row r="549" spans="1:9" ht="12.75" x14ac:dyDescent="0.2">
      <c r="A549" s="20"/>
      <c r="I549" s="10"/>
    </row>
    <row r="550" spans="1:9" ht="12.75" x14ac:dyDescent="0.2">
      <c r="A550" s="20"/>
      <c r="I550" s="10"/>
    </row>
    <row r="551" spans="1:9" ht="12.75" x14ac:dyDescent="0.2">
      <c r="A551" s="20"/>
      <c r="I551" s="10"/>
    </row>
    <row r="552" spans="1:9" ht="12.75" x14ac:dyDescent="0.2">
      <c r="A552" s="20"/>
      <c r="I552" s="10"/>
    </row>
    <row r="553" spans="1:9" ht="12.75" x14ac:dyDescent="0.2">
      <c r="A553" s="20"/>
      <c r="I553" s="10"/>
    </row>
    <row r="554" spans="1:9" ht="12.75" x14ac:dyDescent="0.2">
      <c r="A554" s="20"/>
      <c r="I554" s="10"/>
    </row>
    <row r="555" spans="1:9" ht="12.75" x14ac:dyDescent="0.2">
      <c r="A555" s="20"/>
      <c r="I555" s="10"/>
    </row>
    <row r="556" spans="1:9" ht="12.75" x14ac:dyDescent="0.2">
      <c r="A556" s="20"/>
      <c r="I556" s="10"/>
    </row>
    <row r="557" spans="1:9" ht="12.75" x14ac:dyDescent="0.2">
      <c r="A557" s="20"/>
      <c r="I557" s="10"/>
    </row>
    <row r="558" spans="1:9" ht="12.75" x14ac:dyDescent="0.2">
      <c r="A558" s="20"/>
      <c r="I558" s="10"/>
    </row>
    <row r="559" spans="1:9" ht="12.75" x14ac:dyDescent="0.2">
      <c r="A559" s="20"/>
      <c r="I559" s="10"/>
    </row>
    <row r="560" spans="1:9" ht="12.75" x14ac:dyDescent="0.2">
      <c r="A560" s="20"/>
      <c r="I560" s="10"/>
    </row>
    <row r="561" spans="1:9" ht="12.75" x14ac:dyDescent="0.2">
      <c r="A561" s="20"/>
      <c r="I561" s="10"/>
    </row>
    <row r="562" spans="1:9" ht="12.75" x14ac:dyDescent="0.2">
      <c r="A562" s="20"/>
      <c r="I562" s="10"/>
    </row>
    <row r="563" spans="1:9" ht="12.75" x14ac:dyDescent="0.2">
      <c r="A563" s="20"/>
      <c r="I563" s="10"/>
    </row>
    <row r="564" spans="1:9" ht="12.75" x14ac:dyDescent="0.2">
      <c r="A564" s="20"/>
      <c r="I564" s="10"/>
    </row>
    <row r="565" spans="1:9" ht="12.75" x14ac:dyDescent="0.2">
      <c r="A565" s="20"/>
      <c r="I565" s="10"/>
    </row>
    <row r="566" spans="1:9" ht="12.75" x14ac:dyDescent="0.2">
      <c r="A566" s="20"/>
      <c r="I566" s="10"/>
    </row>
    <row r="567" spans="1:9" ht="12.75" x14ac:dyDescent="0.2">
      <c r="A567" s="20"/>
      <c r="I567" s="10"/>
    </row>
    <row r="568" spans="1:9" ht="12.75" x14ac:dyDescent="0.2">
      <c r="A568" s="20"/>
      <c r="I568" s="10"/>
    </row>
    <row r="569" spans="1:9" ht="12.75" x14ac:dyDescent="0.2">
      <c r="A569" s="20"/>
      <c r="I569" s="10"/>
    </row>
    <row r="570" spans="1:9" ht="12.75" x14ac:dyDescent="0.2">
      <c r="A570" s="20"/>
      <c r="I570" s="10"/>
    </row>
    <row r="571" spans="1:9" ht="12.75" x14ac:dyDescent="0.2">
      <c r="A571" s="20"/>
      <c r="I571" s="10"/>
    </row>
    <row r="572" spans="1:9" ht="12.75" x14ac:dyDescent="0.2">
      <c r="A572" s="20"/>
      <c r="I572" s="10"/>
    </row>
    <row r="573" spans="1:9" ht="12.75" x14ac:dyDescent="0.2">
      <c r="A573" s="20"/>
      <c r="I573" s="10"/>
    </row>
    <row r="574" spans="1:9" ht="12.75" x14ac:dyDescent="0.2">
      <c r="A574" s="20"/>
      <c r="I574" s="10"/>
    </row>
    <row r="575" spans="1:9" ht="12.75" x14ac:dyDescent="0.2">
      <c r="A575" s="20"/>
      <c r="I575" s="10"/>
    </row>
    <row r="576" spans="1:9" ht="12.75" x14ac:dyDescent="0.2">
      <c r="A576" s="20"/>
      <c r="I576" s="10"/>
    </row>
    <row r="577" spans="1:9" ht="12.75" x14ac:dyDescent="0.2">
      <c r="A577" s="20"/>
      <c r="I577" s="10"/>
    </row>
    <row r="578" spans="1:9" ht="12.75" x14ac:dyDescent="0.2">
      <c r="A578" s="20"/>
      <c r="I578" s="10"/>
    </row>
    <row r="579" spans="1:9" ht="12.75" x14ac:dyDescent="0.2">
      <c r="A579" s="20"/>
      <c r="I579" s="10"/>
    </row>
    <row r="580" spans="1:9" ht="12.75" x14ac:dyDescent="0.2">
      <c r="A580" s="20"/>
      <c r="I580" s="10"/>
    </row>
    <row r="581" spans="1:9" ht="12.75" x14ac:dyDescent="0.2">
      <c r="A581" s="20"/>
      <c r="I581" s="10"/>
    </row>
    <row r="582" spans="1:9" ht="12.75" x14ac:dyDescent="0.2">
      <c r="A582" s="20"/>
      <c r="I582" s="10"/>
    </row>
    <row r="583" spans="1:9" ht="12.75" x14ac:dyDescent="0.2">
      <c r="A583" s="20"/>
      <c r="I583" s="10"/>
    </row>
    <row r="584" spans="1:9" ht="12.75" x14ac:dyDescent="0.2">
      <c r="A584" s="20"/>
      <c r="I584" s="10"/>
    </row>
    <row r="585" spans="1:9" ht="12.75" x14ac:dyDescent="0.2">
      <c r="A585" s="20"/>
      <c r="I585" s="10"/>
    </row>
    <row r="586" spans="1:9" ht="12.75" x14ac:dyDescent="0.2">
      <c r="A586" s="20"/>
      <c r="I586" s="10"/>
    </row>
    <row r="587" spans="1:9" ht="12.75" x14ac:dyDescent="0.2">
      <c r="A587" s="20"/>
      <c r="I587" s="10"/>
    </row>
    <row r="588" spans="1:9" ht="12.75" x14ac:dyDescent="0.2">
      <c r="A588" s="20"/>
      <c r="I588" s="10"/>
    </row>
    <row r="589" spans="1:9" ht="12.75" x14ac:dyDescent="0.2">
      <c r="A589" s="20"/>
      <c r="I589" s="10"/>
    </row>
    <row r="590" spans="1:9" ht="12.75" x14ac:dyDescent="0.2">
      <c r="A590" s="20"/>
      <c r="I590" s="10"/>
    </row>
    <row r="591" spans="1:9" ht="12.75" x14ac:dyDescent="0.2">
      <c r="A591" s="20"/>
      <c r="I591" s="10"/>
    </row>
    <row r="592" spans="1:9" ht="12.75" x14ac:dyDescent="0.2">
      <c r="A592" s="20"/>
      <c r="I592" s="10"/>
    </row>
    <row r="593" spans="1:9" ht="12.75" x14ac:dyDescent="0.2">
      <c r="A593" s="20"/>
      <c r="I593" s="10"/>
    </row>
    <row r="594" spans="1:9" ht="12.75" x14ac:dyDescent="0.2">
      <c r="A594" s="20"/>
      <c r="I594" s="10"/>
    </row>
    <row r="595" spans="1:9" ht="12.75" x14ac:dyDescent="0.2">
      <c r="A595" s="20"/>
      <c r="I595" s="10"/>
    </row>
    <row r="596" spans="1:9" ht="12.75" x14ac:dyDescent="0.2">
      <c r="A596" s="20"/>
      <c r="I596" s="10"/>
    </row>
    <row r="597" spans="1:9" ht="12.75" x14ac:dyDescent="0.2">
      <c r="A597" s="20"/>
      <c r="I597" s="10"/>
    </row>
    <row r="598" spans="1:9" ht="12.75" x14ac:dyDescent="0.2">
      <c r="A598" s="20"/>
      <c r="I598" s="10"/>
    </row>
    <row r="599" spans="1:9" ht="12.75" x14ac:dyDescent="0.2">
      <c r="A599" s="20"/>
      <c r="I599" s="10"/>
    </row>
    <row r="600" spans="1:9" ht="12.75" x14ac:dyDescent="0.2">
      <c r="A600" s="20"/>
      <c r="I600" s="10"/>
    </row>
    <row r="601" spans="1:9" ht="12.75" x14ac:dyDescent="0.2">
      <c r="A601" s="20"/>
      <c r="I601" s="10"/>
    </row>
    <row r="602" spans="1:9" ht="12.75" x14ac:dyDescent="0.2">
      <c r="A602" s="20"/>
      <c r="I602" s="10"/>
    </row>
    <row r="603" spans="1:9" ht="12.75" x14ac:dyDescent="0.2">
      <c r="A603" s="20"/>
      <c r="I603" s="10"/>
    </row>
    <row r="604" spans="1:9" ht="12.75" x14ac:dyDescent="0.2">
      <c r="A604" s="20"/>
      <c r="I604" s="10"/>
    </row>
    <row r="605" spans="1:9" ht="12.75" x14ac:dyDescent="0.2">
      <c r="A605" s="20"/>
      <c r="I605" s="10"/>
    </row>
    <row r="606" spans="1:9" ht="12.75" x14ac:dyDescent="0.2">
      <c r="A606" s="20"/>
      <c r="I606" s="10"/>
    </row>
    <row r="607" spans="1:9" ht="12.75" x14ac:dyDescent="0.2">
      <c r="A607" s="20"/>
      <c r="I607" s="10"/>
    </row>
    <row r="608" spans="1:9" ht="12.75" x14ac:dyDescent="0.2">
      <c r="A608" s="20"/>
      <c r="I608" s="10"/>
    </row>
    <row r="609" spans="1:9" ht="12.75" x14ac:dyDescent="0.2">
      <c r="A609" s="20"/>
      <c r="I609" s="10"/>
    </row>
    <row r="610" spans="1:9" ht="12.75" x14ac:dyDescent="0.2">
      <c r="A610" s="20"/>
      <c r="I610" s="10"/>
    </row>
    <row r="611" spans="1:9" ht="12.75" x14ac:dyDescent="0.2">
      <c r="A611" s="20"/>
      <c r="I611" s="10"/>
    </row>
    <row r="612" spans="1:9" ht="12.75" x14ac:dyDescent="0.2">
      <c r="A612" s="20"/>
      <c r="I612" s="10"/>
    </row>
    <row r="613" spans="1:9" ht="12.75" x14ac:dyDescent="0.2">
      <c r="A613" s="20"/>
      <c r="I613" s="10"/>
    </row>
    <row r="614" spans="1:9" ht="12.75" x14ac:dyDescent="0.2">
      <c r="A614" s="20"/>
      <c r="I614" s="10"/>
    </row>
    <row r="615" spans="1:9" ht="12.75" x14ac:dyDescent="0.2">
      <c r="A615" s="20"/>
      <c r="I615" s="10"/>
    </row>
    <row r="616" spans="1:9" ht="12.75" x14ac:dyDescent="0.2">
      <c r="A616" s="20"/>
      <c r="I616" s="10"/>
    </row>
    <row r="617" spans="1:9" ht="12.75" x14ac:dyDescent="0.2">
      <c r="A617" s="20"/>
      <c r="I617" s="10"/>
    </row>
    <row r="618" spans="1:9" ht="12.75" x14ac:dyDescent="0.2">
      <c r="A618" s="20"/>
      <c r="I618" s="10"/>
    </row>
    <row r="619" spans="1:9" ht="12.75" x14ac:dyDescent="0.2">
      <c r="A619" s="20"/>
      <c r="I619" s="10"/>
    </row>
    <row r="620" spans="1:9" ht="12.75" x14ac:dyDescent="0.2">
      <c r="A620" s="20"/>
      <c r="I620" s="10"/>
    </row>
    <row r="621" spans="1:9" ht="12.75" x14ac:dyDescent="0.2">
      <c r="A621" s="20"/>
      <c r="I621" s="10"/>
    </row>
    <row r="622" spans="1:9" ht="12.75" x14ac:dyDescent="0.2">
      <c r="A622" s="20"/>
      <c r="I622" s="10"/>
    </row>
    <row r="623" spans="1:9" ht="12.75" x14ac:dyDescent="0.2">
      <c r="A623" s="20"/>
      <c r="I623" s="10"/>
    </row>
    <row r="624" spans="1:9" ht="12.75" x14ac:dyDescent="0.2">
      <c r="A624" s="20"/>
      <c r="I624" s="10"/>
    </row>
    <row r="625" spans="1:9" ht="12.75" x14ac:dyDescent="0.2">
      <c r="A625" s="20"/>
      <c r="I625" s="10"/>
    </row>
    <row r="626" spans="1:9" ht="12.75" x14ac:dyDescent="0.2">
      <c r="A626" s="20"/>
      <c r="I626" s="10"/>
    </row>
    <row r="627" spans="1:9" ht="12.75" x14ac:dyDescent="0.2">
      <c r="A627" s="20"/>
      <c r="I627" s="10"/>
    </row>
    <row r="628" spans="1:9" ht="12.75" x14ac:dyDescent="0.2">
      <c r="A628" s="20"/>
      <c r="I628" s="10"/>
    </row>
    <row r="629" spans="1:9" ht="12.75" x14ac:dyDescent="0.2">
      <c r="A629" s="20"/>
      <c r="I629" s="10"/>
    </row>
    <row r="630" spans="1:9" ht="12.75" x14ac:dyDescent="0.2">
      <c r="A630" s="20"/>
      <c r="I630" s="10"/>
    </row>
    <row r="631" spans="1:9" ht="12.75" x14ac:dyDescent="0.2">
      <c r="A631" s="20"/>
      <c r="I631" s="10"/>
    </row>
    <row r="632" spans="1:9" ht="12.75" x14ac:dyDescent="0.2">
      <c r="A632" s="20"/>
      <c r="I632" s="10"/>
    </row>
    <row r="633" spans="1:9" ht="12.75" x14ac:dyDescent="0.2">
      <c r="A633" s="20"/>
      <c r="I633" s="10"/>
    </row>
    <row r="634" spans="1:9" ht="12.75" x14ac:dyDescent="0.2">
      <c r="A634" s="20"/>
      <c r="I634" s="10"/>
    </row>
    <row r="635" spans="1:9" ht="12.75" x14ac:dyDescent="0.2">
      <c r="A635" s="20"/>
      <c r="I635" s="10"/>
    </row>
    <row r="636" spans="1:9" ht="12.75" x14ac:dyDescent="0.2">
      <c r="A636" s="20"/>
      <c r="I636" s="10"/>
    </row>
    <row r="637" spans="1:9" ht="12.75" x14ac:dyDescent="0.2">
      <c r="A637" s="20"/>
      <c r="I637" s="10"/>
    </row>
    <row r="638" spans="1:9" ht="12.75" x14ac:dyDescent="0.2">
      <c r="A638" s="20"/>
      <c r="I638" s="10"/>
    </row>
    <row r="639" spans="1:9" ht="12.75" x14ac:dyDescent="0.2">
      <c r="A639" s="20"/>
      <c r="I639" s="10"/>
    </row>
    <row r="640" spans="1:9" ht="12.75" x14ac:dyDescent="0.2">
      <c r="A640" s="20"/>
      <c r="I640" s="10"/>
    </row>
    <row r="641" spans="1:9" ht="12.75" x14ac:dyDescent="0.2">
      <c r="A641" s="20"/>
      <c r="I641" s="10"/>
    </row>
    <row r="642" spans="1:9" ht="12.75" x14ac:dyDescent="0.2">
      <c r="A642" s="20"/>
      <c r="I642" s="10"/>
    </row>
    <row r="643" spans="1:9" ht="12.75" x14ac:dyDescent="0.2">
      <c r="A643" s="20"/>
      <c r="I643" s="10"/>
    </row>
    <row r="644" spans="1:9" ht="12.75" x14ac:dyDescent="0.2">
      <c r="A644" s="20"/>
      <c r="I644" s="10"/>
    </row>
    <row r="645" spans="1:9" ht="12.75" x14ac:dyDescent="0.2">
      <c r="A645" s="20"/>
      <c r="I645" s="10"/>
    </row>
    <row r="646" spans="1:9" ht="12.75" x14ac:dyDescent="0.2">
      <c r="A646" s="20"/>
      <c r="I646" s="10"/>
    </row>
    <row r="647" spans="1:9" ht="12.75" x14ac:dyDescent="0.2">
      <c r="A647" s="20"/>
      <c r="I647" s="10"/>
    </row>
    <row r="648" spans="1:9" ht="12.75" x14ac:dyDescent="0.2">
      <c r="A648" s="20"/>
      <c r="I648" s="10"/>
    </row>
    <row r="649" spans="1:9" ht="12.75" x14ac:dyDescent="0.2">
      <c r="A649" s="20"/>
      <c r="I649" s="10"/>
    </row>
    <row r="650" spans="1:9" ht="12.75" x14ac:dyDescent="0.2">
      <c r="A650" s="20"/>
      <c r="I650" s="10"/>
    </row>
    <row r="651" spans="1:9" ht="12.75" x14ac:dyDescent="0.2">
      <c r="A651" s="20"/>
      <c r="I651" s="10"/>
    </row>
    <row r="652" spans="1:9" ht="12.75" x14ac:dyDescent="0.2">
      <c r="A652" s="20"/>
      <c r="I652" s="10"/>
    </row>
    <row r="653" spans="1:9" ht="12.75" x14ac:dyDescent="0.2">
      <c r="A653" s="20"/>
      <c r="I653" s="10"/>
    </row>
    <row r="654" spans="1:9" ht="12.75" x14ac:dyDescent="0.2">
      <c r="A654" s="20"/>
      <c r="I654" s="10"/>
    </row>
    <row r="655" spans="1:9" ht="12.75" x14ac:dyDescent="0.2">
      <c r="A655" s="20"/>
      <c r="I655" s="10"/>
    </row>
    <row r="656" spans="1:9" ht="12.75" x14ac:dyDescent="0.2">
      <c r="A656" s="20"/>
      <c r="I656" s="10"/>
    </row>
    <row r="657" spans="1:9" ht="12.75" x14ac:dyDescent="0.2">
      <c r="A657" s="20"/>
      <c r="I657" s="10"/>
    </row>
    <row r="658" spans="1:9" ht="12.75" x14ac:dyDescent="0.2">
      <c r="A658" s="20"/>
      <c r="I658" s="10"/>
    </row>
    <row r="659" spans="1:9" ht="12.75" x14ac:dyDescent="0.2">
      <c r="A659" s="20"/>
      <c r="I659" s="10"/>
    </row>
    <row r="660" spans="1:9" ht="12.75" x14ac:dyDescent="0.2">
      <c r="A660" s="20"/>
      <c r="I660" s="10"/>
    </row>
    <row r="661" spans="1:9" ht="12.75" x14ac:dyDescent="0.2">
      <c r="A661" s="20"/>
      <c r="I661" s="10"/>
    </row>
    <row r="662" spans="1:9" ht="12.75" x14ac:dyDescent="0.2">
      <c r="A662" s="20"/>
      <c r="I662" s="10"/>
    </row>
    <row r="663" spans="1:9" ht="12.75" x14ac:dyDescent="0.2">
      <c r="A663" s="20"/>
      <c r="I663" s="10"/>
    </row>
    <row r="664" spans="1:9" ht="12.75" x14ac:dyDescent="0.2">
      <c r="A664" s="20"/>
      <c r="I664" s="10"/>
    </row>
    <row r="665" spans="1:9" ht="12.75" x14ac:dyDescent="0.2">
      <c r="A665" s="20"/>
      <c r="I665" s="10"/>
    </row>
    <row r="666" spans="1:9" ht="12.75" x14ac:dyDescent="0.2">
      <c r="A666" s="20"/>
      <c r="I666" s="10"/>
    </row>
    <row r="667" spans="1:9" ht="12.75" x14ac:dyDescent="0.2">
      <c r="A667" s="20"/>
      <c r="I667" s="10"/>
    </row>
    <row r="668" spans="1:9" ht="12.75" x14ac:dyDescent="0.2">
      <c r="A668" s="20"/>
      <c r="I668" s="10"/>
    </row>
    <row r="669" spans="1:9" ht="12.75" x14ac:dyDescent="0.2">
      <c r="A669" s="20"/>
      <c r="I669" s="10"/>
    </row>
    <row r="670" spans="1:9" ht="12.75" x14ac:dyDescent="0.2">
      <c r="A670" s="20"/>
      <c r="I670" s="10"/>
    </row>
    <row r="671" spans="1:9" ht="12.75" x14ac:dyDescent="0.2">
      <c r="A671" s="20"/>
      <c r="I671" s="10"/>
    </row>
    <row r="672" spans="1:9" ht="12.75" x14ac:dyDescent="0.2">
      <c r="A672" s="20"/>
      <c r="I672" s="10"/>
    </row>
    <row r="673" spans="1:9" ht="12.75" x14ac:dyDescent="0.2">
      <c r="A673" s="20"/>
      <c r="I673" s="10"/>
    </row>
    <row r="674" spans="1:9" ht="12.75" x14ac:dyDescent="0.2">
      <c r="A674" s="20"/>
      <c r="I674" s="10"/>
    </row>
    <row r="675" spans="1:9" ht="12.75" x14ac:dyDescent="0.2">
      <c r="A675" s="20"/>
      <c r="I675" s="10"/>
    </row>
    <row r="676" spans="1:9" ht="12.75" x14ac:dyDescent="0.2">
      <c r="A676" s="20"/>
      <c r="I676" s="10"/>
    </row>
    <row r="677" spans="1:9" ht="12.75" x14ac:dyDescent="0.2">
      <c r="A677" s="20"/>
      <c r="I677" s="10"/>
    </row>
    <row r="678" spans="1:9" ht="12.75" x14ac:dyDescent="0.2">
      <c r="A678" s="20"/>
      <c r="I678" s="10"/>
    </row>
    <row r="679" spans="1:9" ht="12.75" x14ac:dyDescent="0.2">
      <c r="A679" s="20"/>
      <c r="I679" s="10"/>
    </row>
    <row r="680" spans="1:9" ht="12.75" x14ac:dyDescent="0.2">
      <c r="A680" s="20"/>
      <c r="I680" s="10"/>
    </row>
    <row r="681" spans="1:9" ht="12.75" x14ac:dyDescent="0.2">
      <c r="A681" s="20"/>
      <c r="I681" s="10"/>
    </row>
    <row r="682" spans="1:9" ht="12.75" x14ac:dyDescent="0.2">
      <c r="A682" s="20"/>
      <c r="I682" s="10"/>
    </row>
    <row r="683" spans="1:9" ht="12.75" x14ac:dyDescent="0.2">
      <c r="A683" s="20"/>
      <c r="I683" s="10"/>
    </row>
    <row r="684" spans="1:9" ht="12.75" x14ac:dyDescent="0.2">
      <c r="A684" s="20"/>
      <c r="I684" s="10"/>
    </row>
    <row r="685" spans="1:9" ht="12.75" x14ac:dyDescent="0.2">
      <c r="A685" s="20"/>
      <c r="I685" s="10"/>
    </row>
    <row r="686" spans="1:9" ht="12.75" x14ac:dyDescent="0.2">
      <c r="A686" s="20"/>
      <c r="I686" s="10"/>
    </row>
    <row r="687" spans="1:9" ht="12.75" x14ac:dyDescent="0.2">
      <c r="A687" s="20"/>
      <c r="I687" s="10"/>
    </row>
    <row r="688" spans="1:9" ht="12.75" x14ac:dyDescent="0.2">
      <c r="A688" s="20"/>
      <c r="I688" s="10"/>
    </row>
    <row r="689" spans="1:9" ht="12.75" x14ac:dyDescent="0.2">
      <c r="A689" s="20"/>
      <c r="I689" s="10"/>
    </row>
    <row r="690" spans="1:9" ht="12.75" x14ac:dyDescent="0.2">
      <c r="A690" s="20"/>
      <c r="I690" s="10"/>
    </row>
    <row r="691" spans="1:9" ht="12.75" x14ac:dyDescent="0.2">
      <c r="A691" s="20"/>
      <c r="I691" s="10"/>
    </row>
    <row r="692" spans="1:9" ht="12.75" x14ac:dyDescent="0.2">
      <c r="A692" s="20"/>
      <c r="I692" s="10"/>
    </row>
    <row r="693" spans="1:9" ht="12.75" x14ac:dyDescent="0.2">
      <c r="A693" s="20"/>
      <c r="I693" s="10"/>
    </row>
    <row r="694" spans="1:9" ht="12.75" x14ac:dyDescent="0.2">
      <c r="A694" s="20"/>
      <c r="I694" s="10"/>
    </row>
    <row r="695" spans="1:9" ht="12.75" x14ac:dyDescent="0.2">
      <c r="A695" s="20"/>
      <c r="I695" s="10"/>
    </row>
    <row r="696" spans="1:9" ht="12.75" x14ac:dyDescent="0.2">
      <c r="A696" s="20"/>
      <c r="I696" s="10"/>
    </row>
    <row r="697" spans="1:9" ht="12.75" x14ac:dyDescent="0.2">
      <c r="A697" s="20"/>
      <c r="I697" s="10"/>
    </row>
    <row r="698" spans="1:9" ht="12.75" x14ac:dyDescent="0.2">
      <c r="A698" s="20"/>
      <c r="I698" s="10"/>
    </row>
    <row r="699" spans="1:9" ht="12.75" x14ac:dyDescent="0.2">
      <c r="A699" s="20"/>
      <c r="I699" s="10"/>
    </row>
    <row r="700" spans="1:9" ht="12.75" x14ac:dyDescent="0.2">
      <c r="A700" s="20"/>
      <c r="I700" s="10"/>
    </row>
    <row r="701" spans="1:9" ht="12.75" x14ac:dyDescent="0.2">
      <c r="A701" s="20"/>
      <c r="I701" s="10"/>
    </row>
    <row r="702" spans="1:9" ht="12.75" x14ac:dyDescent="0.2">
      <c r="A702" s="20"/>
      <c r="I702" s="10"/>
    </row>
    <row r="703" spans="1:9" ht="12.75" x14ac:dyDescent="0.2">
      <c r="A703" s="20"/>
      <c r="I703" s="10"/>
    </row>
    <row r="704" spans="1:9" ht="12.75" x14ac:dyDescent="0.2">
      <c r="A704" s="20"/>
      <c r="I704" s="10"/>
    </row>
    <row r="705" spans="1:9" ht="12.75" x14ac:dyDescent="0.2">
      <c r="A705" s="20"/>
      <c r="I705" s="10"/>
    </row>
    <row r="706" spans="1:9" ht="12.75" x14ac:dyDescent="0.2">
      <c r="A706" s="20"/>
      <c r="I706" s="10"/>
    </row>
    <row r="707" spans="1:9" ht="12.75" x14ac:dyDescent="0.2">
      <c r="A707" s="20"/>
      <c r="I707" s="10"/>
    </row>
    <row r="708" spans="1:9" ht="12.75" x14ac:dyDescent="0.2">
      <c r="A708" s="20"/>
      <c r="I708" s="10"/>
    </row>
    <row r="709" spans="1:9" ht="12.75" x14ac:dyDescent="0.2">
      <c r="A709" s="20"/>
      <c r="I709" s="10"/>
    </row>
    <row r="710" spans="1:9" ht="12.75" x14ac:dyDescent="0.2">
      <c r="A710" s="20"/>
      <c r="I710" s="10"/>
    </row>
    <row r="711" spans="1:9" ht="12.75" x14ac:dyDescent="0.2">
      <c r="A711" s="20"/>
      <c r="I711" s="10"/>
    </row>
    <row r="712" spans="1:9" ht="12.75" x14ac:dyDescent="0.2">
      <c r="A712" s="20"/>
      <c r="I712" s="10"/>
    </row>
    <row r="713" spans="1:9" ht="12.75" x14ac:dyDescent="0.2">
      <c r="A713" s="20"/>
      <c r="I713" s="10"/>
    </row>
    <row r="714" spans="1:9" ht="12.75" x14ac:dyDescent="0.2">
      <c r="A714" s="20"/>
      <c r="I714" s="10"/>
    </row>
    <row r="715" spans="1:9" ht="12.75" x14ac:dyDescent="0.2">
      <c r="A715" s="20"/>
      <c r="I715" s="10"/>
    </row>
    <row r="716" spans="1:9" ht="12.75" x14ac:dyDescent="0.2">
      <c r="A716" s="20"/>
      <c r="I716" s="10"/>
    </row>
    <row r="717" spans="1:9" ht="12.75" x14ac:dyDescent="0.2">
      <c r="A717" s="20"/>
      <c r="I717" s="10"/>
    </row>
    <row r="718" spans="1:9" ht="12.75" x14ac:dyDescent="0.2">
      <c r="A718" s="20"/>
      <c r="I718" s="10"/>
    </row>
    <row r="719" spans="1:9" ht="12.75" x14ac:dyDescent="0.2">
      <c r="A719" s="20"/>
      <c r="I719" s="10"/>
    </row>
    <row r="720" spans="1:9" ht="12.75" x14ac:dyDescent="0.2">
      <c r="A720" s="20"/>
      <c r="I720" s="10"/>
    </row>
    <row r="721" spans="1:9" ht="12.75" x14ac:dyDescent="0.2">
      <c r="A721" s="20"/>
      <c r="I721" s="10"/>
    </row>
    <row r="722" spans="1:9" ht="12.75" x14ac:dyDescent="0.2">
      <c r="A722" s="20"/>
      <c r="I722" s="10"/>
    </row>
    <row r="723" spans="1:9" ht="12.75" x14ac:dyDescent="0.2">
      <c r="A723" s="20"/>
      <c r="I723" s="10"/>
    </row>
    <row r="724" spans="1:9" ht="12.75" x14ac:dyDescent="0.2">
      <c r="A724" s="20"/>
      <c r="I724" s="10"/>
    </row>
    <row r="725" spans="1:9" ht="12.75" x14ac:dyDescent="0.2">
      <c r="A725" s="20"/>
      <c r="I725" s="10"/>
    </row>
    <row r="726" spans="1:9" ht="12.75" x14ac:dyDescent="0.2">
      <c r="A726" s="20"/>
      <c r="I726" s="10"/>
    </row>
    <row r="727" spans="1:9" ht="12.75" x14ac:dyDescent="0.2">
      <c r="A727" s="20"/>
      <c r="I727" s="10"/>
    </row>
    <row r="728" spans="1:9" ht="12.75" x14ac:dyDescent="0.2">
      <c r="A728" s="20"/>
      <c r="I728" s="10"/>
    </row>
    <row r="729" spans="1:9" ht="12.75" x14ac:dyDescent="0.2">
      <c r="A729" s="20"/>
      <c r="I729" s="10"/>
    </row>
    <row r="730" spans="1:9" ht="12.75" x14ac:dyDescent="0.2">
      <c r="A730" s="20"/>
      <c r="I730" s="10"/>
    </row>
    <row r="731" spans="1:9" ht="12.75" x14ac:dyDescent="0.2">
      <c r="A731" s="20"/>
      <c r="I731" s="10"/>
    </row>
    <row r="732" spans="1:9" ht="12.75" x14ac:dyDescent="0.2">
      <c r="A732" s="20"/>
      <c r="I732" s="10"/>
    </row>
    <row r="733" spans="1:9" ht="12.75" x14ac:dyDescent="0.2">
      <c r="A733" s="20"/>
      <c r="I733" s="10"/>
    </row>
    <row r="734" spans="1:9" ht="12.75" x14ac:dyDescent="0.2">
      <c r="A734" s="20"/>
      <c r="I734" s="10"/>
    </row>
    <row r="735" spans="1:9" ht="12.75" x14ac:dyDescent="0.2">
      <c r="A735" s="20"/>
      <c r="I735" s="10"/>
    </row>
    <row r="736" spans="1:9" ht="12.75" x14ac:dyDescent="0.2">
      <c r="A736" s="20"/>
      <c r="I736" s="10"/>
    </row>
    <row r="737" spans="1:9" ht="12.75" x14ac:dyDescent="0.2">
      <c r="A737" s="20"/>
      <c r="I737" s="10"/>
    </row>
    <row r="738" spans="1:9" ht="12.75" x14ac:dyDescent="0.2">
      <c r="A738" s="20"/>
      <c r="I738" s="10"/>
    </row>
    <row r="739" spans="1:9" ht="12.75" x14ac:dyDescent="0.2">
      <c r="A739" s="20"/>
      <c r="I739" s="10"/>
    </row>
    <row r="740" spans="1:9" ht="12.75" x14ac:dyDescent="0.2">
      <c r="A740" s="20"/>
      <c r="I740" s="10"/>
    </row>
    <row r="741" spans="1:9" ht="12.75" x14ac:dyDescent="0.2">
      <c r="A741" s="20"/>
      <c r="I741" s="10"/>
    </row>
    <row r="742" spans="1:9" ht="12.75" x14ac:dyDescent="0.2">
      <c r="A742" s="20"/>
      <c r="I742" s="10"/>
    </row>
    <row r="743" spans="1:9" ht="12.75" x14ac:dyDescent="0.2">
      <c r="A743" s="20"/>
      <c r="I743" s="10"/>
    </row>
    <row r="744" spans="1:9" ht="12.75" x14ac:dyDescent="0.2">
      <c r="A744" s="20"/>
      <c r="I744" s="10"/>
    </row>
    <row r="745" spans="1:9" ht="12.75" x14ac:dyDescent="0.2">
      <c r="A745" s="20"/>
      <c r="I745" s="10"/>
    </row>
    <row r="746" spans="1:9" ht="12.75" x14ac:dyDescent="0.2">
      <c r="A746" s="20"/>
      <c r="I746" s="10"/>
    </row>
    <row r="747" spans="1:9" ht="12.75" x14ac:dyDescent="0.2">
      <c r="A747" s="20"/>
      <c r="I747" s="10"/>
    </row>
    <row r="748" spans="1:9" ht="12.75" x14ac:dyDescent="0.2">
      <c r="A748" s="20"/>
      <c r="I748" s="10"/>
    </row>
    <row r="749" spans="1:9" ht="12.75" x14ac:dyDescent="0.2">
      <c r="A749" s="20"/>
      <c r="I749" s="10"/>
    </row>
    <row r="750" spans="1:9" ht="12.75" x14ac:dyDescent="0.2">
      <c r="A750" s="20"/>
      <c r="I750" s="10"/>
    </row>
    <row r="751" spans="1:9" ht="12.75" x14ac:dyDescent="0.2">
      <c r="A751" s="20"/>
      <c r="I751" s="10"/>
    </row>
    <row r="752" spans="1:9" ht="12.75" x14ac:dyDescent="0.2">
      <c r="A752" s="20"/>
      <c r="I752" s="10"/>
    </row>
    <row r="753" spans="1:9" ht="12.75" x14ac:dyDescent="0.2">
      <c r="A753" s="20"/>
      <c r="I753" s="10"/>
    </row>
    <row r="754" spans="1:9" ht="12.75" x14ac:dyDescent="0.2">
      <c r="A754" s="20"/>
      <c r="I754" s="10"/>
    </row>
    <row r="755" spans="1:9" ht="12.75" x14ac:dyDescent="0.2">
      <c r="A755" s="20"/>
      <c r="I755" s="10"/>
    </row>
    <row r="756" spans="1:9" ht="12.75" x14ac:dyDescent="0.2">
      <c r="A756" s="20"/>
      <c r="I756" s="10"/>
    </row>
    <row r="757" spans="1:9" ht="12.75" x14ac:dyDescent="0.2">
      <c r="A757" s="20"/>
      <c r="I757" s="10"/>
    </row>
    <row r="758" spans="1:9" ht="12.75" x14ac:dyDescent="0.2">
      <c r="A758" s="20"/>
      <c r="I758" s="10"/>
    </row>
    <row r="759" spans="1:9" ht="12.75" x14ac:dyDescent="0.2">
      <c r="A759" s="20"/>
      <c r="I759" s="10"/>
    </row>
    <row r="760" spans="1:9" ht="12.75" x14ac:dyDescent="0.2">
      <c r="A760" s="20"/>
      <c r="I760" s="10"/>
    </row>
    <row r="761" spans="1:9" ht="12.75" x14ac:dyDescent="0.2">
      <c r="A761" s="20"/>
      <c r="I761" s="10"/>
    </row>
    <row r="762" spans="1:9" ht="12.75" x14ac:dyDescent="0.2">
      <c r="A762" s="20"/>
      <c r="I762" s="10"/>
    </row>
    <row r="763" spans="1:9" ht="12.75" x14ac:dyDescent="0.2">
      <c r="A763" s="20"/>
      <c r="I763" s="10"/>
    </row>
    <row r="764" spans="1:9" ht="12.75" x14ac:dyDescent="0.2">
      <c r="A764" s="20"/>
      <c r="I764" s="10"/>
    </row>
    <row r="765" spans="1:9" ht="12.75" x14ac:dyDescent="0.2">
      <c r="A765" s="20"/>
      <c r="I765" s="10"/>
    </row>
    <row r="766" spans="1:9" ht="12.75" x14ac:dyDescent="0.2">
      <c r="A766" s="20"/>
      <c r="I766" s="10"/>
    </row>
    <row r="767" spans="1:9" ht="12.75" x14ac:dyDescent="0.2">
      <c r="A767" s="20"/>
      <c r="I767" s="10"/>
    </row>
    <row r="768" spans="1:9" ht="12.75" x14ac:dyDescent="0.2">
      <c r="A768" s="20"/>
      <c r="I768" s="10"/>
    </row>
    <row r="769" spans="1:9" ht="12.75" x14ac:dyDescent="0.2">
      <c r="A769" s="20"/>
      <c r="I769" s="10"/>
    </row>
    <row r="770" spans="1:9" ht="12.75" x14ac:dyDescent="0.2">
      <c r="A770" s="20"/>
      <c r="I770" s="10"/>
    </row>
    <row r="771" spans="1:9" ht="12.75" x14ac:dyDescent="0.2">
      <c r="A771" s="20"/>
      <c r="I771" s="10"/>
    </row>
    <row r="772" spans="1:9" ht="12.75" x14ac:dyDescent="0.2">
      <c r="A772" s="20"/>
      <c r="I772" s="10"/>
    </row>
    <row r="773" spans="1:9" ht="12.75" x14ac:dyDescent="0.2">
      <c r="A773" s="20"/>
      <c r="I773" s="10"/>
    </row>
    <row r="774" spans="1:9" ht="12.75" x14ac:dyDescent="0.2">
      <c r="A774" s="20"/>
      <c r="I774" s="10"/>
    </row>
    <row r="775" spans="1:9" ht="12.75" x14ac:dyDescent="0.2">
      <c r="A775" s="20"/>
      <c r="I775" s="10"/>
    </row>
    <row r="776" spans="1:9" ht="12.75" x14ac:dyDescent="0.2">
      <c r="A776" s="20"/>
      <c r="I776" s="10"/>
    </row>
    <row r="777" spans="1:9" ht="12.75" x14ac:dyDescent="0.2">
      <c r="A777" s="20"/>
      <c r="I777" s="10"/>
    </row>
    <row r="778" spans="1:9" ht="12.75" x14ac:dyDescent="0.2">
      <c r="A778" s="20"/>
      <c r="I778" s="10"/>
    </row>
    <row r="779" spans="1:9" ht="12.75" x14ac:dyDescent="0.2">
      <c r="A779" s="20"/>
      <c r="I779" s="10"/>
    </row>
    <row r="780" spans="1:9" ht="12.75" x14ac:dyDescent="0.2">
      <c r="A780" s="20"/>
      <c r="I780" s="10"/>
    </row>
    <row r="781" spans="1:9" ht="12.75" x14ac:dyDescent="0.2">
      <c r="A781" s="20"/>
      <c r="I781" s="10"/>
    </row>
    <row r="782" spans="1:9" ht="12.75" x14ac:dyDescent="0.2">
      <c r="A782" s="20"/>
      <c r="I782" s="10"/>
    </row>
    <row r="783" spans="1:9" ht="12.75" x14ac:dyDescent="0.2">
      <c r="A783" s="20"/>
      <c r="I783" s="10"/>
    </row>
    <row r="784" spans="1:9" ht="12.75" x14ac:dyDescent="0.2">
      <c r="A784" s="20"/>
      <c r="I784" s="10"/>
    </row>
    <row r="785" spans="1:9" ht="12.75" x14ac:dyDescent="0.2">
      <c r="A785" s="20"/>
      <c r="I785" s="10"/>
    </row>
    <row r="786" spans="1:9" ht="12.75" x14ac:dyDescent="0.2">
      <c r="A786" s="20"/>
      <c r="I786" s="10"/>
    </row>
    <row r="787" spans="1:9" ht="12.75" x14ac:dyDescent="0.2">
      <c r="A787" s="20"/>
      <c r="I787" s="10"/>
    </row>
    <row r="788" spans="1:9" ht="12.75" x14ac:dyDescent="0.2">
      <c r="A788" s="20"/>
      <c r="I788" s="10"/>
    </row>
    <row r="789" spans="1:9" ht="12.75" x14ac:dyDescent="0.2">
      <c r="A789" s="20"/>
      <c r="I789" s="10"/>
    </row>
    <row r="790" spans="1:9" ht="12.75" x14ac:dyDescent="0.2">
      <c r="A790" s="20"/>
      <c r="I790" s="10"/>
    </row>
    <row r="791" spans="1:9" ht="12.75" x14ac:dyDescent="0.2">
      <c r="A791" s="20"/>
      <c r="I791" s="10"/>
    </row>
    <row r="792" spans="1:9" ht="12.75" x14ac:dyDescent="0.2">
      <c r="A792" s="20"/>
      <c r="I792" s="10"/>
    </row>
    <row r="793" spans="1:9" ht="12.75" x14ac:dyDescent="0.2">
      <c r="A793" s="20"/>
      <c r="I793" s="10"/>
    </row>
    <row r="794" spans="1:9" ht="12.75" x14ac:dyDescent="0.2">
      <c r="A794" s="20"/>
      <c r="I794" s="10"/>
    </row>
    <row r="795" spans="1:9" ht="12.75" x14ac:dyDescent="0.2">
      <c r="A795" s="20"/>
      <c r="I795" s="10"/>
    </row>
    <row r="796" spans="1:9" ht="12.75" x14ac:dyDescent="0.2">
      <c r="A796" s="20"/>
      <c r="I796" s="10"/>
    </row>
    <row r="797" spans="1:9" ht="12.75" x14ac:dyDescent="0.2">
      <c r="A797" s="20"/>
      <c r="I797" s="10"/>
    </row>
    <row r="798" spans="1:9" ht="12.75" x14ac:dyDescent="0.2">
      <c r="A798" s="20"/>
      <c r="I798" s="10"/>
    </row>
    <row r="799" spans="1:9" ht="12.75" x14ac:dyDescent="0.2">
      <c r="A799" s="20"/>
      <c r="I799" s="10"/>
    </row>
    <row r="800" spans="1:9" ht="12.75" x14ac:dyDescent="0.2">
      <c r="A800" s="20"/>
      <c r="I800" s="10"/>
    </row>
    <row r="801" spans="1:9" ht="12.75" x14ac:dyDescent="0.2">
      <c r="A801" s="20"/>
      <c r="I801" s="10"/>
    </row>
    <row r="802" spans="1:9" ht="12.75" x14ac:dyDescent="0.2">
      <c r="A802" s="20"/>
      <c r="I802" s="10"/>
    </row>
    <row r="803" spans="1:9" ht="12.75" x14ac:dyDescent="0.2">
      <c r="A803" s="20"/>
      <c r="I803" s="10"/>
    </row>
    <row r="804" spans="1:9" ht="12.75" x14ac:dyDescent="0.2">
      <c r="A804" s="20"/>
      <c r="I804" s="10"/>
    </row>
    <row r="805" spans="1:9" ht="12.75" x14ac:dyDescent="0.2">
      <c r="A805" s="20"/>
      <c r="I805" s="10"/>
    </row>
    <row r="806" spans="1:9" ht="12.75" x14ac:dyDescent="0.2">
      <c r="A806" s="20"/>
      <c r="I806" s="10"/>
    </row>
    <row r="807" spans="1:9" ht="12.75" x14ac:dyDescent="0.2">
      <c r="A807" s="20"/>
      <c r="I807" s="10"/>
    </row>
    <row r="808" spans="1:9" ht="12.75" x14ac:dyDescent="0.2">
      <c r="A808" s="20"/>
      <c r="I808" s="10"/>
    </row>
    <row r="809" spans="1:9" ht="12.75" x14ac:dyDescent="0.2">
      <c r="A809" s="20"/>
      <c r="I809" s="10"/>
    </row>
    <row r="810" spans="1:9" ht="12.75" x14ac:dyDescent="0.2">
      <c r="A810" s="20"/>
      <c r="I810" s="10"/>
    </row>
    <row r="811" spans="1:9" ht="12.75" x14ac:dyDescent="0.2">
      <c r="A811" s="20"/>
      <c r="I811" s="10"/>
    </row>
    <row r="812" spans="1:9" ht="12.75" x14ac:dyDescent="0.2">
      <c r="A812" s="20"/>
      <c r="I812" s="10"/>
    </row>
    <row r="813" spans="1:9" ht="12.75" x14ac:dyDescent="0.2">
      <c r="A813" s="20"/>
      <c r="I813" s="10"/>
    </row>
    <row r="814" spans="1:9" ht="12.75" x14ac:dyDescent="0.2">
      <c r="A814" s="20"/>
      <c r="I814" s="10"/>
    </row>
    <row r="815" spans="1:9" ht="12.75" x14ac:dyDescent="0.2">
      <c r="A815" s="20"/>
      <c r="I815" s="10"/>
    </row>
    <row r="816" spans="1:9" ht="12.75" x14ac:dyDescent="0.2">
      <c r="A816" s="20"/>
      <c r="I816" s="10"/>
    </row>
    <row r="817" spans="1:9" ht="12.75" x14ac:dyDescent="0.2">
      <c r="A817" s="20"/>
      <c r="I817" s="10"/>
    </row>
    <row r="818" spans="1:9" ht="12.75" x14ac:dyDescent="0.2">
      <c r="A818" s="20"/>
      <c r="I818" s="10"/>
    </row>
    <row r="819" spans="1:9" ht="12.75" x14ac:dyDescent="0.2">
      <c r="A819" s="20"/>
      <c r="I819" s="10"/>
    </row>
    <row r="820" spans="1:9" ht="12.75" x14ac:dyDescent="0.2">
      <c r="A820" s="20"/>
      <c r="I820" s="10"/>
    </row>
    <row r="821" spans="1:9" ht="12.75" x14ac:dyDescent="0.2">
      <c r="A821" s="20"/>
      <c r="I821" s="10"/>
    </row>
    <row r="822" spans="1:9" ht="12.75" x14ac:dyDescent="0.2">
      <c r="A822" s="20"/>
      <c r="I822" s="10"/>
    </row>
    <row r="823" spans="1:9" ht="12.75" x14ac:dyDescent="0.2">
      <c r="A823" s="20"/>
      <c r="I823" s="10"/>
    </row>
    <row r="824" spans="1:9" ht="12.75" x14ac:dyDescent="0.2">
      <c r="A824" s="20"/>
      <c r="I824" s="10"/>
    </row>
    <row r="825" spans="1:9" ht="12.75" x14ac:dyDescent="0.2">
      <c r="A825" s="20"/>
      <c r="I825" s="10"/>
    </row>
    <row r="826" spans="1:9" ht="12.75" x14ac:dyDescent="0.2">
      <c r="A826" s="20"/>
      <c r="I826" s="10"/>
    </row>
    <row r="827" spans="1:9" ht="12.75" x14ac:dyDescent="0.2">
      <c r="A827" s="20"/>
      <c r="I827" s="10"/>
    </row>
    <row r="828" spans="1:9" ht="12.75" x14ac:dyDescent="0.2">
      <c r="A828" s="20"/>
      <c r="I828" s="10"/>
    </row>
    <row r="829" spans="1:9" ht="12.75" x14ac:dyDescent="0.2">
      <c r="A829" s="20"/>
      <c r="I829" s="10"/>
    </row>
    <row r="830" spans="1:9" ht="12.75" x14ac:dyDescent="0.2">
      <c r="A830" s="20"/>
      <c r="I830" s="10"/>
    </row>
    <row r="831" spans="1:9" ht="12.75" x14ac:dyDescent="0.2">
      <c r="A831" s="20"/>
      <c r="I831" s="10"/>
    </row>
    <row r="832" spans="1:9" ht="12.75" x14ac:dyDescent="0.2">
      <c r="A832" s="20"/>
      <c r="I832" s="10"/>
    </row>
    <row r="833" spans="1:9" ht="12.75" x14ac:dyDescent="0.2">
      <c r="A833" s="20"/>
      <c r="I833" s="10"/>
    </row>
    <row r="834" spans="1:9" ht="12.75" x14ac:dyDescent="0.2">
      <c r="A834" s="20"/>
      <c r="I834" s="10"/>
    </row>
    <row r="835" spans="1:9" ht="12.75" x14ac:dyDescent="0.2">
      <c r="A835" s="20"/>
      <c r="I835" s="10"/>
    </row>
    <row r="836" spans="1:9" ht="12.75" x14ac:dyDescent="0.2">
      <c r="A836" s="20"/>
      <c r="I836" s="10"/>
    </row>
    <row r="837" spans="1:9" ht="12.75" x14ac:dyDescent="0.2">
      <c r="A837" s="20"/>
      <c r="I837" s="10"/>
    </row>
    <row r="838" spans="1:9" ht="12.75" x14ac:dyDescent="0.2">
      <c r="A838" s="20"/>
      <c r="I838" s="10"/>
    </row>
    <row r="839" spans="1:9" ht="12.75" x14ac:dyDescent="0.2">
      <c r="A839" s="20"/>
      <c r="I839" s="10"/>
    </row>
    <row r="840" spans="1:9" ht="12.75" x14ac:dyDescent="0.2">
      <c r="A840" s="20"/>
      <c r="I840" s="10"/>
    </row>
    <row r="841" spans="1:9" ht="12.75" x14ac:dyDescent="0.2">
      <c r="A841" s="20"/>
      <c r="I841" s="10"/>
    </row>
    <row r="842" spans="1:9" ht="12.75" x14ac:dyDescent="0.2">
      <c r="A842" s="20"/>
      <c r="I842" s="10"/>
    </row>
    <row r="843" spans="1:9" ht="12.75" x14ac:dyDescent="0.2">
      <c r="A843" s="20"/>
      <c r="I843" s="10"/>
    </row>
    <row r="844" spans="1:9" ht="12.75" x14ac:dyDescent="0.2">
      <c r="A844" s="20"/>
      <c r="I844" s="10"/>
    </row>
    <row r="845" spans="1:9" ht="12.75" x14ac:dyDescent="0.2">
      <c r="A845" s="20"/>
      <c r="I845" s="10"/>
    </row>
    <row r="846" spans="1:9" ht="12.75" x14ac:dyDescent="0.2">
      <c r="A846" s="20"/>
      <c r="I846" s="10"/>
    </row>
    <row r="847" spans="1:9" ht="12.75" x14ac:dyDescent="0.2">
      <c r="A847" s="20"/>
      <c r="I847" s="10"/>
    </row>
    <row r="848" spans="1:9" ht="12.75" x14ac:dyDescent="0.2">
      <c r="A848" s="20"/>
      <c r="I848" s="10"/>
    </row>
    <row r="849" spans="1:9" ht="12.75" x14ac:dyDescent="0.2">
      <c r="A849" s="20"/>
      <c r="I849" s="10"/>
    </row>
    <row r="850" spans="1:9" ht="12.75" x14ac:dyDescent="0.2">
      <c r="A850" s="20"/>
      <c r="I850" s="10"/>
    </row>
    <row r="851" spans="1:9" ht="12.75" x14ac:dyDescent="0.2">
      <c r="A851" s="20"/>
      <c r="I851" s="10"/>
    </row>
    <row r="852" spans="1:9" ht="12.75" x14ac:dyDescent="0.2">
      <c r="A852" s="20"/>
      <c r="I852" s="10"/>
    </row>
    <row r="853" spans="1:9" ht="12.75" x14ac:dyDescent="0.2">
      <c r="A853" s="20"/>
      <c r="I853" s="10"/>
    </row>
    <row r="854" spans="1:9" ht="12.75" x14ac:dyDescent="0.2">
      <c r="A854" s="20"/>
      <c r="I854" s="10"/>
    </row>
    <row r="855" spans="1:9" ht="12.75" x14ac:dyDescent="0.2">
      <c r="A855" s="20"/>
      <c r="I855" s="10"/>
    </row>
    <row r="856" spans="1:9" ht="12.75" x14ac:dyDescent="0.2">
      <c r="A856" s="20"/>
      <c r="I856" s="10"/>
    </row>
    <row r="857" spans="1:9" ht="12.75" x14ac:dyDescent="0.2">
      <c r="A857" s="20"/>
      <c r="I857" s="10"/>
    </row>
    <row r="858" spans="1:9" ht="12.75" x14ac:dyDescent="0.2">
      <c r="A858" s="20"/>
      <c r="I858" s="10"/>
    </row>
    <row r="859" spans="1:9" ht="12.75" x14ac:dyDescent="0.2">
      <c r="A859" s="20"/>
      <c r="I859" s="10"/>
    </row>
    <row r="860" spans="1:9" ht="12.75" x14ac:dyDescent="0.2">
      <c r="A860" s="20"/>
      <c r="I860" s="10"/>
    </row>
    <row r="861" spans="1:9" ht="12.75" x14ac:dyDescent="0.2">
      <c r="A861" s="20"/>
      <c r="I861" s="10"/>
    </row>
    <row r="862" spans="1:9" ht="12.75" x14ac:dyDescent="0.2">
      <c r="A862" s="20"/>
      <c r="I862" s="10"/>
    </row>
    <row r="863" spans="1:9" ht="12.75" x14ac:dyDescent="0.2">
      <c r="A863" s="20"/>
      <c r="I863" s="10"/>
    </row>
    <row r="864" spans="1:9" ht="12.75" x14ac:dyDescent="0.2">
      <c r="A864" s="20"/>
      <c r="I864" s="10"/>
    </row>
    <row r="865" spans="1:9" ht="12.75" x14ac:dyDescent="0.2">
      <c r="A865" s="20"/>
      <c r="I865" s="10"/>
    </row>
    <row r="866" spans="1:9" ht="12.75" x14ac:dyDescent="0.2">
      <c r="A866" s="20"/>
      <c r="I866" s="10"/>
    </row>
    <row r="867" spans="1:9" ht="12.75" x14ac:dyDescent="0.2">
      <c r="A867" s="20"/>
      <c r="I867" s="10"/>
    </row>
    <row r="868" spans="1:9" ht="12.75" x14ac:dyDescent="0.2">
      <c r="A868" s="20"/>
      <c r="I868" s="10"/>
    </row>
    <row r="869" spans="1:9" ht="12.75" x14ac:dyDescent="0.2">
      <c r="A869" s="20"/>
      <c r="I869" s="10"/>
    </row>
    <row r="870" spans="1:9" ht="12.75" x14ac:dyDescent="0.2">
      <c r="A870" s="20"/>
      <c r="I870" s="10"/>
    </row>
    <row r="871" spans="1:9" ht="12.75" x14ac:dyDescent="0.2">
      <c r="A871" s="20"/>
      <c r="I871" s="10"/>
    </row>
    <row r="872" spans="1:9" ht="12.75" x14ac:dyDescent="0.2">
      <c r="A872" s="20"/>
      <c r="I872" s="10"/>
    </row>
    <row r="873" spans="1:9" ht="12.75" x14ac:dyDescent="0.2">
      <c r="A873" s="20"/>
      <c r="I873" s="10"/>
    </row>
    <row r="874" spans="1:9" ht="12.75" x14ac:dyDescent="0.2">
      <c r="A874" s="20"/>
      <c r="I874" s="10"/>
    </row>
    <row r="875" spans="1:9" ht="12.75" x14ac:dyDescent="0.2">
      <c r="A875" s="20"/>
      <c r="I875" s="10"/>
    </row>
    <row r="876" spans="1:9" ht="12.75" x14ac:dyDescent="0.2">
      <c r="A876" s="20"/>
      <c r="I876" s="10"/>
    </row>
    <row r="877" spans="1:9" ht="12.75" x14ac:dyDescent="0.2">
      <c r="A877" s="20"/>
      <c r="I877" s="10"/>
    </row>
    <row r="878" spans="1:9" ht="12.75" x14ac:dyDescent="0.2">
      <c r="A878" s="20"/>
      <c r="I878" s="10"/>
    </row>
    <row r="879" spans="1:9" ht="12.75" x14ac:dyDescent="0.2">
      <c r="A879" s="20"/>
      <c r="I879" s="10"/>
    </row>
    <row r="880" spans="1:9" ht="12.75" x14ac:dyDescent="0.2">
      <c r="A880" s="20"/>
      <c r="I880" s="10"/>
    </row>
    <row r="881" spans="1:9" ht="12.75" x14ac:dyDescent="0.2">
      <c r="A881" s="20"/>
      <c r="I881" s="10"/>
    </row>
    <row r="882" spans="1:9" ht="12.75" x14ac:dyDescent="0.2">
      <c r="A882" s="20"/>
      <c r="I882" s="10"/>
    </row>
    <row r="883" spans="1:9" ht="12.75" x14ac:dyDescent="0.2">
      <c r="A883" s="20"/>
      <c r="I883" s="10"/>
    </row>
    <row r="884" spans="1:9" ht="12.75" x14ac:dyDescent="0.2">
      <c r="A884" s="20"/>
      <c r="I884" s="10"/>
    </row>
    <row r="885" spans="1:9" ht="12.75" x14ac:dyDescent="0.2">
      <c r="A885" s="20"/>
      <c r="I885" s="10"/>
    </row>
    <row r="886" spans="1:9" ht="12.75" x14ac:dyDescent="0.2">
      <c r="A886" s="20"/>
      <c r="I886" s="10"/>
    </row>
    <row r="887" spans="1:9" ht="12.75" x14ac:dyDescent="0.2">
      <c r="A887" s="20"/>
      <c r="I887" s="10"/>
    </row>
    <row r="888" spans="1:9" ht="12.75" x14ac:dyDescent="0.2">
      <c r="A888" s="20"/>
      <c r="I888" s="10"/>
    </row>
    <row r="889" spans="1:9" ht="12.75" x14ac:dyDescent="0.2">
      <c r="A889" s="20"/>
      <c r="I889" s="10"/>
    </row>
    <row r="890" spans="1:9" ht="12.75" x14ac:dyDescent="0.2">
      <c r="A890" s="20"/>
      <c r="I890" s="10"/>
    </row>
    <row r="891" spans="1:9" ht="12.75" x14ac:dyDescent="0.2">
      <c r="A891" s="20"/>
      <c r="I891" s="10"/>
    </row>
    <row r="892" spans="1:9" ht="12.75" x14ac:dyDescent="0.2">
      <c r="A892" s="20"/>
      <c r="I892" s="10"/>
    </row>
    <row r="893" spans="1:9" ht="12.75" x14ac:dyDescent="0.2">
      <c r="A893" s="20"/>
      <c r="I893" s="10"/>
    </row>
    <row r="894" spans="1:9" ht="12.75" x14ac:dyDescent="0.2">
      <c r="A894" s="20"/>
      <c r="I894" s="10"/>
    </row>
    <row r="895" spans="1:9" ht="12.75" x14ac:dyDescent="0.2">
      <c r="A895" s="20"/>
      <c r="I895" s="10"/>
    </row>
    <row r="896" spans="1:9" ht="12.75" x14ac:dyDescent="0.2">
      <c r="A896" s="20"/>
      <c r="I896" s="10"/>
    </row>
    <row r="897" spans="1:9" ht="12.75" x14ac:dyDescent="0.2">
      <c r="A897" s="20"/>
      <c r="I897" s="10"/>
    </row>
    <row r="898" spans="1:9" ht="12.75" x14ac:dyDescent="0.2">
      <c r="A898" s="20"/>
      <c r="I898" s="10"/>
    </row>
    <row r="899" spans="1:9" ht="12.75" x14ac:dyDescent="0.2">
      <c r="A899" s="20"/>
      <c r="I899" s="10"/>
    </row>
    <row r="900" spans="1:9" ht="12.75" x14ac:dyDescent="0.2">
      <c r="A900" s="20"/>
      <c r="I900" s="10"/>
    </row>
    <row r="901" spans="1:9" ht="12.75" x14ac:dyDescent="0.2">
      <c r="A901" s="20"/>
      <c r="I901" s="10"/>
    </row>
    <row r="902" spans="1:9" ht="12.75" x14ac:dyDescent="0.2">
      <c r="A902" s="20"/>
      <c r="I902" s="10"/>
    </row>
    <row r="903" spans="1:9" ht="12.75" x14ac:dyDescent="0.2">
      <c r="A903" s="20"/>
      <c r="I903" s="10"/>
    </row>
    <row r="904" spans="1:9" ht="12.75" x14ac:dyDescent="0.2">
      <c r="A904" s="20"/>
      <c r="I904" s="10"/>
    </row>
    <row r="905" spans="1:9" ht="12.75" x14ac:dyDescent="0.2">
      <c r="A905" s="20"/>
      <c r="I905" s="10"/>
    </row>
    <row r="906" spans="1:9" ht="12.75" x14ac:dyDescent="0.2">
      <c r="A906" s="20"/>
      <c r="I906" s="10"/>
    </row>
    <row r="907" spans="1:9" ht="12.75" x14ac:dyDescent="0.2">
      <c r="A907" s="20"/>
      <c r="I907" s="10"/>
    </row>
    <row r="908" spans="1:9" ht="12.75" x14ac:dyDescent="0.2">
      <c r="A908" s="20"/>
      <c r="I908" s="10"/>
    </row>
    <row r="909" spans="1:9" ht="12.75" x14ac:dyDescent="0.2">
      <c r="A909" s="20"/>
      <c r="I909" s="10"/>
    </row>
    <row r="910" spans="1:9" ht="12.75" x14ac:dyDescent="0.2">
      <c r="A910" s="20"/>
      <c r="I910" s="10"/>
    </row>
    <row r="911" spans="1:9" ht="12.75" x14ac:dyDescent="0.2">
      <c r="A911" s="20"/>
      <c r="I911" s="10"/>
    </row>
    <row r="912" spans="1:9" ht="12.75" x14ac:dyDescent="0.2">
      <c r="A912" s="20"/>
      <c r="I912" s="10"/>
    </row>
    <row r="913" spans="1:9" ht="12.75" x14ac:dyDescent="0.2">
      <c r="A913" s="20"/>
      <c r="I913" s="10"/>
    </row>
    <row r="914" spans="1:9" ht="12.75" x14ac:dyDescent="0.2">
      <c r="A914" s="20"/>
      <c r="I914" s="10"/>
    </row>
    <row r="915" spans="1:9" ht="12.75" x14ac:dyDescent="0.2">
      <c r="A915" s="20"/>
      <c r="I915" s="10"/>
    </row>
    <row r="916" spans="1:9" ht="12.75" x14ac:dyDescent="0.2">
      <c r="A916" s="20"/>
      <c r="I916" s="10"/>
    </row>
    <row r="917" spans="1:9" ht="12.75" x14ac:dyDescent="0.2">
      <c r="A917" s="20"/>
      <c r="I917" s="10"/>
    </row>
    <row r="918" spans="1:9" ht="12.75" x14ac:dyDescent="0.2">
      <c r="A918" s="20"/>
      <c r="I918" s="10"/>
    </row>
    <row r="919" spans="1:9" ht="12.75" x14ac:dyDescent="0.2">
      <c r="A919" s="20"/>
      <c r="I919" s="10"/>
    </row>
    <row r="920" spans="1:9" ht="12.75" x14ac:dyDescent="0.2">
      <c r="A920" s="20"/>
      <c r="I920" s="10"/>
    </row>
    <row r="921" spans="1:9" ht="12.75" x14ac:dyDescent="0.2">
      <c r="A921" s="20"/>
      <c r="I921" s="10"/>
    </row>
    <row r="922" spans="1:9" ht="12.75" x14ac:dyDescent="0.2">
      <c r="A922" s="20"/>
      <c r="I922" s="10"/>
    </row>
    <row r="923" spans="1:9" ht="12.75" x14ac:dyDescent="0.2">
      <c r="A923" s="20"/>
      <c r="I923" s="10"/>
    </row>
    <row r="924" spans="1:9" ht="12.75" x14ac:dyDescent="0.2">
      <c r="A924" s="20"/>
      <c r="I924" s="10"/>
    </row>
    <row r="925" spans="1:9" ht="12.75" x14ac:dyDescent="0.2">
      <c r="A925" s="20"/>
      <c r="I925" s="10"/>
    </row>
    <row r="926" spans="1:9" ht="12.75" x14ac:dyDescent="0.2">
      <c r="A926" s="20"/>
      <c r="I926" s="10"/>
    </row>
    <row r="927" spans="1:9" ht="12.75" x14ac:dyDescent="0.2">
      <c r="A927" s="20"/>
      <c r="I927" s="10"/>
    </row>
    <row r="928" spans="1:9" ht="12.75" x14ac:dyDescent="0.2">
      <c r="A928" s="20"/>
      <c r="I928" s="10"/>
    </row>
    <row r="929" spans="1:9" ht="12.75" x14ac:dyDescent="0.2">
      <c r="A929" s="20"/>
      <c r="I929" s="10"/>
    </row>
    <row r="930" spans="1:9" ht="12.75" x14ac:dyDescent="0.2">
      <c r="A930" s="20"/>
      <c r="I930" s="10"/>
    </row>
    <row r="931" spans="1:9" ht="12.75" x14ac:dyDescent="0.2">
      <c r="A931" s="20"/>
      <c r="I931" s="10"/>
    </row>
    <row r="932" spans="1:9" ht="12.75" x14ac:dyDescent="0.2">
      <c r="A932" s="20"/>
      <c r="I932" s="10"/>
    </row>
    <row r="933" spans="1:9" ht="12.75" x14ac:dyDescent="0.2">
      <c r="A933" s="20"/>
      <c r="I933" s="10"/>
    </row>
    <row r="934" spans="1:9" ht="12.75" x14ac:dyDescent="0.2">
      <c r="A934" s="20"/>
      <c r="I934" s="10"/>
    </row>
    <row r="935" spans="1:9" ht="12.75" x14ac:dyDescent="0.2">
      <c r="A935" s="20"/>
      <c r="I935" s="10"/>
    </row>
    <row r="936" spans="1:9" ht="12.75" x14ac:dyDescent="0.2">
      <c r="A936" s="20"/>
      <c r="I936" s="10"/>
    </row>
    <row r="937" spans="1:9" ht="12.75" x14ac:dyDescent="0.2">
      <c r="A937" s="20"/>
      <c r="I937" s="10"/>
    </row>
    <row r="938" spans="1:9" ht="12.75" x14ac:dyDescent="0.2">
      <c r="A938" s="20"/>
      <c r="I938" s="10"/>
    </row>
    <row r="939" spans="1:9" ht="12.75" x14ac:dyDescent="0.2">
      <c r="A939" s="20"/>
      <c r="I939" s="10"/>
    </row>
    <row r="940" spans="1:9" ht="12.75" x14ac:dyDescent="0.2">
      <c r="A940" s="20"/>
      <c r="I940" s="10"/>
    </row>
    <row r="941" spans="1:9" ht="12.75" x14ac:dyDescent="0.2">
      <c r="A941" s="20"/>
      <c r="I941" s="10"/>
    </row>
    <row r="942" spans="1:9" ht="12.75" x14ac:dyDescent="0.2">
      <c r="A942" s="20"/>
      <c r="I942" s="10"/>
    </row>
    <row r="943" spans="1:9" ht="12.75" x14ac:dyDescent="0.2">
      <c r="A943" s="20"/>
      <c r="I943" s="10"/>
    </row>
    <row r="944" spans="1:9" ht="12.75" x14ac:dyDescent="0.2">
      <c r="A944" s="20"/>
      <c r="I944" s="10"/>
    </row>
    <row r="945" spans="1:9" ht="12.75" x14ac:dyDescent="0.2">
      <c r="A945" s="20"/>
      <c r="I945" s="10"/>
    </row>
    <row r="946" spans="1:9" ht="12.75" x14ac:dyDescent="0.2">
      <c r="A946" s="20"/>
      <c r="I946" s="10"/>
    </row>
    <row r="947" spans="1:9" ht="12.75" x14ac:dyDescent="0.2">
      <c r="A947" s="20"/>
      <c r="I947" s="10"/>
    </row>
    <row r="948" spans="1:9" ht="12.75" x14ac:dyDescent="0.2">
      <c r="A948" s="20"/>
      <c r="I948" s="10"/>
    </row>
    <row r="949" spans="1:9" ht="12.75" x14ac:dyDescent="0.2">
      <c r="A949" s="20"/>
      <c r="I949" s="10"/>
    </row>
    <row r="950" spans="1:9" ht="12.75" x14ac:dyDescent="0.2">
      <c r="A950" s="20"/>
      <c r="I950" s="10"/>
    </row>
    <row r="951" spans="1:9" ht="12.75" x14ac:dyDescent="0.2">
      <c r="A951" s="20"/>
      <c r="I951" s="10"/>
    </row>
    <row r="952" spans="1:9" ht="12.75" x14ac:dyDescent="0.2">
      <c r="A952" s="20"/>
      <c r="I952" s="10"/>
    </row>
    <row r="953" spans="1:9" ht="12.75" x14ac:dyDescent="0.2">
      <c r="A953" s="20"/>
      <c r="I953" s="10"/>
    </row>
    <row r="954" spans="1:9" ht="12.75" x14ac:dyDescent="0.2">
      <c r="A954" s="20"/>
      <c r="I954" s="10"/>
    </row>
    <row r="955" spans="1:9" ht="12.75" x14ac:dyDescent="0.2">
      <c r="A955" s="20"/>
      <c r="I955" s="10"/>
    </row>
    <row r="956" spans="1:9" ht="12.75" x14ac:dyDescent="0.2">
      <c r="A956" s="20"/>
      <c r="I956" s="10"/>
    </row>
    <row r="957" spans="1:9" ht="12.75" x14ac:dyDescent="0.2">
      <c r="A957" s="20"/>
      <c r="I957" s="10"/>
    </row>
    <row r="958" spans="1:9" ht="12.75" x14ac:dyDescent="0.2">
      <c r="A958" s="20"/>
      <c r="I958" s="10"/>
    </row>
    <row r="959" spans="1:9" ht="12.75" x14ac:dyDescent="0.2">
      <c r="A959" s="20"/>
      <c r="I959" s="10"/>
    </row>
    <row r="960" spans="1:9" ht="12.75" x14ac:dyDescent="0.2">
      <c r="A960" s="20"/>
      <c r="I960" s="10"/>
    </row>
    <row r="961" spans="1:9" ht="12.75" x14ac:dyDescent="0.2">
      <c r="A961" s="20"/>
      <c r="I961" s="10"/>
    </row>
    <row r="962" spans="1:9" ht="12.75" x14ac:dyDescent="0.2">
      <c r="A962" s="20"/>
      <c r="I962" s="10"/>
    </row>
    <row r="963" spans="1:9" ht="12.75" x14ac:dyDescent="0.2">
      <c r="A963" s="20"/>
      <c r="I963" s="10"/>
    </row>
    <row r="964" spans="1:9" ht="12.75" x14ac:dyDescent="0.2">
      <c r="A964" s="20"/>
      <c r="I964" s="10"/>
    </row>
    <row r="965" spans="1:9" ht="12.75" x14ac:dyDescent="0.2">
      <c r="A965" s="20"/>
      <c r="I965" s="10"/>
    </row>
    <row r="966" spans="1:9" ht="12.75" x14ac:dyDescent="0.2">
      <c r="A966" s="20"/>
      <c r="I966" s="10"/>
    </row>
    <row r="967" spans="1:9" ht="12.75" x14ac:dyDescent="0.2">
      <c r="A967" s="20"/>
      <c r="I967" s="10"/>
    </row>
    <row r="968" spans="1:9" ht="12.75" x14ac:dyDescent="0.2">
      <c r="A968" s="20"/>
      <c r="I968" s="10"/>
    </row>
    <row r="969" spans="1:9" ht="12.75" x14ac:dyDescent="0.2">
      <c r="A969" s="20"/>
      <c r="I969" s="10"/>
    </row>
    <row r="970" spans="1:9" ht="12.75" x14ac:dyDescent="0.2">
      <c r="A970" s="20"/>
      <c r="I970" s="10"/>
    </row>
    <row r="971" spans="1:9" ht="12.75" x14ac:dyDescent="0.2">
      <c r="A971" s="20"/>
      <c r="I971" s="10"/>
    </row>
    <row r="972" spans="1:9" ht="12.75" x14ac:dyDescent="0.2">
      <c r="A972" s="20"/>
      <c r="I972" s="10"/>
    </row>
    <row r="973" spans="1:9" ht="12.75" x14ac:dyDescent="0.2">
      <c r="A973" s="20"/>
      <c r="I973" s="10"/>
    </row>
    <row r="974" spans="1:9" ht="12.75" x14ac:dyDescent="0.2">
      <c r="A974" s="20"/>
      <c r="I974" s="10"/>
    </row>
    <row r="975" spans="1:9" ht="12.75" x14ac:dyDescent="0.2">
      <c r="A975" s="20"/>
      <c r="I975" s="10"/>
    </row>
    <row r="976" spans="1:9" ht="12.75" x14ac:dyDescent="0.2">
      <c r="A976" s="20"/>
      <c r="I976" s="10"/>
    </row>
    <row r="977" spans="1:9" ht="12.75" x14ac:dyDescent="0.2">
      <c r="A977" s="20"/>
      <c r="I977" s="10"/>
    </row>
    <row r="978" spans="1:9" ht="12.75" x14ac:dyDescent="0.2">
      <c r="A978" s="20"/>
      <c r="I978" s="10"/>
    </row>
    <row r="979" spans="1:9" ht="12.75" x14ac:dyDescent="0.2">
      <c r="A979" s="20"/>
      <c r="I979" s="10"/>
    </row>
    <row r="980" spans="1:9" ht="12.75" x14ac:dyDescent="0.2">
      <c r="A980" s="20"/>
      <c r="I980" s="10"/>
    </row>
    <row r="981" spans="1:9" ht="12.75" x14ac:dyDescent="0.2">
      <c r="A981" s="20"/>
      <c r="I981" s="10"/>
    </row>
    <row r="982" spans="1:9" ht="12.75" x14ac:dyDescent="0.2">
      <c r="A982" s="20"/>
      <c r="I982" s="10"/>
    </row>
    <row r="983" spans="1:9" ht="12.75" x14ac:dyDescent="0.2">
      <c r="A983" s="20"/>
      <c r="I983" s="10"/>
    </row>
    <row r="984" spans="1:9" ht="12.75" x14ac:dyDescent="0.2">
      <c r="A984" s="20"/>
      <c r="I984" s="10"/>
    </row>
    <row r="985" spans="1:9" ht="12.75" x14ac:dyDescent="0.2">
      <c r="A985" s="20"/>
      <c r="I985" s="10"/>
    </row>
    <row r="986" spans="1:9" ht="12.75" x14ac:dyDescent="0.2">
      <c r="A986" s="20"/>
      <c r="I986" s="10"/>
    </row>
    <row r="987" spans="1:9" ht="12.75" x14ac:dyDescent="0.2">
      <c r="A987" s="20"/>
      <c r="I987" s="10"/>
    </row>
    <row r="988" spans="1:9" ht="12.75" x14ac:dyDescent="0.2">
      <c r="A988" s="20"/>
      <c r="I988" s="10"/>
    </row>
    <row r="989" spans="1:9" ht="12.75" x14ac:dyDescent="0.2">
      <c r="A989" s="20"/>
      <c r="I989" s="10"/>
    </row>
    <row r="990" spans="1:9" ht="12.75" x14ac:dyDescent="0.2">
      <c r="A990" s="20"/>
      <c r="I990" s="10"/>
    </row>
  </sheetData>
  <sortState xmlns:xlrd2="http://schemas.microsoft.com/office/spreadsheetml/2017/richdata2" ref="A2:Y990">
    <sortCondition ref="N1:N990"/>
  </sortState>
  <hyperlinks>
    <hyperlink ref="A93" r:id="rId1" xr:uid="{00000000-0004-0000-0200-000000000000}"/>
    <hyperlink ref="A94" r:id="rId2" xr:uid="{00000000-0004-0000-0200-000001000000}"/>
    <hyperlink ref="A95" r:id="rId3" xr:uid="{00000000-0004-0000-0200-000002000000}"/>
    <hyperlink ref="A96" r:id="rId4" xr:uid="{00000000-0004-0000-0200-000003000000}"/>
    <hyperlink ref="A97" r:id="rId5" xr:uid="{00000000-0004-0000-02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FCA2-F0D0-4134-99B0-3AC08BC9FFC0}">
  <sheetPr>
    <outlinePr summaryBelow="0" summaryRight="0"/>
  </sheetPr>
  <dimension ref="A1:S990"/>
  <sheetViews>
    <sheetView zoomScale="70" zoomScaleNormal="70" workbookViewId="0">
      <pane ySplit="1" topLeftCell="A2" activePane="bottomLeft" state="frozen"/>
      <selection pane="bottomLeft" activeCell="B168" sqref="B168"/>
    </sheetView>
  </sheetViews>
  <sheetFormatPr defaultColWidth="14.42578125" defaultRowHeight="15.75" customHeight="1" x14ac:dyDescent="0.2"/>
  <cols>
    <col min="1" max="1" width="28.7109375" customWidth="1"/>
  </cols>
  <sheetData>
    <row r="1" spans="1:19" ht="12.75" x14ac:dyDescent="0.2">
      <c r="A1" s="16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2" t="s">
        <v>31</v>
      </c>
      <c r="J1" s="11" t="s">
        <v>32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45</v>
      </c>
      <c r="R1" s="11" t="s">
        <v>46</v>
      </c>
      <c r="S1" s="11" t="s">
        <v>47</v>
      </c>
    </row>
    <row r="2" spans="1:19" ht="14.25" x14ac:dyDescent="0.2">
      <c r="A2" s="16" t="s">
        <v>83</v>
      </c>
      <c r="B2" s="11">
        <v>6.55</v>
      </c>
      <c r="C2" s="11">
        <v>3</v>
      </c>
      <c r="D2" s="11">
        <v>2</v>
      </c>
      <c r="E2" s="11">
        <v>0.15</v>
      </c>
      <c r="F2" s="11">
        <v>0</v>
      </c>
      <c r="G2" s="11">
        <v>0</v>
      </c>
      <c r="H2" s="14"/>
      <c r="I2" s="12">
        <v>2.0600000000000002E-3</v>
      </c>
      <c r="J2" s="13">
        <f t="shared" ref="J2:J33" si="0">LOG10(I2)</f>
        <v>-2.6861327796308467</v>
      </c>
      <c r="K2" s="11" t="s">
        <v>74</v>
      </c>
      <c r="L2" s="14"/>
      <c r="M2" s="14"/>
      <c r="N2" s="13">
        <f>IF(K2="al",'List of dopants and characteris'!$B$2,IF(K2="fe",'List of dopants and characteris'!$C$2,IF(K2="ga",'List of dopants and characteris'!$D$2,IF(K2="ge",'List of dopants and characteris'!$E$2,0))))</f>
        <v>61</v>
      </c>
      <c r="O2" s="11">
        <f>IF(L2="sr",'List of dopants and characteris'!$B$6,IF(L2="ba",'List of dopants and characteris'!$C$6,IF(L2="ce",'List of dopants and characteris'!$D$6,IF(L2="ca",'List of dopants and characteris'!$E$6,IF(L2="rb",'List of dopants and characteris'!$F$6,0)))))</f>
        <v>0</v>
      </c>
      <c r="P2" s="13">
        <f>IF(M2="nb",'List of dopants and characteris'!$B$10,IF(M2="ru",'List of dopants and characteris'!$C$10,IF(M2="ta",'List of dopants and characteris'!$D$10,IF(M2="sb",'List of dopants and characteris'!$E$10,IF(M2="w",'List of dopants and characteris'!$F$10,IF(M2="ge",'List of dopants and characteris'!$G$10,IF(M2="bi",'List of dopants and characteris'!$H$10,IF(M2="cr",'List of dopants and characteris'!$I$10,IF(M2="gd",'List of dopants and characteris'!$J$10,IF(M2="mo",'List of dopants and characteris'!$K$10,IF(M2="sm",'List of dopants and characteris'!$L$10,IF(M2="y",'List of dopants and characteris'!$M$10,0))))))))))))</f>
        <v>0</v>
      </c>
      <c r="Q2" s="15">
        <f>IF(K2="al",'List of dopants and characteris'!$B$3,IF(K2="fe",'List of dopants and characteris'!$C$3,IF(K2="ga",'List of dopants and characteris'!$D$3,IF(K2="ge",'List of dopants and characteris'!$E$3,0))))</f>
        <v>1.81</v>
      </c>
      <c r="R2" s="15">
        <f>IF(L2="sr",'List of dopants and characteris'!$B$7,IF(L2="ba",'List of dopants and characteris'!$C$7,IF(L2="ce",'List of dopants and characteris'!$D$7,IF(L2="ca",'List of dopants and characteris'!$E$7,IF(L2="rb",'List of dopants and characteris'!$F$7,0)))))</f>
        <v>0</v>
      </c>
      <c r="S2" s="15">
        <f>IF(M2="nb",'List of dopants and characteris'!$B$11,IF(M2="ru",'List of dopants and characteris'!$C$11,IF(M2="ta",'List of dopants and characteris'!$D$11,IF(M2="sb",'List of dopants and characteris'!$E$11,IF(M2="w",'List of dopants and characteris'!$F$11,IF(M2="ge",'List of dopants and characteris'!$G$11,IF(M2="bi",'List of dopants and characteris'!$H$11,IF(M2="cr",'List of dopants and characteris'!$I$11,IF(M2="gd",'List of dopants and characteris'!$J$11,IF(M2="mo",'List of dopants and characteris'!$K$11,IF(M2="sm",'List of dopants and characteris'!$L$11,IF(M2="y",'List of dopants and characteris'!$M$11,0))))))))))))</f>
        <v>0</v>
      </c>
    </row>
    <row r="3" spans="1:19" ht="14.25" x14ac:dyDescent="0.2">
      <c r="A3" s="16" t="s">
        <v>101</v>
      </c>
      <c r="B3" s="13">
        <f>6.1+2*F3</f>
        <v>6.1999999999999993</v>
      </c>
      <c r="C3" s="13">
        <f>3-F3</f>
        <v>2.95</v>
      </c>
      <c r="D3" s="11">
        <v>2</v>
      </c>
      <c r="E3" s="11">
        <v>0.3</v>
      </c>
      <c r="F3" s="11">
        <v>0.05</v>
      </c>
      <c r="G3" s="11">
        <v>0</v>
      </c>
      <c r="H3" s="11">
        <v>94.6</v>
      </c>
      <c r="I3" s="12">
        <v>1.6199999999999999E-3</v>
      </c>
      <c r="J3" s="13">
        <f t="shared" si="0"/>
        <v>-2.7904849854573692</v>
      </c>
      <c r="K3" s="11" t="s">
        <v>74</v>
      </c>
      <c r="L3" s="11" t="s">
        <v>102</v>
      </c>
      <c r="M3" s="14"/>
      <c r="N3" s="13">
        <f>IF(K3="al",'List of dopants and characteris'!$B$2,IF(K3="fe",'List of dopants and characteris'!$C$2,IF(K3="ga",'List of dopants and characteris'!$D$2,IF(K3="ge",'List of dopants and characteris'!$E$2,0))))</f>
        <v>61</v>
      </c>
      <c r="O3" s="11">
        <f>IF(L3="sr",'List of dopants and characteris'!$B$6,IF(L3="ba",'List of dopants and characteris'!$C$6,IF(L3="ce",'List of dopants and characteris'!$D$6,IF(L3="ca",'List of dopants and characteris'!$E$6,IF(L3="rb",'List of dopants and characteris'!$F$6,0)))))</f>
        <v>175</v>
      </c>
      <c r="P3" s="13">
        <f>IF(M3="nb",'List of dopants and characteris'!$B$10,IF(M3="ru",'List of dopants and characteris'!$C$10,IF(M3="ta",'List of dopants and characteris'!$D$10,IF(M3="sb",'List of dopants and characteris'!$E$10,IF(M3="w",'List of dopants and characteris'!$F$10,IF(M3="ge",'List of dopants and characteris'!$G$10,IF(M3="bi",'List of dopants and characteris'!$H$10,IF(M3="cr",'List of dopants and characteris'!$I$10,IF(M3="gd",'List of dopants and characteris'!$J$10,IF(M3="mo",'List of dopants and characteris'!$K$10,IF(M3="sm",'List of dopants and characteris'!$L$10,IF(M3="y",'List of dopants and characteris'!$M$10,0))))))))))))</f>
        <v>0</v>
      </c>
      <c r="Q3" s="15">
        <f>IF(K3="al",'List of dopants and characteris'!$B$3,IF(K3="fe",'List of dopants and characteris'!$C$3,IF(K3="ga",'List of dopants and characteris'!$D$3,IF(K3="ge",'List of dopants and characteris'!$E$3,0))))</f>
        <v>1.81</v>
      </c>
      <c r="R3" s="15">
        <f>IF(L3="sr",'List of dopants and characteris'!$B$7,IF(L3="ba",'List of dopants and characteris'!$C$7,IF(L3="ce",'List of dopants and characteris'!$D$7,IF(L3="ca",'List of dopants and characteris'!$E$7,IF(L3="rb",'List of dopants and characteris'!$F$7,0)))))</f>
        <v>0.82</v>
      </c>
      <c r="S3" s="15">
        <f>IF(M3="nb",'List of dopants and characteris'!$B$11,IF(M3="ru",'List of dopants and characteris'!$C$11,IF(M3="ta",'List of dopants and characteris'!$D$11,IF(M3="sb",'List of dopants and characteris'!$E$11,IF(M3="w",'List of dopants and characteris'!$F$11,IF(M3="ge",'List of dopants and characteris'!$G$11,IF(M3="bi",'List of dopants and characteris'!$H$11,IF(M3="cr",'List of dopants and characteris'!$I$11,IF(M3="gd",'List of dopants and characteris'!$J$11,IF(M3="mo",'List of dopants and characteris'!$K$11,IF(M3="sm",'List of dopants and characteris'!$L$11,IF(M3="y",'List of dopants and characteris'!$M$11,0))))))))))))</f>
        <v>0</v>
      </c>
    </row>
    <row r="4" spans="1:19" ht="14.25" x14ac:dyDescent="0.2">
      <c r="A4" s="16" t="s">
        <v>101</v>
      </c>
      <c r="B4" s="13">
        <f>6.1+2*F4</f>
        <v>6.3</v>
      </c>
      <c r="C4" s="13">
        <f>3-F4</f>
        <v>2.9</v>
      </c>
      <c r="D4" s="11">
        <v>2</v>
      </c>
      <c r="E4" s="11">
        <v>0.3</v>
      </c>
      <c r="F4" s="11">
        <v>0.1</v>
      </c>
      <c r="G4" s="11">
        <v>0</v>
      </c>
      <c r="H4" s="11">
        <v>95.1</v>
      </c>
      <c r="I4" s="12">
        <v>1.5299999999999999E-3</v>
      </c>
      <c r="J4" s="13">
        <f t="shared" si="0"/>
        <v>-2.8153085691824011</v>
      </c>
      <c r="K4" s="11" t="s">
        <v>74</v>
      </c>
      <c r="L4" s="11" t="s">
        <v>102</v>
      </c>
      <c r="M4" s="14"/>
      <c r="N4" s="13">
        <f>IF(K4="al",'List of dopants and characteris'!$B$2,IF(K4="fe",'List of dopants and characteris'!$C$2,IF(K4="ga",'List of dopants and characteris'!$D$2,IF(K4="ge",'List of dopants and characteris'!$E$2,0))))</f>
        <v>61</v>
      </c>
      <c r="O4" s="11">
        <f>IF(L4="sr",'List of dopants and characteris'!$B$6,IF(L4="ba",'List of dopants and characteris'!$C$6,IF(L4="ce",'List of dopants and characteris'!$D$6,IF(L4="ca",'List of dopants and characteris'!$E$6,IF(L4="rb",'List of dopants and characteris'!$F$6,0)))))</f>
        <v>175</v>
      </c>
      <c r="P4" s="13">
        <f>IF(M4="nb",'List of dopants and characteris'!$B$10,IF(M4="ru",'List of dopants and characteris'!$C$10,IF(M4="ta",'List of dopants and characteris'!$D$10,IF(M4="sb",'List of dopants and characteris'!$E$10,IF(M4="w",'List of dopants and characteris'!$F$10,IF(M4="ge",'List of dopants and characteris'!$G$10,IF(M4="bi",'List of dopants and characteris'!$H$10,IF(M4="cr",'List of dopants and characteris'!$I$10,IF(M4="gd",'List of dopants and characteris'!$J$10,IF(M4="mo",'List of dopants and characteris'!$K$10,IF(M4="sm",'List of dopants and characteris'!$L$10,IF(M4="y",'List of dopants and characteris'!$M$10,0))))))))))))</f>
        <v>0</v>
      </c>
      <c r="Q4" s="15">
        <f>IF(K4="al",'List of dopants and characteris'!$B$3,IF(K4="fe",'List of dopants and characteris'!$C$3,IF(K4="ga",'List of dopants and characteris'!$D$3,IF(K4="ge",'List of dopants and characteris'!$E$3,0))))</f>
        <v>1.81</v>
      </c>
      <c r="R4" s="15">
        <f>IF(L4="sr",'List of dopants and characteris'!$B$7,IF(L4="ba",'List of dopants and characteris'!$C$7,IF(L4="ce",'List of dopants and characteris'!$D$7,IF(L4="ca",'List of dopants and characteris'!$E$7,IF(L4="rb",'List of dopants and characteris'!$F$7,0)))))</f>
        <v>0.82</v>
      </c>
      <c r="S4" s="15">
        <f>IF(M4="nb",'List of dopants and characteris'!$B$11,IF(M4="ru",'List of dopants and characteris'!$C$11,IF(M4="ta",'List of dopants and characteris'!$D$11,IF(M4="sb",'List of dopants and characteris'!$E$11,IF(M4="w",'List of dopants and characteris'!$F$11,IF(M4="ge",'List of dopants and characteris'!$G$11,IF(M4="bi",'List of dopants and characteris'!$H$11,IF(M4="cr",'List of dopants and characteris'!$I$11,IF(M4="gd",'List of dopants and characteris'!$J$11,IF(M4="mo",'List of dopants and characteris'!$K$11,IF(M4="sm",'List of dopants and characteris'!$L$11,IF(M4="y",'List of dopants and characteris'!$M$11,0))))))))))))</f>
        <v>0</v>
      </c>
    </row>
    <row r="5" spans="1:19" ht="14.25" x14ac:dyDescent="0.2">
      <c r="A5" s="16" t="s">
        <v>84</v>
      </c>
      <c r="B5" s="13">
        <f>7-3*(E5)</f>
        <v>6.4</v>
      </c>
      <c r="C5" s="11">
        <v>3</v>
      </c>
      <c r="D5" s="11">
        <v>2</v>
      </c>
      <c r="E5" s="11">
        <v>0.2</v>
      </c>
      <c r="F5" s="11">
        <v>0</v>
      </c>
      <c r="G5" s="11">
        <v>0</v>
      </c>
      <c r="H5" s="14"/>
      <c r="I5" s="12">
        <v>1.5E-3</v>
      </c>
      <c r="J5" s="13">
        <f t="shared" si="0"/>
        <v>-2.8239087409443187</v>
      </c>
      <c r="K5" s="11" t="s">
        <v>74</v>
      </c>
      <c r="L5" s="14"/>
      <c r="M5" s="14"/>
      <c r="N5" s="13">
        <f>IF(K5="al",'List of dopants and characteris'!$B$2,IF(K5="fe",'List of dopants and characteris'!$C$2,IF(K5="ga",'List of dopants and characteris'!$D$2,IF(K5="ge",'List of dopants and characteris'!$E$2,0))))</f>
        <v>61</v>
      </c>
      <c r="O5" s="11">
        <f>IF(L5="sr",'List of dopants and characteris'!$B$6,IF(L5="ba",'List of dopants and characteris'!$C$6,IF(L5="ce",'List of dopants and characteris'!$D$6,IF(L5="ca",'List of dopants and characteris'!$E$6,IF(L5="rb",'List of dopants and characteris'!$F$6,0)))))</f>
        <v>0</v>
      </c>
      <c r="P5" s="13">
        <f>IF(M5="nb",'List of dopants and characteris'!$B$10,IF(M5="ru",'List of dopants and characteris'!$C$10,IF(M5="ta",'List of dopants and characteris'!$D$10,IF(M5="sb",'List of dopants and characteris'!$E$10,IF(M5="w",'List of dopants and characteris'!$F$10,IF(M5="ge",'List of dopants and characteris'!$G$10,IF(M5="bi",'List of dopants and characteris'!$H$10,IF(M5="cr",'List of dopants and characteris'!$I$10,IF(M5="gd",'List of dopants and characteris'!$J$10,IF(M5="mo",'List of dopants and characteris'!$K$10,IF(M5="sm",'List of dopants and characteris'!$L$10,IF(M5="y",'List of dopants and characteris'!$M$10,0))))))))))))</f>
        <v>0</v>
      </c>
      <c r="Q5" s="15">
        <f>IF(K5="al",'List of dopants and characteris'!$B$3,IF(K5="fe",'List of dopants and characteris'!$C$3,IF(K5="ga",'List of dopants and characteris'!$D$3,IF(K5="ge",'List of dopants and characteris'!$E$3,0))))</f>
        <v>1.81</v>
      </c>
      <c r="R5" s="15">
        <f>IF(L5="sr",'List of dopants and characteris'!$B$7,IF(L5="ba",'List of dopants and characteris'!$C$7,IF(L5="ce",'List of dopants and characteris'!$D$7,IF(L5="ca",'List of dopants and characteris'!$E$7,IF(L5="rb",'List of dopants and characteris'!$F$7,0)))))</f>
        <v>0</v>
      </c>
      <c r="S5" s="15">
        <f>IF(M5="nb",'List of dopants and characteris'!$B$11,IF(M5="ru",'List of dopants and characteris'!$C$11,IF(M5="ta",'List of dopants and characteris'!$D$11,IF(M5="sb",'List of dopants and characteris'!$E$11,IF(M5="w",'List of dopants and characteris'!$F$11,IF(M5="ge",'List of dopants and characteris'!$G$11,IF(M5="bi",'List of dopants and characteris'!$H$11,IF(M5="cr",'List of dopants and characteris'!$I$11,IF(M5="gd",'List of dopants and characteris'!$J$11,IF(M5="mo",'List of dopants and characteris'!$K$11,IF(M5="sm",'List of dopants and characteris'!$L$11,IF(M5="y",'List of dopants and characteris'!$M$11,0))))))))))))</f>
        <v>0</v>
      </c>
    </row>
    <row r="6" spans="1:19" ht="14.25" x14ac:dyDescent="0.2">
      <c r="A6" s="18" t="s">
        <v>81</v>
      </c>
      <c r="B6" s="11">
        <v>6.25</v>
      </c>
      <c r="C6" s="11">
        <v>3</v>
      </c>
      <c r="D6" s="11">
        <v>2</v>
      </c>
      <c r="E6" s="11">
        <v>0.25</v>
      </c>
      <c r="F6" s="11">
        <v>0</v>
      </c>
      <c r="G6" s="11">
        <v>0</v>
      </c>
      <c r="H6" s="11">
        <v>94.1</v>
      </c>
      <c r="I6" s="12">
        <v>1.4599999999999999E-3</v>
      </c>
      <c r="J6" s="13">
        <f t="shared" si="0"/>
        <v>-2.8356471442155629</v>
      </c>
      <c r="K6" s="11" t="s">
        <v>74</v>
      </c>
      <c r="L6" s="14"/>
      <c r="M6" s="14"/>
      <c r="N6" s="13">
        <f>IF(K6="al",'List of dopants and characteris'!$B$2,IF(K6="fe",'List of dopants and characteris'!$C$2,IF(K6="ga",'List of dopants and characteris'!$D$2,IF(K6="ge",'List of dopants and characteris'!$E$2,0))))</f>
        <v>61</v>
      </c>
      <c r="O6" s="11">
        <f>IF(L6="sr",'List of dopants and characteris'!$B$6,IF(L6="ba",'List of dopants and characteris'!$C$6,IF(L6="ce",'List of dopants and characteris'!$D$6,IF(L6="ca",'List of dopants and characteris'!$E$6,IF(L6="rb",'List of dopants and characteris'!$F$6,0)))))</f>
        <v>0</v>
      </c>
      <c r="P6" s="13">
        <f>IF(M6="nb",'List of dopants and characteris'!$B$10,IF(M6="ru",'List of dopants and characteris'!$C$10,IF(M6="ta",'List of dopants and characteris'!$D$10,IF(M6="sb",'List of dopants and characteris'!$E$10,IF(M6="w",'List of dopants and characteris'!$F$10,IF(M6="ge",'List of dopants and characteris'!$G$10,IF(M6="bi",'List of dopants and characteris'!$H$10,IF(M6="cr",'List of dopants and characteris'!$I$10,IF(M6="gd",'List of dopants and characteris'!$J$10,IF(M6="mo",'List of dopants and characteris'!$K$10,IF(M6="sm",'List of dopants and characteris'!$L$10,IF(M6="y",'List of dopants and characteris'!$M$10,0))))))))))))</f>
        <v>0</v>
      </c>
      <c r="Q6" s="15">
        <f>IF(K6="al",'List of dopants and characteris'!$B$3,IF(K6="fe",'List of dopants and characteris'!$C$3,IF(K6="ga",'List of dopants and characteris'!$D$3,IF(K6="ge",'List of dopants and characteris'!$E$3,0))))</f>
        <v>1.81</v>
      </c>
      <c r="R6" s="15">
        <f>IF(L6="sr",'List of dopants and characteris'!$B$7,IF(L6="ba",'List of dopants and characteris'!$C$7,IF(L6="ce",'List of dopants and characteris'!$D$7,IF(L6="ca",'List of dopants and characteris'!$E$7,IF(L6="rb",'List of dopants and characteris'!$F$7,0)))))</f>
        <v>0</v>
      </c>
      <c r="S6" s="15">
        <f>IF(M6="nb",'List of dopants and characteris'!$B$11,IF(M6="ru",'List of dopants and characteris'!$C$11,IF(M6="ta",'List of dopants and characteris'!$D$11,IF(M6="sb",'List of dopants and characteris'!$E$11,IF(M6="w",'List of dopants and characteris'!$F$11,IF(M6="ge",'List of dopants and characteris'!$G$11,IF(M6="bi",'List of dopants and characteris'!$H$11,IF(M6="cr",'List of dopants and characteris'!$I$11,IF(M6="gd",'List of dopants and characteris'!$J$11,IF(M6="mo",'List of dopants and characteris'!$K$11,IF(M6="sm",'List of dopants and characteris'!$L$11,IF(M6="y",'List of dopants and characteris'!$M$11,0))))))))))))</f>
        <v>0</v>
      </c>
    </row>
    <row r="7" spans="1:19" ht="14.25" x14ac:dyDescent="0.2">
      <c r="A7" s="16" t="s">
        <v>100</v>
      </c>
      <c r="B7" s="11">
        <v>6.375</v>
      </c>
      <c r="C7" s="11">
        <v>3</v>
      </c>
      <c r="D7" s="11">
        <v>1.375</v>
      </c>
      <c r="E7" s="11">
        <v>0</v>
      </c>
      <c r="F7" s="11">
        <v>0</v>
      </c>
      <c r="G7" s="11">
        <v>0.625</v>
      </c>
      <c r="H7" s="11">
        <v>99.5</v>
      </c>
      <c r="I7" s="12">
        <v>1.3699999999999999E-3</v>
      </c>
      <c r="J7" s="13">
        <f t="shared" si="0"/>
        <v>-2.8632794328435933</v>
      </c>
      <c r="K7" s="14"/>
      <c r="L7" s="14"/>
      <c r="M7" s="11" t="s">
        <v>98</v>
      </c>
      <c r="N7" s="13">
        <f>IF(K7="al",'List of dopants and characteris'!$B$2,IF(K7="fe",'List of dopants and characteris'!$C$2,IF(K7="ga",'List of dopants and characteris'!$D$2,IF(K7="ge",'List of dopants and characteris'!$E$2,0))))</f>
        <v>0</v>
      </c>
      <c r="O7" s="11">
        <f>IF(L7="sr",'List of dopants and characteris'!$B$6,IF(L7="ba",'List of dopants and characteris'!$C$6,IF(L7="ce",'List of dopants and characteris'!$D$6,IF(L7="ca",'List of dopants and characteris'!$E$6,IF(L7="rb",'List of dopants and characteris'!$F$6,0)))))</f>
        <v>0</v>
      </c>
      <c r="P7" s="13">
        <f>IF(M7="nb",'List of dopants and characteris'!$B$10,IF(M7="ru",'List of dopants and characteris'!$C$10,IF(M7="ta",'List of dopants and characteris'!$D$10,IF(M7="sb",'List of dopants and characteris'!$E$10,IF(M7="w",'List of dopants and characteris'!$F$10,IF(M7="ge",'List of dopants and characteris'!$G$10,IF(M7="bi",'List of dopants and characteris'!$H$10,IF(M7="cr",'List of dopants and characteris'!$I$10,IF(M7="gd",'List of dopants and characteris'!$J$10,IF(M7="mo",'List of dopants and characteris'!$K$10,IF(M7="sm",'List of dopants and characteris'!$L$10,IF(M7="y",'List of dopants and characteris'!$M$10,0))))))))))))</f>
        <v>78</v>
      </c>
      <c r="Q7" s="15">
        <f>IF(K7="al",'List of dopants and characteris'!$B$3,IF(K7="fe",'List of dopants and characteris'!$C$3,IF(K7="ga",'List of dopants and characteris'!$D$3,IF(K7="ge",'List of dopants and characteris'!$E$3,0))))</f>
        <v>0</v>
      </c>
      <c r="R7" s="15">
        <f>IF(L7="sr",'List of dopants and characteris'!$B$7,IF(L7="ba",'List of dopants and characteris'!$C$7,IF(L7="ce",'List of dopants and characteris'!$D$7,IF(L7="ca",'List of dopants and characteris'!$E$7,IF(L7="rb",'List of dopants and characteris'!$F$7,0)))))</f>
        <v>0</v>
      </c>
      <c r="S7" s="15">
        <f>IF(M7="nb",'List of dopants and characteris'!$B$11,IF(M7="ru",'List of dopants and characteris'!$C$11,IF(M7="ta",'List of dopants and characteris'!$D$11,IF(M7="sb",'List of dopants and characteris'!$E$11,IF(M7="w",'List of dopants and characteris'!$F$11,IF(M7="ge",'List of dopants and characteris'!$G$11,IF(M7="bi",'List of dopants and characteris'!$H$11,IF(M7="cr",'List of dopants and characteris'!$I$11,IF(M7="gd",'List of dopants and characteris'!$J$11,IF(M7="mo",'List of dopants and characteris'!$K$11,IF(M7="sm",'List of dopants and characteris'!$L$11,IF(M7="y",'List of dopants and characteris'!$M$11,0))))))))))))</f>
        <v>1.6</v>
      </c>
    </row>
    <row r="8" spans="1:19" ht="14.25" x14ac:dyDescent="0.2">
      <c r="A8" s="16" t="s">
        <v>117</v>
      </c>
      <c r="B8" s="11">
        <v>6.87</v>
      </c>
      <c r="C8" s="11">
        <v>2.97</v>
      </c>
      <c r="D8" s="11">
        <v>1.6</v>
      </c>
      <c r="E8" s="11">
        <v>0</v>
      </c>
      <c r="F8" s="11">
        <v>0</v>
      </c>
      <c r="G8" s="11">
        <v>0.56000000000000005</v>
      </c>
      <c r="H8" s="14"/>
      <c r="I8" s="12">
        <v>1.3500000000000001E-3</v>
      </c>
      <c r="J8" s="13">
        <f t="shared" si="0"/>
        <v>-2.8696662315049939</v>
      </c>
      <c r="K8" s="14"/>
      <c r="L8" s="14"/>
      <c r="M8" s="11" t="s">
        <v>72</v>
      </c>
      <c r="N8" s="13">
        <f>IF(K8="al",'List of dopants and characteris'!$B$2,IF(K8="fe",'List of dopants and characteris'!$C$2,IF(K8="ga",'List of dopants and characteris'!$D$2,IF(K8="ge",'List of dopants and characteris'!$E$2,0))))</f>
        <v>0</v>
      </c>
      <c r="O8" s="11">
        <f>IF(L8="sr",'List of dopants and characteris'!$B$6,IF(L8="ba",'List of dopants and characteris'!$C$6,IF(L8="ce",'List of dopants and characteris'!$D$6,IF(L8="ca",'List of dopants and characteris'!$E$6,IF(L8="rb",'List of dopants and characteris'!$F$6,0)))))</f>
        <v>0</v>
      </c>
      <c r="P8" s="13">
        <f>IF(M8="nb",'List of dopants and characteris'!$B$10,IF(M8="ru",'List of dopants and characteris'!$C$10,IF(M8="ta",'List of dopants and characteris'!$D$10,IF(M8="sb",'List of dopants and characteris'!$E$10,IF(M8="w",'List of dopants and characteris'!$F$10,IF(M8="ge",'List of dopants and characteris'!$G$10,IF(M8="bi",'List of dopants and characteris'!$H$10,IF(M8="cr",'List of dopants and characteris'!$I$10,IF(M8="gd",'List of dopants and characteris'!$J$10,IF(M8="mo",'List of dopants and characteris'!$K$10,IF(M8="sm",'List of dopants and characteris'!$L$10,IF(M8="y",'List of dopants and characteris'!$M$10,0))))))))))))</f>
        <v>78</v>
      </c>
      <c r="Q8" s="15">
        <f>IF(K8="al",'List of dopants and characteris'!$B$3,IF(K8="fe",'List of dopants and characteris'!$C$3,IF(K8="ga",'List of dopants and characteris'!$D$3,IF(K8="ge",'List of dopants and characteris'!$E$3,0))))</f>
        <v>0</v>
      </c>
      <c r="R8" s="15">
        <f>IF(L8="sr",'List of dopants and characteris'!$B$7,IF(L8="ba",'List of dopants and characteris'!$C$7,IF(L8="ce",'List of dopants and characteris'!$D$7,IF(L8="ca",'List of dopants and characteris'!$E$7,IF(L8="rb",'List of dopants and characteris'!$F$7,0)))))</f>
        <v>0</v>
      </c>
      <c r="S8" s="15">
        <f>IF(M8="nb",'List of dopants and characteris'!$B$11,IF(M8="ru",'List of dopants and characteris'!$C$11,IF(M8="ta",'List of dopants and characteris'!$D$11,IF(M8="sb",'List of dopants and characteris'!$E$11,IF(M8="w",'List of dopants and characteris'!$F$11,IF(M8="ge",'List of dopants and characteris'!$G$11,IF(M8="bi",'List of dopants and characteris'!$H$11,IF(M8="cr",'List of dopants and characteris'!$I$11,IF(M8="gd",'List of dopants and characteris'!$J$11,IF(M8="mo",'List of dopants and characteris'!$K$11,IF(M8="sm",'List of dopants and characteris'!$L$11,IF(M8="y",'List of dopants and characteris'!$M$11,0))))))))))))</f>
        <v>1.5</v>
      </c>
    </row>
    <row r="9" spans="1:19" ht="14.25" x14ac:dyDescent="0.2">
      <c r="A9" s="16" t="s">
        <v>77</v>
      </c>
      <c r="B9" s="11">
        <v>6.55</v>
      </c>
      <c r="C9" s="11">
        <v>3</v>
      </c>
      <c r="D9" s="11">
        <v>2</v>
      </c>
      <c r="E9" s="11">
        <v>0.15</v>
      </c>
      <c r="F9" s="11">
        <v>0</v>
      </c>
      <c r="G9" s="11">
        <v>0</v>
      </c>
      <c r="H9" s="14"/>
      <c r="I9" s="12">
        <v>1.2999999999999999E-3</v>
      </c>
      <c r="J9" s="13">
        <f t="shared" si="0"/>
        <v>-2.8860566476931631</v>
      </c>
      <c r="K9" s="11" t="s">
        <v>74</v>
      </c>
      <c r="L9" s="14"/>
      <c r="M9" s="14"/>
      <c r="N9" s="13">
        <f>IF(K9="al",'List of dopants and characteris'!$B$2,IF(K9="fe",'List of dopants and characteris'!$C$2,IF(K9="ga",'List of dopants and characteris'!$D$2,IF(K9="ge",'List of dopants and characteris'!$E$2,0))))</f>
        <v>61</v>
      </c>
      <c r="O9" s="11">
        <f>IF(L9="sr",'List of dopants and characteris'!$B$6,IF(L9="ba",'List of dopants and characteris'!$C$6,IF(L9="ce",'List of dopants and characteris'!$D$6,IF(L9="ca",'List of dopants and characteris'!$E$6,IF(L9="rb",'List of dopants and characteris'!$F$6,0)))))</f>
        <v>0</v>
      </c>
      <c r="P9" s="13">
        <f>IF(M9="nb",'List of dopants and characteris'!$B$10,IF(M9="ru",'List of dopants and characteris'!$C$10,IF(M9="ta",'List of dopants and characteris'!$D$10,IF(M9="sb",'List of dopants and characteris'!$E$10,IF(M9="w",'List of dopants and characteris'!$F$10,IF(M9="ge",'List of dopants and characteris'!$G$10,IF(M9="bi",'List of dopants and characteris'!$H$10,IF(M9="cr",'List of dopants and characteris'!$I$10,IF(M9="gd",'List of dopants and characteris'!$J$10,IF(M9="mo",'List of dopants and characteris'!$K$10,IF(M9="sm",'List of dopants and characteris'!$L$10,IF(M9="y",'List of dopants and characteris'!$M$10,0))))))))))))</f>
        <v>0</v>
      </c>
      <c r="Q9" s="15">
        <f>IF(K9="al",'List of dopants and characteris'!$B$3,IF(K9="fe",'List of dopants and characteris'!$C$3,IF(K9="ga",'List of dopants and characteris'!$D$3,IF(K9="ge",'List of dopants and characteris'!$E$3,0))))</f>
        <v>1.81</v>
      </c>
      <c r="R9" s="15">
        <f>IF(L9="sr",'List of dopants and characteris'!$B$7,IF(L9="ba",'List of dopants and characteris'!$C$7,IF(L9="ce",'List of dopants and characteris'!$D$7,IF(L9="ca",'List of dopants and characteris'!$E$7,IF(L9="rb",'List of dopants and characteris'!$F$7,0)))))</f>
        <v>0</v>
      </c>
      <c r="S9" s="15">
        <f>IF(M9="nb",'List of dopants and characteris'!$B$11,IF(M9="ru",'List of dopants and characteris'!$C$11,IF(M9="ta",'List of dopants and characteris'!$D$11,IF(M9="sb",'List of dopants and characteris'!$E$11,IF(M9="w",'List of dopants and characteris'!$F$11,IF(M9="ge",'List of dopants and characteris'!$G$11,IF(M9="bi",'List of dopants and characteris'!$H$11,IF(M9="cr",'List of dopants and characteris'!$I$11,IF(M9="gd",'List of dopants and characteris'!$J$11,IF(M9="mo",'List of dopants and characteris'!$K$11,IF(M9="sm",'List of dopants and characteris'!$L$11,IF(M9="y",'List of dopants and characteris'!$M$11,0))))))))))))</f>
        <v>0</v>
      </c>
    </row>
    <row r="10" spans="1:19" ht="14.25" x14ac:dyDescent="0.2">
      <c r="A10" s="16" t="s">
        <v>88</v>
      </c>
      <c r="B10" s="11">
        <v>6.4</v>
      </c>
      <c r="C10" s="11">
        <v>3</v>
      </c>
      <c r="D10" s="11">
        <v>2</v>
      </c>
      <c r="E10" s="11">
        <v>0.2</v>
      </c>
      <c r="F10" s="11">
        <v>0</v>
      </c>
      <c r="G10" s="11">
        <v>0</v>
      </c>
      <c r="H10" s="11">
        <v>97.3</v>
      </c>
      <c r="I10" s="12">
        <v>1.24E-3</v>
      </c>
      <c r="J10" s="13">
        <f t="shared" si="0"/>
        <v>-2.9065783148377649</v>
      </c>
      <c r="K10" s="11" t="s">
        <v>74</v>
      </c>
      <c r="L10" s="14"/>
      <c r="M10" s="14"/>
      <c r="N10" s="13">
        <f>IF(K10="al",'List of dopants and characteris'!$B$2,IF(K10="fe",'List of dopants and characteris'!$C$2,IF(K10="ga",'List of dopants and characteris'!$D$2,IF(K10="ge",'List of dopants and characteris'!$E$2,0))))</f>
        <v>61</v>
      </c>
      <c r="O10" s="11">
        <f>IF(L10="sr",'List of dopants and characteris'!$B$6,IF(L10="ba",'List of dopants and characteris'!$C$6,IF(L10="ce",'List of dopants and characteris'!$D$6,IF(L10="ca",'List of dopants and characteris'!$E$6,IF(L10="rb",'List of dopants and characteris'!$F$6,0)))))</f>
        <v>0</v>
      </c>
      <c r="P10" s="13">
        <f>IF(M10="nb",'List of dopants and characteris'!$B$10,IF(M10="ru",'List of dopants and characteris'!$C$10,IF(M10="ta",'List of dopants and characteris'!$D$10,IF(M10="sb",'List of dopants and characteris'!$E$10,IF(M10="w",'List of dopants and characteris'!$F$10,IF(M10="ge",'List of dopants and characteris'!$G$10,IF(M10="bi",'List of dopants and characteris'!$H$10,IF(M10="cr",'List of dopants and characteris'!$I$10,IF(M10="gd",'List of dopants and characteris'!$J$10,IF(M10="mo",'List of dopants and characteris'!$K$10,IF(M10="sm",'List of dopants and characteris'!$L$10,IF(M10="y",'List of dopants and characteris'!$M$10,0))))))))))))</f>
        <v>0</v>
      </c>
      <c r="Q10" s="15">
        <f>IF(K10="al",'List of dopants and characteris'!$B$3,IF(K10="fe",'List of dopants and characteris'!$C$3,IF(K10="ga",'List of dopants and characteris'!$D$3,IF(K10="ge",'List of dopants and characteris'!$E$3,0))))</f>
        <v>1.81</v>
      </c>
      <c r="R10" s="15">
        <f>IF(L10="sr",'List of dopants and characteris'!$B$7,IF(L10="ba",'List of dopants and characteris'!$C$7,IF(L10="ce",'List of dopants and characteris'!$D$7,IF(L10="ca",'List of dopants and characteris'!$E$7,IF(L10="rb",'List of dopants and characteris'!$F$7,0)))))</f>
        <v>0</v>
      </c>
      <c r="S10" s="15">
        <f>IF(M10="nb",'List of dopants and characteris'!$B$11,IF(M10="ru",'List of dopants and characteris'!$C$11,IF(M10="ta",'List of dopants and characteris'!$D$11,IF(M10="sb",'List of dopants and characteris'!$E$11,IF(M10="w",'List of dopants and characteris'!$F$11,IF(M10="ge",'List of dopants and characteris'!$G$11,IF(M10="bi",'List of dopants and characteris'!$H$11,IF(M10="cr",'List of dopants and characteris'!$I$11,IF(M10="gd",'List of dopants and characteris'!$J$11,IF(M10="mo",'List of dopants and characteris'!$K$11,IF(M10="sm",'List of dopants and characteris'!$L$11,IF(M10="y",'List of dopants and characteris'!$M$11,0))))))))))))</f>
        <v>0</v>
      </c>
    </row>
    <row r="11" spans="1:19" ht="14.25" x14ac:dyDescent="0.2">
      <c r="A11" s="16" t="s">
        <v>87</v>
      </c>
      <c r="B11" s="11">
        <v>6.55</v>
      </c>
      <c r="C11" s="11">
        <v>3</v>
      </c>
      <c r="D11" s="11">
        <v>2</v>
      </c>
      <c r="E11" s="11">
        <v>0.15</v>
      </c>
      <c r="F11" s="11">
        <v>0</v>
      </c>
      <c r="G11" s="11">
        <v>0</v>
      </c>
      <c r="H11" s="11">
        <v>90</v>
      </c>
      <c r="I11" s="12">
        <v>1.1999999999999999E-3</v>
      </c>
      <c r="J11" s="13">
        <f t="shared" si="0"/>
        <v>-2.9208187539523753</v>
      </c>
      <c r="K11" s="11" t="s">
        <v>74</v>
      </c>
      <c r="L11" s="14"/>
      <c r="M11" s="14"/>
      <c r="N11" s="13">
        <f>IF(K11="al",'List of dopants and characteris'!$B$2,IF(K11="fe",'List of dopants and characteris'!$C$2,IF(K11="ga",'List of dopants and characteris'!$D$2,IF(K11="ge",'List of dopants and characteris'!$E$2,0))))</f>
        <v>61</v>
      </c>
      <c r="O11" s="11">
        <f>IF(L11="sr",'List of dopants and characteris'!$B$6,IF(L11="ba",'List of dopants and characteris'!$C$6,IF(L11="ce",'List of dopants and characteris'!$D$6,IF(L11="ca",'List of dopants and characteris'!$E$6,IF(L11="rb",'List of dopants and characteris'!$F$6,0)))))</f>
        <v>0</v>
      </c>
      <c r="P11" s="13">
        <f>IF(M11="nb",'List of dopants and characteris'!$B$10,IF(M11="ru",'List of dopants and characteris'!$C$10,IF(M11="ta",'List of dopants and characteris'!$D$10,IF(M11="sb",'List of dopants and characteris'!$E$10,IF(M11="w",'List of dopants and characteris'!$F$10,IF(M11="ge",'List of dopants and characteris'!$G$10,IF(M11="bi",'List of dopants and characteris'!$H$10,IF(M11="cr",'List of dopants and characteris'!$I$10,IF(M11="gd",'List of dopants and characteris'!$J$10,IF(M11="mo",'List of dopants and characteris'!$K$10,IF(M11="sm",'List of dopants and characteris'!$L$10,IF(M11="y",'List of dopants and characteris'!$M$10,0))))))))))))</f>
        <v>0</v>
      </c>
      <c r="Q11" s="15">
        <f>IF(K11="al",'List of dopants and characteris'!$B$3,IF(K11="fe",'List of dopants and characteris'!$C$3,IF(K11="ga",'List of dopants and characteris'!$D$3,IF(K11="ge",'List of dopants and characteris'!$E$3,0))))</f>
        <v>1.81</v>
      </c>
      <c r="R11" s="15">
        <f>IF(L11="sr",'List of dopants and characteris'!$B$7,IF(L11="ba",'List of dopants and characteris'!$C$7,IF(L11="ce",'List of dopants and characteris'!$D$7,IF(L11="ca",'List of dopants and characteris'!$E$7,IF(L11="rb",'List of dopants and characteris'!$F$7,0)))))</f>
        <v>0</v>
      </c>
      <c r="S11" s="15">
        <f>IF(M11="nb",'List of dopants and characteris'!$B$11,IF(M11="ru",'List of dopants and characteris'!$C$11,IF(M11="ta",'List of dopants and characteris'!$D$11,IF(M11="sb",'List of dopants and characteris'!$E$11,IF(M11="w",'List of dopants and characteris'!$F$11,IF(M11="ge",'List of dopants and characteris'!$G$11,IF(M11="bi",'List of dopants and characteris'!$H$11,IF(M11="cr",'List of dopants and characteris'!$I$11,IF(M11="gd",'List of dopants and characteris'!$J$11,IF(M11="mo",'List of dopants and characteris'!$K$11,IF(M11="sm",'List of dopants and characteris'!$L$11,IF(M11="y",'List of dopants and characteris'!$M$11,0))))))))))))</f>
        <v>0</v>
      </c>
    </row>
    <row r="12" spans="1:19" ht="14.25" x14ac:dyDescent="0.2">
      <c r="A12" s="16" t="s">
        <v>101</v>
      </c>
      <c r="B12" s="13">
        <f>6.1+2*F12</f>
        <v>6.5</v>
      </c>
      <c r="C12" s="13">
        <f>3-F12</f>
        <v>2.8</v>
      </c>
      <c r="D12" s="11">
        <v>2</v>
      </c>
      <c r="E12" s="11">
        <v>0.3</v>
      </c>
      <c r="F12" s="11">
        <v>0.2</v>
      </c>
      <c r="G12" s="11">
        <v>0</v>
      </c>
      <c r="H12" s="11">
        <v>94.3</v>
      </c>
      <c r="I12" s="12">
        <v>1.16E-3</v>
      </c>
      <c r="J12" s="13">
        <f t="shared" si="0"/>
        <v>-2.9355420107730814</v>
      </c>
      <c r="K12" s="11" t="s">
        <v>74</v>
      </c>
      <c r="L12" s="11" t="s">
        <v>102</v>
      </c>
      <c r="M12" s="14"/>
      <c r="N12" s="13">
        <f>IF(K12="al",'List of dopants and characteris'!$B$2,IF(K12="fe",'List of dopants and characteris'!$C$2,IF(K12="ga",'List of dopants and characteris'!$D$2,IF(K12="ge",'List of dopants and characteris'!$E$2,0))))</f>
        <v>61</v>
      </c>
      <c r="O12" s="11">
        <f>IF(L12="sr",'List of dopants and characteris'!$B$6,IF(L12="ba",'List of dopants and characteris'!$C$6,IF(L12="ce",'List of dopants and characteris'!$D$6,IF(L12="ca",'List of dopants and characteris'!$E$6,IF(L12="rb",'List of dopants and characteris'!$F$6,0)))))</f>
        <v>175</v>
      </c>
      <c r="P12" s="13">
        <f>IF(M12="nb",'List of dopants and characteris'!$B$10,IF(M12="ru",'List of dopants and characteris'!$C$10,IF(M12="ta",'List of dopants and characteris'!$D$10,IF(M12="sb",'List of dopants and characteris'!$E$10,IF(M12="w",'List of dopants and characteris'!$F$10,IF(M12="ge",'List of dopants and characteris'!$G$10,IF(M12="bi",'List of dopants and characteris'!$H$10,IF(M12="cr",'List of dopants and characteris'!$I$10,IF(M12="gd",'List of dopants and characteris'!$J$10,IF(M12="mo",'List of dopants and characteris'!$K$10,IF(M12="sm",'List of dopants and characteris'!$L$10,IF(M12="y",'List of dopants and characteris'!$M$10,0))))))))))))</f>
        <v>0</v>
      </c>
      <c r="Q12" s="15">
        <f>IF(K12="al",'List of dopants and characteris'!$B$3,IF(K12="fe",'List of dopants and characteris'!$C$3,IF(K12="ga",'List of dopants and characteris'!$D$3,IF(K12="ge",'List of dopants and characteris'!$E$3,0))))</f>
        <v>1.81</v>
      </c>
      <c r="R12" s="15">
        <f>IF(L12="sr",'List of dopants and characteris'!$B$7,IF(L12="ba",'List of dopants and characteris'!$C$7,IF(L12="ce",'List of dopants and characteris'!$D$7,IF(L12="ca",'List of dopants and characteris'!$E$7,IF(L12="rb",'List of dopants and characteris'!$F$7,0)))))</f>
        <v>0.82</v>
      </c>
      <c r="S12" s="15">
        <f>IF(M12="nb",'List of dopants and characteris'!$B$11,IF(M12="ru",'List of dopants and characteris'!$C$11,IF(M12="ta",'List of dopants and characteris'!$D$11,IF(M12="sb",'List of dopants and characteris'!$E$11,IF(M12="w",'List of dopants and characteris'!$F$11,IF(M12="ge",'List of dopants and characteris'!$G$11,IF(M12="bi",'List of dopants and characteris'!$H$11,IF(M12="cr",'List of dopants and characteris'!$I$11,IF(M12="gd",'List of dopants and characteris'!$J$11,IF(M12="mo",'List of dopants and characteris'!$K$11,IF(M12="sm",'List of dopants and characteris'!$L$11,IF(M12="y",'List of dopants and characteris'!$M$11,0))))))))))))</f>
        <v>0</v>
      </c>
    </row>
    <row r="13" spans="1:19" ht="14.25" x14ac:dyDescent="0.2">
      <c r="A13" s="16" t="s">
        <v>80</v>
      </c>
      <c r="B13" s="11">
        <v>6.55</v>
      </c>
      <c r="C13" s="11">
        <v>3</v>
      </c>
      <c r="D13" s="11">
        <v>2</v>
      </c>
      <c r="E13" s="11">
        <v>0.15</v>
      </c>
      <c r="F13" s="11">
        <v>0</v>
      </c>
      <c r="G13" s="11">
        <v>0</v>
      </c>
      <c r="H13" s="11">
        <v>90.5</v>
      </c>
      <c r="I13" s="12">
        <v>1.1299999999999999E-3</v>
      </c>
      <c r="J13" s="13">
        <f t="shared" si="0"/>
        <v>-2.9469215565165805</v>
      </c>
      <c r="K13" s="11" t="s">
        <v>74</v>
      </c>
      <c r="L13" s="14"/>
      <c r="M13" s="14"/>
      <c r="N13" s="13">
        <f>IF(K13="al",'List of dopants and characteris'!$B$2,IF(K13="fe",'List of dopants and characteris'!$C$2,IF(K13="ga",'List of dopants and characteris'!$D$2,IF(K13="ge",'List of dopants and characteris'!$E$2,0))))</f>
        <v>61</v>
      </c>
      <c r="O13" s="11">
        <f>IF(L13="sr",'List of dopants and characteris'!$B$6,IF(L13="ba",'List of dopants and characteris'!$C$6,IF(L13="ce",'List of dopants and characteris'!$D$6,IF(L13="ca",'List of dopants and characteris'!$E$6,IF(L13="rb",'List of dopants and characteris'!$F$6,0)))))</f>
        <v>0</v>
      </c>
      <c r="P13" s="13">
        <f>IF(M13="nb",'List of dopants and characteris'!$B$10,IF(M13="ru",'List of dopants and characteris'!$C$10,IF(M13="ta",'List of dopants and characteris'!$D$10,IF(M13="sb",'List of dopants and characteris'!$E$10,IF(M13="w",'List of dopants and characteris'!$F$10,IF(M13="ge",'List of dopants and characteris'!$G$10,IF(M13="bi",'List of dopants and characteris'!$H$10,IF(M13="cr",'List of dopants and characteris'!$I$10,IF(M13="gd",'List of dopants and characteris'!$J$10,IF(M13="mo",'List of dopants and characteris'!$K$10,IF(M13="sm",'List of dopants and characteris'!$L$10,IF(M13="y",'List of dopants and characteris'!$M$10,0))))))))))))</f>
        <v>0</v>
      </c>
      <c r="Q13" s="15">
        <f>IF(K13="al",'List of dopants and characteris'!$B$3,IF(K13="fe",'List of dopants and characteris'!$C$3,IF(K13="ga",'List of dopants and characteris'!$D$3,IF(K13="ge",'List of dopants and characteris'!$E$3,0))))</f>
        <v>1.81</v>
      </c>
      <c r="R13" s="15">
        <f>IF(L13="sr",'List of dopants and characteris'!$B$7,IF(L13="ba",'List of dopants and characteris'!$C$7,IF(L13="ce",'List of dopants and characteris'!$D$7,IF(L13="ca",'List of dopants and characteris'!$E$7,IF(L13="rb",'List of dopants and characteris'!$F$7,0)))))</f>
        <v>0</v>
      </c>
      <c r="S13" s="15">
        <f>IF(M13="nb",'List of dopants and characteris'!$B$11,IF(M13="ru",'List of dopants and characteris'!$C$11,IF(M13="ta",'List of dopants and characteris'!$D$11,IF(M13="sb",'List of dopants and characteris'!$E$11,IF(M13="w",'List of dopants and characteris'!$F$11,IF(M13="ge",'List of dopants and characteris'!$G$11,IF(M13="bi",'List of dopants and characteris'!$H$11,IF(M13="cr",'List of dopants and characteris'!$I$11,IF(M13="gd",'List of dopants and characteris'!$J$11,IF(M13="mo",'List of dopants and characteris'!$K$11,IF(M13="sm",'List of dopants and characteris'!$L$11,IF(M13="y",'List of dopants and characteris'!$M$11,0))))))))))))</f>
        <v>0</v>
      </c>
    </row>
    <row r="14" spans="1:19" ht="14.25" x14ac:dyDescent="0.2">
      <c r="A14" s="18" t="s">
        <v>81</v>
      </c>
      <c r="B14" s="11">
        <v>6.1</v>
      </c>
      <c r="C14" s="11">
        <v>3</v>
      </c>
      <c r="D14" s="11">
        <v>2</v>
      </c>
      <c r="E14" s="11">
        <v>0.3</v>
      </c>
      <c r="F14" s="11">
        <v>0</v>
      </c>
      <c r="G14" s="11">
        <v>0</v>
      </c>
      <c r="H14" s="11">
        <v>96.3</v>
      </c>
      <c r="I14" s="12">
        <v>1.1199999999999999E-3</v>
      </c>
      <c r="J14" s="13">
        <f t="shared" si="0"/>
        <v>-2.9507819773298185</v>
      </c>
      <c r="K14" s="11" t="s">
        <v>74</v>
      </c>
      <c r="L14" s="14"/>
      <c r="M14" s="14"/>
      <c r="N14" s="13">
        <f>IF(K14="al",'List of dopants and characteris'!$B$2,IF(K14="fe",'List of dopants and characteris'!$C$2,IF(K14="ga",'List of dopants and characteris'!$D$2,IF(K14="ge",'List of dopants and characteris'!$E$2,0))))</f>
        <v>61</v>
      </c>
      <c r="O14" s="11">
        <f>IF(L14="sr",'List of dopants and characteris'!$B$6,IF(L14="ba",'List of dopants and characteris'!$C$6,IF(L14="ce",'List of dopants and characteris'!$D$6,IF(L14="ca",'List of dopants and characteris'!$E$6,IF(L14="rb",'List of dopants and characteris'!$F$6,0)))))</f>
        <v>0</v>
      </c>
      <c r="P14" s="13">
        <f>IF(M14="nb",'List of dopants and characteris'!$B$10,IF(M14="ru",'List of dopants and characteris'!$C$10,IF(M14="ta",'List of dopants and characteris'!$D$10,IF(M14="sb",'List of dopants and characteris'!$E$10,IF(M14="w",'List of dopants and characteris'!$F$10,IF(M14="ge",'List of dopants and characteris'!$G$10,IF(M14="bi",'List of dopants and characteris'!$H$10,IF(M14="cr",'List of dopants and characteris'!$I$10,IF(M14="gd",'List of dopants and characteris'!$J$10,IF(M14="mo",'List of dopants and characteris'!$K$10,IF(M14="sm",'List of dopants and characteris'!$L$10,IF(M14="y",'List of dopants and characteris'!$M$10,0))))))))))))</f>
        <v>0</v>
      </c>
      <c r="Q14" s="15">
        <f>IF(K14="al",'List of dopants and characteris'!$B$3,IF(K14="fe",'List of dopants and characteris'!$C$3,IF(K14="ga",'List of dopants and characteris'!$D$3,IF(K14="ge",'List of dopants and characteris'!$E$3,0))))</f>
        <v>1.81</v>
      </c>
      <c r="R14" s="15">
        <f>IF(L14="sr",'List of dopants and characteris'!$B$7,IF(L14="ba",'List of dopants and characteris'!$C$7,IF(L14="ce",'List of dopants and characteris'!$D$7,IF(L14="ca",'List of dopants and characteris'!$E$7,IF(L14="rb",'List of dopants and characteris'!$F$7,0)))))</f>
        <v>0</v>
      </c>
      <c r="S14" s="15">
        <f>IF(M14="nb",'List of dopants and characteris'!$B$11,IF(M14="ru",'List of dopants and characteris'!$C$11,IF(M14="ta",'List of dopants and characteris'!$D$11,IF(M14="sb",'List of dopants and characteris'!$E$11,IF(M14="w",'List of dopants and characteris'!$F$11,IF(M14="ge",'List of dopants and characteris'!$G$11,IF(M14="bi",'List of dopants and characteris'!$H$11,IF(M14="cr",'List of dopants and characteris'!$I$11,IF(M14="gd",'List of dopants and characteris'!$J$11,IF(M14="mo",'List of dopants and characteris'!$K$11,IF(M14="sm",'List of dopants and characteris'!$L$11,IF(M14="y",'List of dopants and characteris'!$M$11,0))))))))))))</f>
        <v>0</v>
      </c>
    </row>
    <row r="15" spans="1:19" ht="14.25" x14ac:dyDescent="0.2">
      <c r="A15" s="16" t="s">
        <v>101</v>
      </c>
      <c r="B15" s="13">
        <f>6.1+2*F15</f>
        <v>6.1</v>
      </c>
      <c r="C15" s="13">
        <f>3-F15</f>
        <v>3</v>
      </c>
      <c r="D15" s="11">
        <v>2</v>
      </c>
      <c r="E15" s="11">
        <v>0.3</v>
      </c>
      <c r="F15" s="11">
        <v>0</v>
      </c>
      <c r="G15" s="11">
        <v>0</v>
      </c>
      <c r="H15" s="11">
        <v>96.3</v>
      </c>
      <c r="I15" s="12">
        <v>1.1199999999999999E-3</v>
      </c>
      <c r="J15" s="13">
        <f t="shared" si="0"/>
        <v>-2.9507819773298185</v>
      </c>
      <c r="K15" s="11" t="s">
        <v>74</v>
      </c>
      <c r="L15" s="14"/>
      <c r="M15" s="14"/>
      <c r="N15" s="13">
        <f>IF(K15="al",'List of dopants and characteris'!$B$2,IF(K15="fe",'List of dopants and characteris'!$C$2,IF(K15="ga",'List of dopants and characteris'!$D$2,IF(K15="ge",'List of dopants and characteris'!$E$2,0))))</f>
        <v>61</v>
      </c>
      <c r="O15" s="11">
        <f>IF(L15="sr",'List of dopants and characteris'!$B$6,IF(L15="ba",'List of dopants and characteris'!$C$6,IF(L15="ce",'List of dopants and characteris'!$D$6,IF(L15="ca",'List of dopants and characteris'!$E$6,IF(L15="rb",'List of dopants and characteris'!$F$6,0)))))</f>
        <v>0</v>
      </c>
      <c r="P15" s="13">
        <f>IF(M15="nb",'List of dopants and characteris'!$B$10,IF(M15="ru",'List of dopants and characteris'!$C$10,IF(M15="ta",'List of dopants and characteris'!$D$10,IF(M15="sb",'List of dopants and characteris'!$E$10,IF(M15="w",'List of dopants and characteris'!$F$10,IF(M15="ge",'List of dopants and characteris'!$G$10,IF(M15="bi",'List of dopants and characteris'!$H$10,IF(M15="cr",'List of dopants and characteris'!$I$10,IF(M15="gd",'List of dopants and characteris'!$J$10,IF(M15="mo",'List of dopants and characteris'!$K$10,IF(M15="sm",'List of dopants and characteris'!$L$10,IF(M15="y",'List of dopants and characteris'!$M$10,0))))))))))))</f>
        <v>0</v>
      </c>
      <c r="Q15" s="15">
        <f>IF(K15="al",'List of dopants and characteris'!$B$3,IF(K15="fe",'List of dopants and characteris'!$C$3,IF(K15="ga",'List of dopants and characteris'!$D$3,IF(K15="ge",'List of dopants and characteris'!$E$3,0))))</f>
        <v>1.81</v>
      </c>
      <c r="R15" s="15">
        <f>IF(L15="sr",'List of dopants and characteris'!$B$7,IF(L15="ba",'List of dopants and characteris'!$C$7,IF(L15="ce",'List of dopants and characteris'!$D$7,IF(L15="ca",'List of dopants and characteris'!$E$7,IF(L15="rb",'List of dopants and characteris'!$F$7,0)))))</f>
        <v>0</v>
      </c>
      <c r="S15" s="15">
        <f>IF(M15="nb",'List of dopants and characteris'!$B$11,IF(M15="ru",'List of dopants and characteris'!$C$11,IF(M15="ta",'List of dopants and characteris'!$D$11,IF(M15="sb",'List of dopants and characteris'!$E$11,IF(M15="w",'List of dopants and characteris'!$F$11,IF(M15="ge",'List of dopants and characteris'!$G$11,IF(M15="bi",'List of dopants and characteris'!$H$11,IF(M15="cr",'List of dopants and characteris'!$I$11,IF(M15="gd",'List of dopants and characteris'!$J$11,IF(M15="mo",'List of dopants and characteris'!$K$11,IF(M15="sm",'List of dopants and characteris'!$L$11,IF(M15="y",'List of dopants and characteris'!$M$11,0))))))))))))</f>
        <v>0</v>
      </c>
    </row>
    <row r="16" spans="1:19" ht="14.25" x14ac:dyDescent="0.2">
      <c r="A16" s="16" t="s">
        <v>70</v>
      </c>
      <c r="B16" s="11">
        <v>6.4</v>
      </c>
      <c r="C16" s="11">
        <v>3</v>
      </c>
      <c r="D16" s="11">
        <v>2</v>
      </c>
      <c r="E16" s="11">
        <v>0.2</v>
      </c>
      <c r="F16" s="11">
        <v>0</v>
      </c>
      <c r="G16" s="11">
        <v>0</v>
      </c>
      <c r="H16" s="14"/>
      <c r="I16" s="12">
        <v>1.1000000000000001E-3</v>
      </c>
      <c r="J16" s="13">
        <f t="shared" si="0"/>
        <v>-2.9586073148417751</v>
      </c>
      <c r="K16" s="11" t="s">
        <v>65</v>
      </c>
      <c r="L16" s="14"/>
      <c r="M16" s="14"/>
      <c r="N16" s="13">
        <f>IF(K16="al",'List of dopants and characteris'!$B$2,IF(K16="fe",'List of dopants and characteris'!$C$2,IF(K16="ga",'List of dopants and characteris'!$D$2,IF(K16="ge",'List of dopants and characteris'!$E$2,0))))</f>
        <v>63</v>
      </c>
      <c r="O16" s="11">
        <f>IF(L16="sr",'List of dopants and characteris'!$B$6,IF(L16="ba",'List of dopants and characteris'!$C$6,IF(L16="ce",'List of dopants and characteris'!$D$6,IF(L16="ca",'List of dopants and characteris'!$E$6,IF(L16="rb",'List of dopants and characteris'!$F$6,0)))))</f>
        <v>0</v>
      </c>
      <c r="P16" s="13">
        <f>IF(M16="nb",'List of dopants and characteris'!$B$10,IF(M16="ru",'List of dopants and characteris'!$C$10,IF(M16="ta",'List of dopants and characteris'!$D$10,IF(M16="sb",'List of dopants and characteris'!$E$10,IF(M16="w",'List of dopants and characteris'!$F$10,IF(M16="ge",'List of dopants and characteris'!$G$10,IF(M16="bi",'List of dopants and characteris'!$H$10,IF(M16="cr",'List of dopants and characteris'!$I$10,IF(M16="gd",'List of dopants and characteris'!$J$10,IF(M16="mo",'List of dopants and characteris'!$K$10,IF(M16="sm",'List of dopants and characteris'!$L$10,IF(M16="y",'List of dopants and characteris'!$M$10,0))))))))))))</f>
        <v>0</v>
      </c>
      <c r="Q16" s="15">
        <f>IF(K16="al",'List of dopants and characteris'!$B$3,IF(K16="fe",'List of dopants and characteris'!$C$3,IF(K16="ga",'List of dopants and characteris'!$D$3,IF(K16="ge",'List of dopants and characteris'!$E$3,0))))</f>
        <v>1.83</v>
      </c>
      <c r="R16" s="15">
        <f>IF(L16="sr",'List of dopants and characteris'!$B$7,IF(L16="ba",'List of dopants and characteris'!$C$7,IF(L16="ce",'List of dopants and characteris'!$D$7,IF(L16="ca",'List of dopants and characteris'!$E$7,IF(L16="rb",'List of dopants and characteris'!$F$7,0)))))</f>
        <v>0</v>
      </c>
      <c r="S16" s="15">
        <f>IF(M16="nb",'List of dopants and characteris'!$B$11,IF(M16="ru",'List of dopants and characteris'!$C$11,IF(M16="ta",'List of dopants and characteris'!$D$11,IF(M16="sb",'List of dopants and characteris'!$E$11,IF(M16="w",'List of dopants and characteris'!$F$11,IF(M16="ge",'List of dopants and characteris'!$G$11,IF(M16="bi",'List of dopants and characteris'!$H$11,IF(M16="cr",'List of dopants and characteris'!$I$11,IF(M16="gd",'List of dopants and characteris'!$J$11,IF(M16="mo",'List of dopants and characteris'!$K$11,IF(M16="sm",'List of dopants and characteris'!$L$11,IF(M16="y",'List of dopants and characteris'!$M$11,0))))))))))))</f>
        <v>0</v>
      </c>
    </row>
    <row r="17" spans="1:19" ht="14.25" x14ac:dyDescent="0.2">
      <c r="A17" s="16" t="s">
        <v>84</v>
      </c>
      <c r="B17" s="13">
        <f>7-3*(E17)</f>
        <v>6.25</v>
      </c>
      <c r="C17" s="11">
        <v>3</v>
      </c>
      <c r="D17" s="11">
        <v>2</v>
      </c>
      <c r="E17" s="11">
        <v>0.25</v>
      </c>
      <c r="F17" s="11">
        <v>0</v>
      </c>
      <c r="G17" s="11">
        <v>0</v>
      </c>
      <c r="H17" s="14"/>
      <c r="I17" s="12">
        <v>1.1000000000000001E-3</v>
      </c>
      <c r="J17" s="13">
        <f t="shared" si="0"/>
        <v>-2.9586073148417751</v>
      </c>
      <c r="K17" s="11" t="s">
        <v>74</v>
      </c>
      <c r="L17" s="14"/>
      <c r="M17" s="14"/>
      <c r="N17" s="13">
        <f>IF(K17="al",'List of dopants and characteris'!$B$2,IF(K17="fe",'List of dopants and characteris'!$C$2,IF(K17="ga",'List of dopants and characteris'!$D$2,IF(K17="ge",'List of dopants and characteris'!$E$2,0))))</f>
        <v>61</v>
      </c>
      <c r="O17" s="11">
        <f>IF(L17="sr",'List of dopants and characteris'!$B$6,IF(L17="ba",'List of dopants and characteris'!$C$6,IF(L17="ce",'List of dopants and characteris'!$D$6,IF(L17="ca",'List of dopants and characteris'!$E$6,IF(L17="rb",'List of dopants and characteris'!$F$6,0)))))</f>
        <v>0</v>
      </c>
      <c r="P17" s="13">
        <f>IF(M17="nb",'List of dopants and characteris'!$B$10,IF(M17="ru",'List of dopants and characteris'!$C$10,IF(M17="ta",'List of dopants and characteris'!$D$10,IF(M17="sb",'List of dopants and characteris'!$E$10,IF(M17="w",'List of dopants and characteris'!$F$10,IF(M17="ge",'List of dopants and characteris'!$G$10,IF(M17="bi",'List of dopants and characteris'!$H$10,IF(M17="cr",'List of dopants and characteris'!$I$10,IF(M17="gd",'List of dopants and characteris'!$J$10,IF(M17="mo",'List of dopants and characteris'!$K$10,IF(M17="sm",'List of dopants and characteris'!$L$10,IF(M17="y",'List of dopants and characteris'!$M$10,0))))))))))))</f>
        <v>0</v>
      </c>
      <c r="Q17" s="15">
        <f>IF(K17="al",'List of dopants and characteris'!$B$3,IF(K17="fe",'List of dopants and characteris'!$C$3,IF(K17="ga",'List of dopants and characteris'!$D$3,IF(K17="ge",'List of dopants and characteris'!$E$3,0))))</f>
        <v>1.81</v>
      </c>
      <c r="R17" s="15">
        <f>IF(L17="sr",'List of dopants and characteris'!$B$7,IF(L17="ba",'List of dopants and characteris'!$C$7,IF(L17="ce",'List of dopants and characteris'!$D$7,IF(L17="ca",'List of dopants and characteris'!$E$7,IF(L17="rb",'List of dopants and characteris'!$F$7,0)))))</f>
        <v>0</v>
      </c>
      <c r="S17" s="15">
        <f>IF(M17="nb",'List of dopants and characteris'!$B$11,IF(M17="ru",'List of dopants and characteris'!$C$11,IF(M17="ta",'List of dopants and characteris'!$D$11,IF(M17="sb",'List of dopants and characteris'!$E$11,IF(M17="w",'List of dopants and characteris'!$F$11,IF(M17="ge",'List of dopants and characteris'!$G$11,IF(M17="bi",'List of dopants and characteris'!$H$11,IF(M17="cr",'List of dopants and characteris'!$I$11,IF(M17="gd",'List of dopants and characteris'!$J$11,IF(M17="mo",'List of dopants and characteris'!$K$11,IF(M17="sm",'List of dopants and characteris'!$L$11,IF(M17="y",'List of dopants and characteris'!$M$11,0))))))))))))</f>
        <v>0</v>
      </c>
    </row>
    <row r="18" spans="1:19" ht="14.25" x14ac:dyDescent="0.2">
      <c r="A18" s="18" t="s">
        <v>79</v>
      </c>
      <c r="B18" s="11">
        <v>6.55</v>
      </c>
      <c r="C18" s="11">
        <v>3</v>
      </c>
      <c r="D18" s="11">
        <v>2</v>
      </c>
      <c r="E18" s="11">
        <v>0.2</v>
      </c>
      <c r="F18" s="11">
        <v>0</v>
      </c>
      <c r="G18" s="11">
        <v>0</v>
      </c>
      <c r="H18" s="11">
        <v>94.2</v>
      </c>
      <c r="I18" s="12">
        <v>1.09E-3</v>
      </c>
      <c r="J18" s="13">
        <f t="shared" si="0"/>
        <v>-2.9625735020593762</v>
      </c>
      <c r="K18" s="11" t="s">
        <v>74</v>
      </c>
      <c r="L18" s="14"/>
      <c r="M18" s="14"/>
      <c r="N18" s="13">
        <f>IF(K18="al",'List of dopants and characteris'!$B$2,IF(K18="fe",'List of dopants and characteris'!$C$2,IF(K18="ga",'List of dopants and characteris'!$D$2,IF(K18="ge",'List of dopants and characteris'!$E$2,0))))</f>
        <v>61</v>
      </c>
      <c r="O18" s="11">
        <f>IF(L18="sr",'List of dopants and characteris'!$B$6,IF(L18="ba",'List of dopants and characteris'!$C$6,IF(L18="ce",'List of dopants and characteris'!$D$6,IF(L18="ca",'List of dopants and characteris'!$E$6,IF(L18="rb",'List of dopants and characteris'!$F$6,0)))))</f>
        <v>0</v>
      </c>
      <c r="P18" s="13">
        <f>IF(M18="nb",'List of dopants and characteris'!$B$10,IF(M18="ru",'List of dopants and characteris'!$C$10,IF(M18="ta",'List of dopants and characteris'!$D$10,IF(M18="sb",'List of dopants and characteris'!$E$10,IF(M18="w",'List of dopants and characteris'!$F$10,IF(M18="ge",'List of dopants and characteris'!$G$10,IF(M18="bi",'List of dopants and characteris'!$H$10,IF(M18="cr",'List of dopants and characteris'!$I$10,IF(M18="gd",'List of dopants and characteris'!$J$10,IF(M18="mo",'List of dopants and characteris'!$K$10,IF(M18="sm",'List of dopants and characteris'!$L$10,IF(M18="y",'List of dopants and characteris'!$M$10,0))))))))))))</f>
        <v>0</v>
      </c>
      <c r="Q18" s="15">
        <f>IF(K18="al",'List of dopants and characteris'!$B$3,IF(K18="fe",'List of dopants and characteris'!$C$3,IF(K18="ga",'List of dopants and characteris'!$D$3,IF(K18="ge",'List of dopants and characteris'!$E$3,0))))</f>
        <v>1.81</v>
      </c>
      <c r="R18" s="15">
        <f>IF(L18="sr",'List of dopants and characteris'!$B$7,IF(L18="ba",'List of dopants and characteris'!$C$7,IF(L18="ce",'List of dopants and characteris'!$D$7,IF(L18="ca",'List of dopants and characteris'!$E$7,IF(L18="rb",'List of dopants and characteris'!$F$7,0)))))</f>
        <v>0</v>
      </c>
      <c r="S18" s="15">
        <f>IF(M18="nb",'List of dopants and characteris'!$B$11,IF(M18="ru",'List of dopants and characteris'!$C$11,IF(M18="ta",'List of dopants and characteris'!$D$11,IF(M18="sb",'List of dopants and characteris'!$E$11,IF(M18="w",'List of dopants and characteris'!$F$11,IF(M18="ge",'List of dopants and characteris'!$G$11,IF(M18="bi",'List of dopants and characteris'!$H$11,IF(M18="cr",'List of dopants and characteris'!$I$11,IF(M18="gd",'List of dopants and characteris'!$J$11,IF(M18="mo",'List of dopants and characteris'!$K$11,IF(M18="sm",'List of dopants and characteris'!$L$11,IF(M18="y",'List of dopants and characteris'!$M$11,0))))))))))))</f>
        <v>0</v>
      </c>
    </row>
    <row r="19" spans="1:19" ht="14.25" x14ac:dyDescent="0.2">
      <c r="A19" s="16" t="s">
        <v>101</v>
      </c>
      <c r="B19" s="13">
        <f>6.1+2*F19</f>
        <v>6.3999999999999995</v>
      </c>
      <c r="C19" s="13">
        <f>3-F19</f>
        <v>2.85</v>
      </c>
      <c r="D19" s="11">
        <v>2</v>
      </c>
      <c r="E19" s="11">
        <v>0.3</v>
      </c>
      <c r="F19" s="11">
        <v>0.15</v>
      </c>
      <c r="G19" s="11">
        <v>0</v>
      </c>
      <c r="H19" s="11">
        <v>95.7</v>
      </c>
      <c r="I19" s="12">
        <v>1.0399999999999999E-3</v>
      </c>
      <c r="J19" s="13">
        <f t="shared" si="0"/>
        <v>-2.9829666607012197</v>
      </c>
      <c r="K19" s="11" t="s">
        <v>74</v>
      </c>
      <c r="L19" s="11" t="s">
        <v>102</v>
      </c>
      <c r="M19" s="14"/>
      <c r="N19" s="13">
        <f>IF(K19="al",'List of dopants and characteris'!$B$2,IF(K19="fe",'List of dopants and characteris'!$C$2,IF(K19="ga",'List of dopants and characteris'!$D$2,IF(K19="ge",'List of dopants and characteris'!$E$2,0))))</f>
        <v>61</v>
      </c>
      <c r="O19" s="11">
        <f>IF(L19="sr",'List of dopants and characteris'!$B$6,IF(L19="ba",'List of dopants and characteris'!$C$6,IF(L19="ce",'List of dopants and characteris'!$D$6,IF(L19="ca",'List of dopants and characteris'!$E$6,IF(L19="rb",'List of dopants and characteris'!$F$6,0)))))</f>
        <v>175</v>
      </c>
      <c r="P19" s="13">
        <f>IF(M19="nb",'List of dopants and characteris'!$B$10,IF(M19="ru",'List of dopants and characteris'!$C$10,IF(M19="ta",'List of dopants and characteris'!$D$10,IF(M19="sb",'List of dopants and characteris'!$E$10,IF(M19="w",'List of dopants and characteris'!$F$10,IF(M19="ge",'List of dopants and characteris'!$G$10,IF(M19="bi",'List of dopants and characteris'!$H$10,IF(M19="cr",'List of dopants and characteris'!$I$10,IF(M19="gd",'List of dopants and characteris'!$J$10,IF(M19="mo",'List of dopants and characteris'!$K$10,IF(M19="sm",'List of dopants and characteris'!$L$10,IF(M19="y",'List of dopants and characteris'!$M$10,0))))))))))))</f>
        <v>0</v>
      </c>
      <c r="Q19" s="15">
        <f>IF(K19="al",'List of dopants and characteris'!$B$3,IF(K19="fe",'List of dopants and characteris'!$C$3,IF(K19="ga",'List of dopants and characteris'!$D$3,IF(K19="ge",'List of dopants and characteris'!$E$3,0))))</f>
        <v>1.81</v>
      </c>
      <c r="R19" s="15">
        <f>IF(L19="sr",'List of dopants and characteris'!$B$7,IF(L19="ba",'List of dopants and characteris'!$C$7,IF(L19="ce",'List of dopants and characteris'!$D$7,IF(L19="ca",'List of dopants and characteris'!$E$7,IF(L19="rb",'List of dopants and characteris'!$F$7,0)))))</f>
        <v>0.82</v>
      </c>
      <c r="S19" s="15">
        <f>IF(M19="nb",'List of dopants and characteris'!$B$11,IF(M19="ru",'List of dopants and characteris'!$C$11,IF(M19="ta",'List of dopants and characteris'!$D$11,IF(M19="sb",'List of dopants and characteris'!$E$11,IF(M19="w",'List of dopants and characteris'!$F$11,IF(M19="ge",'List of dopants and characteris'!$G$11,IF(M19="bi",'List of dopants and characteris'!$H$11,IF(M19="cr",'List of dopants and characteris'!$I$11,IF(M19="gd",'List of dopants and characteris'!$J$11,IF(M19="mo",'List of dopants and characteris'!$K$11,IF(M19="sm",'List of dopants and characteris'!$L$11,IF(M19="y",'List of dopants and characteris'!$M$11,0))))))))))))</f>
        <v>0</v>
      </c>
    </row>
    <row r="20" spans="1:19" ht="14.25" x14ac:dyDescent="0.2">
      <c r="A20" s="17" t="s">
        <v>116</v>
      </c>
      <c r="B20" s="13">
        <f>7-G20</f>
        <v>6.7</v>
      </c>
      <c r="C20" s="11">
        <v>3</v>
      </c>
      <c r="D20" s="13">
        <f>2-G20</f>
        <v>1.7</v>
      </c>
      <c r="E20" s="11">
        <v>0</v>
      </c>
      <c r="F20" s="11">
        <v>0</v>
      </c>
      <c r="G20" s="11">
        <v>0.3</v>
      </c>
      <c r="H20" s="11">
        <v>92</v>
      </c>
      <c r="I20" s="12">
        <v>1.0300000000000001E-3</v>
      </c>
      <c r="J20" s="13">
        <f t="shared" si="0"/>
        <v>-2.9871627752948275</v>
      </c>
      <c r="K20" s="14"/>
      <c r="L20" s="14"/>
      <c r="M20" s="11" t="s">
        <v>72</v>
      </c>
      <c r="N20" s="13">
        <f>IF(K20="al",'List of dopants and characteris'!$B$2,IF(K20="fe",'List of dopants and characteris'!$C$2,IF(K20="ga",'List of dopants and characteris'!$D$2,IF(K20="ge",'List of dopants and characteris'!$E$2,0))))</f>
        <v>0</v>
      </c>
      <c r="O20" s="11">
        <f>IF(L20="sr",'List of dopants and characteris'!$B$6,IF(L20="ba",'List of dopants and characteris'!$C$6,IF(L20="ce",'List of dopants and characteris'!$D$6,IF(L20="ca",'List of dopants and characteris'!$E$6,IF(L20="rb",'List of dopants and characteris'!$F$6,0)))))</f>
        <v>0</v>
      </c>
      <c r="P20" s="13">
        <f>IF(M20="nb",'List of dopants and characteris'!$B$10,IF(M20="ru",'List of dopants and characteris'!$C$10,IF(M20="ta",'List of dopants and characteris'!$D$10,IF(M20="sb",'List of dopants and characteris'!$E$10,IF(M20="w",'List of dopants and characteris'!$F$10,IF(M20="ge",'List of dopants and characteris'!$G$10,IF(M20="bi",'List of dopants and characteris'!$H$10,IF(M20="cr",'List of dopants and characteris'!$I$10,IF(M20="gd",'List of dopants and characteris'!$J$10,IF(M20="mo",'List of dopants and characteris'!$K$10,IF(M20="sm",'List of dopants and characteris'!$L$10,IF(M20="y",'List of dopants and characteris'!$M$10,0))))))))))))</f>
        <v>78</v>
      </c>
      <c r="Q20" s="15">
        <f>IF(K20="al",'List of dopants and characteris'!$B$3,IF(K20="fe",'List of dopants and characteris'!$C$3,IF(K20="ga",'List of dopants and characteris'!$D$3,IF(K20="ge",'List of dopants and characteris'!$E$3,0))))</f>
        <v>0</v>
      </c>
      <c r="R20" s="15">
        <f>IF(L20="sr",'List of dopants and characteris'!$B$7,IF(L20="ba",'List of dopants and characteris'!$C$7,IF(L20="ce",'List of dopants and characteris'!$D$7,IF(L20="ca",'List of dopants and characteris'!$E$7,IF(L20="rb",'List of dopants and characteris'!$F$7,0)))))</f>
        <v>0</v>
      </c>
      <c r="S20" s="15">
        <f>IF(M20="nb",'List of dopants and characteris'!$B$11,IF(M20="ru",'List of dopants and characteris'!$C$11,IF(M20="ta",'List of dopants and characteris'!$D$11,IF(M20="sb",'List of dopants and characteris'!$E$11,IF(M20="w",'List of dopants and characteris'!$F$11,IF(M20="ge",'List of dopants and characteris'!$G$11,IF(M20="bi",'List of dopants and characteris'!$H$11,IF(M20="cr",'List of dopants and characteris'!$I$11,IF(M20="gd",'List of dopants and characteris'!$J$11,IF(M20="mo",'List of dopants and characteris'!$K$11,IF(M20="sm",'List of dopants and characteris'!$L$11,IF(M20="y",'List of dopants and characteris'!$M$11,0))))))))))))</f>
        <v>1.5</v>
      </c>
    </row>
    <row r="21" spans="1:19" ht="14.25" x14ac:dyDescent="0.2">
      <c r="A21" s="16" t="s">
        <v>113</v>
      </c>
      <c r="B21" s="11">
        <v>7.06</v>
      </c>
      <c r="C21" s="11">
        <v>3</v>
      </c>
      <c r="D21" s="11">
        <v>1.94</v>
      </c>
      <c r="E21" s="11">
        <v>0</v>
      </c>
      <c r="F21" s="11">
        <v>0</v>
      </c>
      <c r="G21" s="11">
        <v>0.06</v>
      </c>
      <c r="H21" s="14"/>
      <c r="I21" s="12">
        <v>9.5600000000000004E-4</v>
      </c>
      <c r="J21" s="13">
        <f t="shared" si="0"/>
        <v>-3.0195421077239</v>
      </c>
      <c r="K21" s="14"/>
      <c r="L21" s="14"/>
      <c r="M21" s="11" t="s">
        <v>114</v>
      </c>
      <c r="N21" s="13">
        <f>IF(K21="al",'List of dopants and characteris'!$B$2,IF(K21="fe",'List of dopants and characteris'!$C$2,IF(K21="ga",'List of dopants and characteris'!$D$2,IF(K21="ge",'List of dopants and characteris'!$E$2,0))))</f>
        <v>0</v>
      </c>
      <c r="O21" s="11">
        <f>IF(L21="sr",'List of dopants and characteris'!$B$6,IF(L21="ba",'List of dopants and characteris'!$C$6,IF(L21="ce",'List of dopants and characteris'!$D$6,IF(L21="ca",'List of dopants and characteris'!$E$6,IF(L21="rb",'List of dopants and characteris'!$F$6,0)))))</f>
        <v>0</v>
      </c>
      <c r="P21" s="13">
        <f>IF(M21="nb",'List of dopants and characteris'!$B$10,IF(M21="ru",'List of dopants and characteris'!$C$10,IF(M21="ta",'List of dopants and characteris'!$D$10,IF(M21="sb",'List of dopants and characteris'!$E$10,IF(M21="w",'List of dopants and characteris'!$F$10,IF(M21="ge",'List of dopants and characteris'!$G$10,IF(M21="bi",'List of dopants and characteris'!$H$10,IF(M21="cr",'List of dopants and characteris'!$I$10,IF(M21="gd",'List of dopants and characteris'!$J$10,IF(M21="mo",'List of dopants and characteris'!$K$10,IF(M21="sm",'List of dopants and characteris'!$L$10,IF(M21="y",'List of dopants and characteris'!$M$10,0))))))))))))</f>
        <v>104</v>
      </c>
      <c r="Q21" s="15">
        <f>IF(K21="al",'List of dopants and characteris'!$B$3,IF(K21="fe",'List of dopants and characteris'!$C$3,IF(K21="ga",'List of dopants and characteris'!$D$3,IF(K21="ge",'List of dopants and characteris'!$E$3,0))))</f>
        <v>0</v>
      </c>
      <c r="R21" s="15">
        <f>IF(L21="sr",'List of dopants and characteris'!$B$7,IF(L21="ba",'List of dopants and characteris'!$C$7,IF(L21="ce",'List of dopants and characteris'!$D$7,IF(L21="ca",'List of dopants and characteris'!$E$7,IF(L21="rb",'List of dopants and characteris'!$F$7,0)))))</f>
        <v>0</v>
      </c>
      <c r="S21" s="15">
        <f>IF(M21="nb",'List of dopants and characteris'!$B$11,IF(M21="ru",'List of dopants and characteris'!$C$11,IF(M21="ta",'List of dopants and characteris'!$D$11,IF(M21="sb",'List of dopants and characteris'!$E$11,IF(M21="w",'List of dopants and characteris'!$F$11,IF(M21="ge",'List of dopants and characteris'!$G$11,IF(M21="bi",'List of dopants and characteris'!$H$11,IF(M21="cr",'List of dopants and characteris'!$I$11,IF(M21="gd",'List of dopants and characteris'!$J$11,IF(M21="mo",'List of dopants and characteris'!$K$11,IF(M21="sm",'List of dopants and characteris'!$L$11,IF(M21="y",'List of dopants and characteris'!$M$11,0))))))))))))</f>
        <v>1.22</v>
      </c>
    </row>
    <row r="22" spans="1:19" ht="14.25" x14ac:dyDescent="0.2">
      <c r="A22" s="16" t="s">
        <v>77</v>
      </c>
      <c r="B22" s="11">
        <v>6.4</v>
      </c>
      <c r="C22" s="11">
        <v>3</v>
      </c>
      <c r="D22" s="11">
        <v>2</v>
      </c>
      <c r="E22" s="11">
        <v>0.2</v>
      </c>
      <c r="F22" s="11">
        <v>0</v>
      </c>
      <c r="G22" s="11">
        <v>0</v>
      </c>
      <c r="H22" s="14"/>
      <c r="I22" s="12">
        <v>8.9999999999999998E-4</v>
      </c>
      <c r="J22" s="13">
        <f t="shared" si="0"/>
        <v>-3.0457574905606752</v>
      </c>
      <c r="K22" s="11" t="s">
        <v>74</v>
      </c>
      <c r="L22" s="14"/>
      <c r="M22" s="14"/>
      <c r="N22" s="13">
        <f>IF(K22="al",'List of dopants and characteris'!$B$2,IF(K22="fe",'List of dopants and characteris'!$C$2,IF(K22="ga",'List of dopants and characteris'!$D$2,IF(K22="ge",'List of dopants and characteris'!$E$2,0))))</f>
        <v>61</v>
      </c>
      <c r="O22" s="11">
        <f>IF(L22="sr",'List of dopants and characteris'!$B$6,IF(L22="ba",'List of dopants and characteris'!$C$6,IF(L22="ce",'List of dopants and characteris'!$D$6,IF(L22="ca",'List of dopants and characteris'!$E$6,IF(L22="rb",'List of dopants and characteris'!$F$6,0)))))</f>
        <v>0</v>
      </c>
      <c r="P22" s="13">
        <f>IF(M22="nb",'List of dopants and characteris'!$B$10,IF(M22="ru",'List of dopants and characteris'!$C$10,IF(M22="ta",'List of dopants and characteris'!$D$10,IF(M22="sb",'List of dopants and characteris'!$E$10,IF(M22="w",'List of dopants and characteris'!$F$10,IF(M22="ge",'List of dopants and characteris'!$G$10,IF(M22="bi",'List of dopants and characteris'!$H$10,IF(M22="cr",'List of dopants and characteris'!$I$10,IF(M22="gd",'List of dopants and characteris'!$J$10,IF(M22="mo",'List of dopants and characteris'!$K$10,IF(M22="sm",'List of dopants and characteris'!$L$10,IF(M22="y",'List of dopants and characteris'!$M$10,0))))))))))))</f>
        <v>0</v>
      </c>
      <c r="Q22" s="15">
        <f>IF(K22="al",'List of dopants and characteris'!$B$3,IF(K22="fe",'List of dopants and characteris'!$C$3,IF(K22="ga",'List of dopants and characteris'!$D$3,IF(K22="ge",'List of dopants and characteris'!$E$3,0))))</f>
        <v>1.81</v>
      </c>
      <c r="R22" s="15">
        <f>IF(L22="sr",'List of dopants and characteris'!$B$7,IF(L22="ba",'List of dopants and characteris'!$C$7,IF(L22="ce",'List of dopants and characteris'!$D$7,IF(L22="ca",'List of dopants and characteris'!$E$7,IF(L22="rb",'List of dopants and characteris'!$F$7,0)))))</f>
        <v>0</v>
      </c>
      <c r="S22" s="15">
        <f>IF(M22="nb",'List of dopants and characteris'!$B$11,IF(M22="ru",'List of dopants and characteris'!$C$11,IF(M22="ta",'List of dopants and characteris'!$D$11,IF(M22="sb",'List of dopants and characteris'!$E$11,IF(M22="w",'List of dopants and characteris'!$F$11,IF(M22="ge",'List of dopants and characteris'!$G$11,IF(M22="bi",'List of dopants and characteris'!$H$11,IF(M22="cr",'List of dopants and characteris'!$I$11,IF(M22="gd",'List of dopants and characteris'!$J$11,IF(M22="mo",'List of dopants and characteris'!$K$11,IF(M22="sm",'List of dopants and characteris'!$L$11,IF(M22="y",'List of dopants and characteris'!$M$11,0))))))))))))</f>
        <v>0</v>
      </c>
    </row>
    <row r="23" spans="1:19" ht="14.25" x14ac:dyDescent="0.2">
      <c r="A23" s="17" t="s">
        <v>134</v>
      </c>
      <c r="B23" s="13">
        <f>6.6+F23</f>
        <v>6.6599999999999993</v>
      </c>
      <c r="C23" s="13">
        <f>3-F23</f>
        <v>2.94</v>
      </c>
      <c r="D23" s="11">
        <v>1.6</v>
      </c>
      <c r="E23" s="11">
        <v>0</v>
      </c>
      <c r="F23" s="11">
        <v>0.06</v>
      </c>
      <c r="G23" s="11">
        <v>0.4</v>
      </c>
      <c r="H23" s="11">
        <v>95.1</v>
      </c>
      <c r="I23" s="12">
        <v>8.83E-4</v>
      </c>
      <c r="J23" s="13">
        <f t="shared" si="0"/>
        <v>-3.0540392964224314</v>
      </c>
      <c r="K23" s="14"/>
      <c r="L23" s="11" t="s">
        <v>133</v>
      </c>
      <c r="M23" s="11" t="s">
        <v>106</v>
      </c>
      <c r="N23" s="13">
        <f>IF(K23="al",'List of dopants and characteris'!$B$2,IF(K23="fe",'List of dopants and characteris'!$C$2,IF(K23="ga",'List of dopants and characteris'!$D$2,IF(K23="ge",'List of dopants and characteris'!$E$2,0))))</f>
        <v>0</v>
      </c>
      <c r="O23" s="11">
        <f>IF(L23="sr",'List of dopants and characteris'!$B$6,IF(L23="ba",'List of dopants and characteris'!$C$6,IF(L23="ce",'List of dopants and characteris'!$D$6,IF(L23="ca",'List of dopants and characteris'!$E$6,IF(L23="rb",'List of dopants and characteris'!$F$6,0)))))</f>
        <v>140</v>
      </c>
      <c r="P23" s="13">
        <f>IF(M23="nb",'List of dopants and characteris'!$B$10,IF(M23="ru",'List of dopants and characteris'!$C$10,IF(M23="ta",'List of dopants and characteris'!$D$10,IF(M23="sb",'List of dopants and characteris'!$E$10,IF(M23="w",'List of dopants and characteris'!$F$10,IF(M23="ge",'List of dopants and characteris'!$G$10,IF(M23="bi",'List of dopants and characteris'!$H$10,IF(M23="cr",'List of dopants and characteris'!$I$10,IF(M23="gd",'List of dopants and characteris'!$J$10,IF(M23="mo",'List of dopants and characteris'!$K$10,IF(M23="sm",'List of dopants and characteris'!$L$10,IF(M23="y",'List of dopants and characteris'!$M$10,0))))))))))))</f>
        <v>74</v>
      </c>
      <c r="Q23" s="15">
        <f>IF(K23="al",'List of dopants and characteris'!$B$3,IF(K23="fe",'List of dopants and characteris'!$C$3,IF(K23="ga",'List of dopants and characteris'!$D$3,IF(K23="ge",'List of dopants and characteris'!$E$3,0))))</f>
        <v>0</v>
      </c>
      <c r="R23" s="15">
        <f>IF(L23="sr",'List of dopants and characteris'!$B$7,IF(L23="ba",'List of dopants and characteris'!$C$7,IF(L23="ce",'List of dopants and characteris'!$D$7,IF(L23="ca",'List of dopants and characteris'!$E$7,IF(L23="rb",'List of dopants and characteris'!$F$7,0)))))</f>
        <v>0.95</v>
      </c>
      <c r="S23" s="15">
        <f>IF(M23="nb",'List of dopants and characteris'!$B$11,IF(M23="ru",'List of dopants and characteris'!$C$11,IF(M23="ta",'List of dopants and characteris'!$D$11,IF(M23="sb",'List of dopants and characteris'!$E$11,IF(M23="w",'List of dopants and characteris'!$F$11,IF(M23="ge",'List of dopants and characteris'!$G$11,IF(M23="bi",'List of dopants and characteris'!$H$11,IF(M23="cr",'List of dopants and characteris'!$I$11,IF(M23="gd",'List of dopants and characteris'!$J$11,IF(M23="mo",'List of dopants and characteris'!$K$11,IF(M23="sm",'List of dopants and characteris'!$L$11,IF(M23="y",'List of dopants and characteris'!$M$11,0))))))))))))</f>
        <v>2.0499999999999998</v>
      </c>
    </row>
    <row r="24" spans="1:19" ht="14.25" x14ac:dyDescent="0.2">
      <c r="A24" s="18" t="s">
        <v>81</v>
      </c>
      <c r="B24" s="11">
        <v>6.3</v>
      </c>
      <c r="C24" s="11">
        <v>3</v>
      </c>
      <c r="D24" s="11">
        <v>2</v>
      </c>
      <c r="E24" s="11">
        <v>0.2</v>
      </c>
      <c r="F24" s="11">
        <v>0</v>
      </c>
      <c r="G24" s="11">
        <v>0</v>
      </c>
      <c r="H24" s="11">
        <v>93.4</v>
      </c>
      <c r="I24" s="12">
        <v>8.7000000000000001E-4</v>
      </c>
      <c r="J24" s="13">
        <f t="shared" si="0"/>
        <v>-3.0604807473813813</v>
      </c>
      <c r="K24" s="11" t="s">
        <v>74</v>
      </c>
      <c r="L24" s="14"/>
      <c r="M24" s="14"/>
      <c r="N24" s="13">
        <f>IF(K24="al",'List of dopants and characteris'!$B$2,IF(K24="fe",'List of dopants and characteris'!$C$2,IF(K24="ga",'List of dopants and characteris'!$D$2,IF(K24="ge",'List of dopants and characteris'!$E$2,0))))</f>
        <v>61</v>
      </c>
      <c r="O24" s="11">
        <f>IF(L24="sr",'List of dopants and characteris'!$B$6,IF(L24="ba",'List of dopants and characteris'!$C$6,IF(L24="ce",'List of dopants and characteris'!$D$6,IF(L24="ca",'List of dopants and characteris'!$E$6,IF(L24="rb",'List of dopants and characteris'!$F$6,0)))))</f>
        <v>0</v>
      </c>
      <c r="P24" s="13">
        <f>IF(M24="nb",'List of dopants and characteris'!$B$10,IF(M24="ru",'List of dopants and characteris'!$C$10,IF(M24="ta",'List of dopants and characteris'!$D$10,IF(M24="sb",'List of dopants and characteris'!$E$10,IF(M24="w",'List of dopants and characteris'!$F$10,IF(M24="ge",'List of dopants and characteris'!$G$10,IF(M24="bi",'List of dopants and characteris'!$H$10,IF(M24="cr",'List of dopants and characteris'!$I$10,IF(M24="gd",'List of dopants and characteris'!$J$10,IF(M24="mo",'List of dopants and characteris'!$K$10,IF(M24="sm",'List of dopants and characteris'!$L$10,IF(M24="y",'List of dopants and characteris'!$M$10,0))))))))))))</f>
        <v>0</v>
      </c>
      <c r="Q24" s="15">
        <f>IF(K24="al",'List of dopants and characteris'!$B$3,IF(K24="fe",'List of dopants and characteris'!$C$3,IF(K24="ga",'List of dopants and characteris'!$D$3,IF(K24="ge",'List of dopants and characteris'!$E$3,0))))</f>
        <v>1.81</v>
      </c>
      <c r="R24" s="15">
        <f>IF(L24="sr",'List of dopants and characteris'!$B$7,IF(L24="ba",'List of dopants and characteris'!$C$7,IF(L24="ce",'List of dopants and characteris'!$D$7,IF(L24="ca",'List of dopants and characteris'!$E$7,IF(L24="rb",'List of dopants and characteris'!$F$7,0)))))</f>
        <v>0</v>
      </c>
      <c r="S24" s="15">
        <f>IF(M24="nb",'List of dopants and characteris'!$B$11,IF(M24="ru",'List of dopants and characteris'!$C$11,IF(M24="ta",'List of dopants and characteris'!$D$11,IF(M24="sb",'List of dopants and characteris'!$E$11,IF(M24="w",'List of dopants and characteris'!$F$11,IF(M24="ge",'List of dopants and characteris'!$G$11,IF(M24="bi",'List of dopants and characteris'!$H$11,IF(M24="cr",'List of dopants and characteris'!$I$11,IF(M24="gd",'List of dopants and characteris'!$J$11,IF(M24="mo",'List of dopants and characteris'!$K$11,IF(M24="sm",'List of dopants and characteris'!$L$11,IF(M24="y",'List of dopants and characteris'!$M$11,0))))))))))))</f>
        <v>0</v>
      </c>
    </row>
    <row r="25" spans="1:19" ht="14.25" x14ac:dyDescent="0.2">
      <c r="A25" s="16" t="s">
        <v>123</v>
      </c>
      <c r="B25" s="11">
        <v>6.5</v>
      </c>
      <c r="C25" s="11">
        <v>3</v>
      </c>
      <c r="D25" s="11">
        <v>1.5</v>
      </c>
      <c r="E25" s="11">
        <v>0</v>
      </c>
      <c r="F25" s="11">
        <v>0</v>
      </c>
      <c r="G25" s="11">
        <v>0.5</v>
      </c>
      <c r="H25" s="11">
        <v>96.9</v>
      </c>
      <c r="I25" s="12">
        <v>8.4999999999999995E-4</v>
      </c>
      <c r="J25" s="13">
        <f t="shared" si="0"/>
        <v>-3.0705810742857071</v>
      </c>
      <c r="K25" s="14"/>
      <c r="L25" s="14"/>
      <c r="M25" s="11" t="s">
        <v>72</v>
      </c>
      <c r="N25" s="13">
        <f>IF(K25="al",'List of dopants and characteris'!$B$2,IF(K25="fe",'List of dopants and characteris'!$C$2,IF(K25="ga",'List of dopants and characteris'!$D$2,IF(K25="ge",'List of dopants and characteris'!$E$2,0))))</f>
        <v>0</v>
      </c>
      <c r="O25" s="11">
        <f>IF(L25="sr",'List of dopants and characteris'!$B$6,IF(L25="ba",'List of dopants and characteris'!$C$6,IF(L25="ce",'List of dopants and characteris'!$D$6,IF(L25="ca",'List of dopants and characteris'!$E$6,IF(L25="rb",'List of dopants and characteris'!$F$6,0)))))</f>
        <v>0</v>
      </c>
      <c r="P25" s="13">
        <f>IF(M25="nb",'List of dopants and characteris'!$B$10,IF(M25="ru",'List of dopants and characteris'!$C$10,IF(M25="ta",'List of dopants and characteris'!$D$10,IF(M25="sb",'List of dopants and characteris'!$E$10,IF(M25="w",'List of dopants and characteris'!$F$10,IF(M25="ge",'List of dopants and characteris'!$G$10,IF(M25="bi",'List of dopants and characteris'!$H$10,IF(M25="cr",'List of dopants and characteris'!$I$10,IF(M25="gd",'List of dopants and characteris'!$J$10,IF(M25="mo",'List of dopants and characteris'!$K$10,IF(M25="sm",'List of dopants and characteris'!$L$10,IF(M25="y",'List of dopants and characteris'!$M$10,0))))))))))))</f>
        <v>78</v>
      </c>
      <c r="Q25" s="15">
        <f>IF(K25="al",'List of dopants and characteris'!$B$3,IF(K25="fe",'List of dopants and characteris'!$C$3,IF(K25="ga",'List of dopants and characteris'!$D$3,IF(K25="ge",'List of dopants and characteris'!$E$3,0))))</f>
        <v>0</v>
      </c>
      <c r="R25" s="15">
        <f>IF(L25="sr",'List of dopants and characteris'!$B$7,IF(L25="ba",'List of dopants and characteris'!$C$7,IF(L25="ce",'List of dopants and characteris'!$D$7,IF(L25="ca",'List of dopants and characteris'!$E$7,IF(L25="rb",'List of dopants and characteris'!$F$7,0)))))</f>
        <v>0</v>
      </c>
      <c r="S25" s="15">
        <f>IF(M25="nb",'List of dopants and characteris'!$B$11,IF(M25="ru",'List of dopants and characteris'!$C$11,IF(M25="ta",'List of dopants and characteris'!$D$11,IF(M25="sb",'List of dopants and characteris'!$E$11,IF(M25="w",'List of dopants and characteris'!$F$11,IF(M25="ge",'List of dopants and characteris'!$G$11,IF(M25="bi",'List of dopants and characteris'!$H$11,IF(M25="cr",'List of dopants and characteris'!$I$11,IF(M25="gd",'List of dopants and characteris'!$J$11,IF(M25="mo",'List of dopants and characteris'!$K$11,IF(M25="sm",'List of dopants and characteris'!$L$11,IF(M25="y",'List of dopants and characteris'!$M$11,0))))))))))))</f>
        <v>1.5</v>
      </c>
    </row>
    <row r="26" spans="1:19" ht="14.25" x14ac:dyDescent="0.2">
      <c r="A26" s="16" t="s">
        <v>79</v>
      </c>
      <c r="B26" s="11">
        <v>6.79</v>
      </c>
      <c r="C26" s="11">
        <v>3</v>
      </c>
      <c r="D26" s="11">
        <v>2</v>
      </c>
      <c r="E26" s="11">
        <v>0.2</v>
      </c>
      <c r="F26" s="11">
        <v>0</v>
      </c>
      <c r="G26" s="11">
        <v>0</v>
      </c>
      <c r="H26" s="11">
        <v>94.5</v>
      </c>
      <c r="I26" s="12">
        <v>8.0000000000000004E-4</v>
      </c>
      <c r="J26" s="13">
        <f t="shared" si="0"/>
        <v>-3.0969100130080562</v>
      </c>
      <c r="K26" s="11" t="s">
        <v>74</v>
      </c>
      <c r="L26" s="14"/>
      <c r="M26" s="14"/>
      <c r="N26" s="13">
        <f>IF(K26="al",'List of dopants and characteris'!$B$2,IF(K26="fe",'List of dopants and characteris'!$C$2,IF(K26="ga",'List of dopants and characteris'!$D$2,IF(K26="ge",'List of dopants and characteris'!$E$2,0))))</f>
        <v>61</v>
      </c>
      <c r="O26" s="11">
        <f>IF(L26="sr",'List of dopants and characteris'!$B$6,IF(L26="ba",'List of dopants and characteris'!$C$6,IF(L26="ce",'List of dopants and characteris'!$D$6,IF(L26="ca",'List of dopants and characteris'!$E$6,IF(L26="rb",'List of dopants and characteris'!$F$6,0)))))</f>
        <v>0</v>
      </c>
      <c r="P26" s="13">
        <f>IF(M26="nb",'List of dopants and characteris'!$B$10,IF(M26="ru",'List of dopants and characteris'!$C$10,IF(M26="ta",'List of dopants and characteris'!$D$10,IF(M26="sb",'List of dopants and characteris'!$E$10,IF(M26="w",'List of dopants and characteris'!$F$10,IF(M26="ge",'List of dopants and characteris'!$G$10,IF(M26="bi",'List of dopants and characteris'!$H$10,IF(M26="cr",'List of dopants and characteris'!$I$10,IF(M26="gd",'List of dopants and characteris'!$J$10,IF(M26="mo",'List of dopants and characteris'!$K$10,IF(M26="sm",'List of dopants and characteris'!$L$10,IF(M26="y",'List of dopants and characteris'!$M$10,0))))))))))))</f>
        <v>0</v>
      </c>
      <c r="Q26" s="15">
        <f>IF(K26="al",'List of dopants and characteris'!$B$3,IF(K26="fe",'List of dopants and characteris'!$C$3,IF(K26="ga",'List of dopants and characteris'!$D$3,IF(K26="ge",'List of dopants and characteris'!$E$3,0))))</f>
        <v>1.81</v>
      </c>
      <c r="R26" s="15">
        <f>IF(L26="sr",'List of dopants and characteris'!$B$7,IF(L26="ba",'List of dopants and characteris'!$C$7,IF(L26="ce",'List of dopants and characteris'!$D$7,IF(L26="ca",'List of dopants and characteris'!$E$7,IF(L26="rb",'List of dopants and characteris'!$F$7,0)))))</f>
        <v>0</v>
      </c>
      <c r="S26" s="15">
        <f>IF(M26="nb",'List of dopants and characteris'!$B$11,IF(M26="ru",'List of dopants and characteris'!$C$11,IF(M26="ta",'List of dopants and characteris'!$D$11,IF(M26="sb",'List of dopants and characteris'!$E$11,IF(M26="w",'List of dopants and characteris'!$F$11,IF(M26="ge",'List of dopants and characteris'!$G$11,IF(M26="bi",'List of dopants and characteris'!$H$11,IF(M26="cr",'List of dopants and characteris'!$I$11,IF(M26="gd",'List of dopants and characteris'!$J$11,IF(M26="mo",'List of dopants and characteris'!$K$11,IF(M26="sm",'List of dopants and characteris'!$L$11,IF(M26="y",'List of dopants and characteris'!$M$11,0))))))))))))</f>
        <v>0</v>
      </c>
    </row>
    <row r="27" spans="1:19" ht="14.25" x14ac:dyDescent="0.2">
      <c r="A27" s="16" t="s">
        <v>97</v>
      </c>
      <c r="B27" s="11">
        <v>6.75</v>
      </c>
      <c r="C27" s="11">
        <v>3</v>
      </c>
      <c r="D27" s="11">
        <v>1.75</v>
      </c>
      <c r="E27" s="11">
        <v>0</v>
      </c>
      <c r="F27" s="11">
        <v>0</v>
      </c>
      <c r="G27" s="11">
        <v>0.25</v>
      </c>
      <c r="H27" s="14"/>
      <c r="I27" s="12">
        <v>8.0000000000000004E-4</v>
      </c>
      <c r="J27" s="13">
        <f t="shared" si="0"/>
        <v>-3.0969100130080562</v>
      </c>
      <c r="K27" s="14"/>
      <c r="L27" s="14"/>
      <c r="M27" s="11" t="s">
        <v>98</v>
      </c>
      <c r="N27" s="13">
        <f>IF(K27="al",'List of dopants and characteris'!$B$2,IF(K27="fe",'List of dopants and characteris'!$C$2,IF(K27="ga",'List of dopants and characteris'!$D$2,IF(K27="ge",'List of dopants and characteris'!$E$2,0))))</f>
        <v>0</v>
      </c>
      <c r="O27" s="11">
        <f>IF(L27="sr",'List of dopants and characteris'!$B$6,IF(L27="ba",'List of dopants and characteris'!$C$6,IF(L27="ce",'List of dopants and characteris'!$D$6,IF(L27="ca",'List of dopants and characteris'!$E$6,IF(L27="rb",'List of dopants and characteris'!$F$6,0)))))</f>
        <v>0</v>
      </c>
      <c r="P27" s="13">
        <f>IF(M27="nb",'List of dopants and characteris'!$B$10,IF(M27="ru",'List of dopants and characteris'!$C$10,IF(M27="ta",'List of dopants and characteris'!$D$10,IF(M27="sb",'List of dopants and characteris'!$E$10,IF(M27="w",'List of dopants and characteris'!$F$10,IF(M27="ge",'List of dopants and characteris'!$G$10,IF(M27="bi",'List of dopants and characteris'!$H$10,IF(M27="cr",'List of dopants and characteris'!$I$10,IF(M27="gd",'List of dopants and characteris'!$J$10,IF(M27="mo",'List of dopants and characteris'!$K$10,IF(M27="sm",'List of dopants and characteris'!$L$10,IF(M27="y",'List of dopants and characteris'!$M$10,0))))))))))))</f>
        <v>78</v>
      </c>
      <c r="Q27" s="15">
        <f>IF(K27="al",'List of dopants and characteris'!$B$3,IF(K27="fe",'List of dopants and characteris'!$C$3,IF(K27="ga",'List of dopants and characteris'!$D$3,IF(K27="ge",'List of dopants and characteris'!$E$3,0))))</f>
        <v>0</v>
      </c>
      <c r="R27" s="15">
        <f>IF(L27="sr",'List of dopants and characteris'!$B$7,IF(L27="ba",'List of dopants and characteris'!$C$7,IF(L27="ce",'List of dopants and characteris'!$D$7,IF(L27="ca",'List of dopants and characteris'!$E$7,IF(L27="rb",'List of dopants and characteris'!$F$7,0)))))</f>
        <v>0</v>
      </c>
      <c r="S27" s="15">
        <f>IF(M27="nb",'List of dopants and characteris'!$B$11,IF(M27="ru",'List of dopants and characteris'!$C$11,IF(M27="ta",'List of dopants and characteris'!$D$11,IF(M27="sb",'List of dopants and characteris'!$E$11,IF(M27="w",'List of dopants and characteris'!$F$11,IF(M27="ge",'List of dopants and characteris'!$G$11,IF(M27="bi",'List of dopants and characteris'!$H$11,IF(M27="cr",'List of dopants and characteris'!$I$11,IF(M27="gd",'List of dopants and characteris'!$J$11,IF(M27="mo",'List of dopants and characteris'!$K$11,IF(M27="sm",'List of dopants and characteris'!$L$11,IF(M27="y",'List of dopants and characteris'!$M$11,0))))))))))))</f>
        <v>1.6</v>
      </c>
    </row>
    <row r="28" spans="1:19" ht="14.25" x14ac:dyDescent="0.2">
      <c r="A28" s="16" t="s">
        <v>110</v>
      </c>
      <c r="B28" s="11">
        <v>6.4</v>
      </c>
      <c r="C28" s="11">
        <v>3</v>
      </c>
      <c r="D28" s="11">
        <v>1.7</v>
      </c>
      <c r="E28" s="11">
        <v>0</v>
      </c>
      <c r="F28" s="11">
        <v>0</v>
      </c>
      <c r="G28" s="11">
        <v>0.3</v>
      </c>
      <c r="H28" s="14"/>
      <c r="I28" s="12">
        <v>7.8899999999999999E-4</v>
      </c>
      <c r="J28" s="13">
        <f t="shared" si="0"/>
        <v>-3.1029229967905798</v>
      </c>
      <c r="K28" s="14"/>
      <c r="L28" s="14"/>
      <c r="M28" s="11" t="s">
        <v>111</v>
      </c>
      <c r="N28" s="13">
        <f>IF(K28="al",'List of dopants and characteris'!$B$2,IF(K28="fe",'List of dopants and characteris'!$C$2,IF(K28="ga",'List of dopants and characteris'!$D$2,IF(K28="ge",'List of dopants and characteris'!$E$2,0))))</f>
        <v>0</v>
      </c>
      <c r="O28" s="11">
        <f>IF(L28="sr",'List of dopants and characteris'!$B$6,IF(L28="ba",'List of dopants and characteris'!$C$6,IF(L28="ce",'List of dopants and characteris'!$D$6,IF(L28="ca",'List of dopants and characteris'!$E$6,IF(L28="rb",'List of dopants and characteris'!$F$6,0)))))</f>
        <v>0</v>
      </c>
      <c r="P28" s="13">
        <f>IF(M28="nb",'List of dopants and characteris'!$B$10,IF(M28="ru",'List of dopants and characteris'!$C$10,IF(M28="ta",'List of dopants and characteris'!$D$10,IF(M28="sb",'List of dopants and characteris'!$E$10,IF(M28="w",'List of dopants and characteris'!$F$10,IF(M28="ge",'List of dopants and characteris'!$G$10,IF(M28="bi",'List of dopants and characteris'!$H$10,IF(M28="cr",'List of dopants and characteris'!$I$10,IF(M28="gd",'List of dopants and characteris'!$J$10,IF(M28="mo",'List of dopants and characteris'!$K$10,IF(M28="sm",'List of dopants and characteris'!$L$10,IF(M28="y",'List of dopants and characteris'!$M$10,0))))))))))))</f>
        <v>74</v>
      </c>
      <c r="Q28" s="15">
        <f>IF(K28="al",'List of dopants and characteris'!$B$3,IF(K28="fe",'List of dopants and characteris'!$C$3,IF(K28="ga",'List of dopants and characteris'!$D$3,IF(K28="ge",'List of dopants and characteris'!$E$3,0))))</f>
        <v>0</v>
      </c>
      <c r="R28" s="15">
        <f>IF(L28="sr",'List of dopants and characteris'!$B$7,IF(L28="ba",'List of dopants and characteris'!$C$7,IF(L28="ce",'List of dopants and characteris'!$D$7,IF(L28="ca",'List of dopants and characteris'!$E$7,IF(L28="rb",'List of dopants and characteris'!$F$7,0)))))</f>
        <v>0</v>
      </c>
      <c r="S28" s="15">
        <f>IF(M28="nb",'List of dopants and characteris'!$B$11,IF(M28="ru",'List of dopants and characteris'!$C$11,IF(M28="ta",'List of dopants and characteris'!$D$11,IF(M28="sb",'List of dopants and characteris'!$E$11,IF(M28="w",'List of dopants and characteris'!$F$11,IF(M28="ge",'List of dopants and characteris'!$G$11,IF(M28="bi",'List of dopants and characteris'!$H$11,IF(M28="cr",'List of dopants and characteris'!$I$11,IF(M28="gd",'List of dopants and characteris'!$J$11,IF(M28="mo",'List of dopants and characteris'!$K$11,IF(M28="sm",'List of dopants and characteris'!$L$11,IF(M28="y",'List of dopants and characteris'!$M$11,0))))))))))))</f>
        <v>2.36</v>
      </c>
    </row>
    <row r="29" spans="1:19" ht="14.25" x14ac:dyDescent="0.2">
      <c r="A29" s="16" t="s">
        <v>82</v>
      </c>
      <c r="B29" s="11">
        <v>7</v>
      </c>
      <c r="C29" s="11">
        <v>3</v>
      </c>
      <c r="D29" s="11">
        <v>2</v>
      </c>
      <c r="E29" s="11">
        <v>0</v>
      </c>
      <c r="F29" s="11">
        <v>0</v>
      </c>
      <c r="G29" s="11">
        <v>0</v>
      </c>
      <c r="H29" s="14"/>
      <c r="I29" s="12">
        <v>7.7399999999999995E-4</v>
      </c>
      <c r="J29" s="13">
        <f t="shared" si="0"/>
        <v>-3.1112590393171073</v>
      </c>
      <c r="K29" s="14"/>
      <c r="L29" s="14"/>
      <c r="M29" s="14"/>
      <c r="N29" s="13">
        <f>IF(K29="al",'List of dopants and characteris'!$B$2,IF(K29="fe",'List of dopants and characteris'!$C$2,IF(K29="ga",'List of dopants and characteris'!$D$2,IF(K29="ge",'List of dopants and characteris'!$E$2,0))))</f>
        <v>0</v>
      </c>
      <c r="O29" s="11">
        <f>IF(L29="sr",'List of dopants and characteris'!$B$6,IF(L29="ba",'List of dopants and characteris'!$C$6,IF(L29="ce",'List of dopants and characteris'!$D$6,IF(L29="ca",'List of dopants and characteris'!$E$6,IF(L29="rb",'List of dopants and characteris'!$F$6,0)))))</f>
        <v>0</v>
      </c>
      <c r="P29" s="13">
        <f>IF(M29="nb",'List of dopants and characteris'!$B$10,IF(M29="ru",'List of dopants and characteris'!$C$10,IF(M29="ta",'List of dopants and characteris'!$D$10,IF(M29="sb",'List of dopants and characteris'!$E$10,IF(M29="w",'List of dopants and characteris'!$F$10,IF(M29="ge",'List of dopants and characteris'!$G$10,IF(M29="bi",'List of dopants and characteris'!$H$10,IF(M29="cr",'List of dopants and characteris'!$I$10,IF(M29="gd",'List of dopants and characteris'!$J$10,IF(M29="mo",'List of dopants and characteris'!$K$10,IF(M29="sm",'List of dopants and characteris'!$L$10,IF(M29="y",'List of dopants and characteris'!$M$10,0))))))))))))</f>
        <v>0</v>
      </c>
      <c r="Q29" s="15">
        <f>IF(K29="al",'List of dopants and characteris'!$B$3,IF(K29="fe",'List of dopants and characteris'!$C$3,IF(K29="ga",'List of dopants and characteris'!$D$3,IF(K29="ge",'List of dopants and characteris'!$E$3,0))))</f>
        <v>0</v>
      </c>
      <c r="R29" s="15">
        <f>IF(L29="sr",'List of dopants and characteris'!$B$7,IF(L29="ba",'List of dopants and characteris'!$C$7,IF(L29="ce",'List of dopants and characteris'!$D$7,IF(L29="ca",'List of dopants and characteris'!$E$7,IF(L29="rb",'List of dopants and characteris'!$F$7,0)))))</f>
        <v>0</v>
      </c>
      <c r="S29" s="15">
        <f>IF(M29="nb",'List of dopants and characteris'!$B$11,IF(M29="ru",'List of dopants and characteris'!$C$11,IF(M29="ta",'List of dopants and characteris'!$D$11,IF(M29="sb",'List of dopants and characteris'!$E$11,IF(M29="w",'List of dopants and characteris'!$F$11,IF(M29="ge",'List of dopants and characteris'!$G$11,IF(M29="bi",'List of dopants and characteris'!$H$11,IF(M29="cr",'List of dopants and characteris'!$I$11,IF(M29="gd",'List of dopants and characteris'!$J$11,IF(M29="mo",'List of dopants and characteris'!$K$11,IF(M29="sm",'List of dopants and characteris'!$L$11,IF(M29="y",'List of dopants and characteris'!$M$11,0))))))))))))</f>
        <v>0</v>
      </c>
    </row>
    <row r="30" spans="1:19" ht="14.25" x14ac:dyDescent="0.2">
      <c r="A30" s="16" t="s">
        <v>107</v>
      </c>
      <c r="B30" s="11">
        <f>7-G30</f>
        <v>6.6</v>
      </c>
      <c r="C30" s="11">
        <v>3</v>
      </c>
      <c r="D30" s="13">
        <f>2-G30</f>
        <v>1.6</v>
      </c>
      <c r="E30" s="11">
        <v>0</v>
      </c>
      <c r="F30" s="11">
        <v>0</v>
      </c>
      <c r="G30" s="11">
        <v>0.4</v>
      </c>
      <c r="H30" s="11">
        <v>91</v>
      </c>
      <c r="I30" s="12">
        <v>7.6999999999999996E-4</v>
      </c>
      <c r="J30" s="13">
        <f t="shared" si="0"/>
        <v>-3.1135092748275182</v>
      </c>
      <c r="K30" s="14"/>
      <c r="L30" s="14"/>
      <c r="M30" s="11" t="s">
        <v>106</v>
      </c>
      <c r="N30" s="13">
        <f>IF(K30="al",'List of dopants and characteris'!$B$2,IF(K30="fe",'List of dopants and characteris'!$C$2,IF(K30="ga",'List of dopants and characteris'!$D$2,IF(K30="ge",'List of dopants and characteris'!$E$2,0))))</f>
        <v>0</v>
      </c>
      <c r="O30" s="11">
        <f>IF(L30="sr",'List of dopants and characteris'!$B$6,IF(L30="ba",'List of dopants and characteris'!$C$6,IF(L30="ce",'List of dopants and characteris'!$D$6,IF(L30="ca",'List of dopants and characteris'!$E$6,IF(L30="rb",'List of dopants and characteris'!$F$6,0)))))</f>
        <v>0</v>
      </c>
      <c r="P30" s="13">
        <f>IF(M30="nb",'List of dopants and characteris'!$B$10,IF(M30="ru",'List of dopants and characteris'!$C$10,IF(M30="ta",'List of dopants and characteris'!$D$10,IF(M30="sb",'List of dopants and characteris'!$E$10,IF(M30="w",'List of dopants and characteris'!$F$10,IF(M30="ge",'List of dopants and characteris'!$G$10,IF(M30="bi",'List of dopants and characteris'!$H$10,IF(M30="cr",'List of dopants and characteris'!$I$10,IF(M30="gd",'List of dopants and characteris'!$J$10,IF(M30="mo",'List of dopants and characteris'!$K$10,IF(M30="sm",'List of dopants and characteris'!$L$10,IF(M30="y",'List of dopants and characteris'!$M$10,0))))))))))))</f>
        <v>74</v>
      </c>
      <c r="Q30" s="15">
        <f>IF(K30="al",'List of dopants and characteris'!$B$3,IF(K30="fe",'List of dopants and characteris'!$C$3,IF(K30="ga",'List of dopants and characteris'!$D$3,IF(K30="ge",'List of dopants and characteris'!$E$3,0))))</f>
        <v>0</v>
      </c>
      <c r="R30" s="15">
        <f>IF(L30="sr",'List of dopants and characteris'!$B$7,IF(L30="ba",'List of dopants and characteris'!$C$7,IF(L30="ce",'List of dopants and characteris'!$D$7,IF(L30="ca",'List of dopants and characteris'!$E$7,IF(L30="rb",'List of dopants and characteris'!$F$7,0)))))</f>
        <v>0</v>
      </c>
      <c r="S30" s="15">
        <f>IF(M30="nb",'List of dopants and characteris'!$B$11,IF(M30="ru",'List of dopants and characteris'!$C$11,IF(M30="ta",'List of dopants and characteris'!$D$11,IF(M30="sb",'List of dopants and characteris'!$E$11,IF(M30="w",'List of dopants and characteris'!$F$11,IF(M30="ge",'List of dopants and characteris'!$G$11,IF(M30="bi",'List of dopants and characteris'!$H$11,IF(M30="cr",'List of dopants and characteris'!$I$11,IF(M30="gd",'List of dopants and characteris'!$J$11,IF(M30="mo",'List of dopants and characteris'!$K$11,IF(M30="sm",'List of dopants and characteris'!$L$11,IF(M30="y",'List of dopants and characteris'!$M$11,0))))))))))))</f>
        <v>2.0499999999999998</v>
      </c>
    </row>
    <row r="31" spans="1:19" ht="14.25" x14ac:dyDescent="0.2">
      <c r="A31" s="18" t="s">
        <v>79</v>
      </c>
      <c r="B31" s="11">
        <v>6.28</v>
      </c>
      <c r="C31" s="11">
        <v>3</v>
      </c>
      <c r="D31" s="11">
        <v>2</v>
      </c>
      <c r="E31" s="11">
        <v>0.2</v>
      </c>
      <c r="F31" s="11">
        <v>0</v>
      </c>
      <c r="G31" s="11">
        <v>0</v>
      </c>
      <c r="H31" s="11">
        <v>94</v>
      </c>
      <c r="I31" s="12">
        <v>7.3999999999999999E-4</v>
      </c>
      <c r="J31" s="13">
        <f t="shared" si="0"/>
        <v>-3.1307682802690238</v>
      </c>
      <c r="K31" s="11" t="s">
        <v>74</v>
      </c>
      <c r="L31" s="14"/>
      <c r="M31" s="14"/>
      <c r="N31" s="13">
        <f>IF(K31="al",'List of dopants and characteris'!$B$2,IF(K31="fe",'List of dopants and characteris'!$C$2,IF(K31="ga",'List of dopants and characteris'!$D$2,IF(K31="ge",'List of dopants and characteris'!$E$2,0))))</f>
        <v>61</v>
      </c>
      <c r="O31" s="11">
        <f>IF(L31="sr",'List of dopants and characteris'!$B$6,IF(L31="ba",'List of dopants and characteris'!$C$6,IF(L31="ce",'List of dopants and characteris'!$D$6,IF(L31="ca",'List of dopants and characteris'!$E$6,IF(L31="rb",'List of dopants and characteris'!$F$6,0)))))</f>
        <v>0</v>
      </c>
      <c r="P31" s="13">
        <f>IF(M31="nb",'List of dopants and characteris'!$B$10,IF(M31="ru",'List of dopants and characteris'!$C$10,IF(M31="ta",'List of dopants and characteris'!$D$10,IF(M31="sb",'List of dopants and characteris'!$E$10,IF(M31="w",'List of dopants and characteris'!$F$10,IF(M31="ge",'List of dopants and characteris'!$G$10,IF(M31="bi",'List of dopants and characteris'!$H$10,IF(M31="cr",'List of dopants and characteris'!$I$10,IF(M31="gd",'List of dopants and characteris'!$J$10,IF(M31="mo",'List of dopants and characteris'!$K$10,IF(M31="sm",'List of dopants and characteris'!$L$10,IF(M31="y",'List of dopants and characteris'!$M$10,0))))))))))))</f>
        <v>0</v>
      </c>
      <c r="Q31" s="15">
        <f>IF(K31="al",'List of dopants and characteris'!$B$3,IF(K31="fe",'List of dopants and characteris'!$C$3,IF(K31="ga",'List of dopants and characteris'!$D$3,IF(K31="ge",'List of dopants and characteris'!$E$3,0))))</f>
        <v>1.81</v>
      </c>
      <c r="R31" s="15">
        <f>IF(L31="sr",'List of dopants and characteris'!$B$7,IF(L31="ba",'List of dopants and characteris'!$C$7,IF(L31="ce",'List of dopants and characteris'!$D$7,IF(L31="ca",'List of dopants and characteris'!$E$7,IF(L31="rb",'List of dopants and characteris'!$F$7,0)))))</f>
        <v>0</v>
      </c>
      <c r="S31" s="15">
        <f>IF(M31="nb",'List of dopants and characteris'!$B$11,IF(M31="ru",'List of dopants and characteris'!$C$11,IF(M31="ta",'List of dopants and characteris'!$D$11,IF(M31="sb",'List of dopants and characteris'!$E$11,IF(M31="w",'List of dopants and characteris'!$F$11,IF(M31="ge",'List of dopants and characteris'!$G$11,IF(M31="bi",'List of dopants and characteris'!$H$11,IF(M31="cr",'List of dopants and characteris'!$I$11,IF(M31="gd",'List of dopants and characteris'!$J$11,IF(M31="mo",'List of dopants and characteris'!$K$11,IF(M31="sm",'List of dopants and characteris'!$L$11,IF(M31="y",'List of dopants and characteris'!$M$11,0))))))))))))</f>
        <v>0</v>
      </c>
    </row>
    <row r="32" spans="1:19" ht="14.25" x14ac:dyDescent="0.2">
      <c r="A32" s="16" t="s">
        <v>131</v>
      </c>
      <c r="B32" s="13">
        <f>6.8-3*E32</f>
        <v>6.35</v>
      </c>
      <c r="C32" s="11">
        <v>3</v>
      </c>
      <c r="D32" s="11">
        <v>1.8</v>
      </c>
      <c r="E32" s="11">
        <v>0.15</v>
      </c>
      <c r="F32" s="11">
        <v>0</v>
      </c>
      <c r="G32" s="11">
        <v>0.2</v>
      </c>
      <c r="H32" s="11">
        <v>94.46</v>
      </c>
      <c r="I32" s="12">
        <v>7.3899999999999997E-4</v>
      </c>
      <c r="J32" s="13">
        <f t="shared" si="0"/>
        <v>-3.1313555616051745</v>
      </c>
      <c r="K32" s="11" t="s">
        <v>74</v>
      </c>
      <c r="L32" s="14"/>
      <c r="M32" s="11" t="s">
        <v>98</v>
      </c>
      <c r="N32" s="13">
        <f>IF(K32="al",'List of dopants and characteris'!$B$2,IF(K32="fe",'List of dopants and characteris'!$C$2,IF(K32="ga",'List of dopants and characteris'!$D$2,IF(K32="ge",'List of dopants and characteris'!$E$2,0))))</f>
        <v>61</v>
      </c>
      <c r="O32" s="11">
        <f>IF(L32="sr",'List of dopants and characteris'!$B$6,IF(L32="ba",'List of dopants and characteris'!$C$6,IF(L32="ce",'List of dopants and characteris'!$D$6,IF(L32="ca",'List of dopants and characteris'!$E$6,IF(L32="rb",'List of dopants and characteris'!$F$6,0)))))</f>
        <v>0</v>
      </c>
      <c r="P32" s="13">
        <f>IF(M32="nb",'List of dopants and characteris'!$B$10,IF(M32="ru",'List of dopants and characteris'!$C$10,IF(M32="ta",'List of dopants and characteris'!$D$10,IF(M32="sb",'List of dopants and characteris'!$E$10,IF(M32="w",'List of dopants and characteris'!$F$10,IF(M32="ge",'List of dopants and characteris'!$G$10,IF(M32="bi",'List of dopants and characteris'!$H$10,IF(M32="cr",'List of dopants and characteris'!$I$10,IF(M32="gd",'List of dopants and characteris'!$J$10,IF(M32="mo",'List of dopants and characteris'!$K$10,IF(M32="sm",'List of dopants and characteris'!$L$10,IF(M32="y",'List of dopants and characteris'!$M$10,0))))))))))))</f>
        <v>78</v>
      </c>
      <c r="Q32" s="15">
        <f>IF(K32="al",'List of dopants and characteris'!$B$3,IF(K32="fe",'List of dopants and characteris'!$C$3,IF(K32="ga",'List of dopants and characteris'!$D$3,IF(K32="ge",'List of dopants and characteris'!$E$3,0))))</f>
        <v>1.81</v>
      </c>
      <c r="R32" s="15">
        <f>IF(L32="sr",'List of dopants and characteris'!$B$7,IF(L32="ba",'List of dopants and characteris'!$C$7,IF(L32="ce",'List of dopants and characteris'!$D$7,IF(L32="ca",'List of dopants and characteris'!$E$7,IF(L32="rb",'List of dopants and characteris'!$F$7,0)))))</f>
        <v>0</v>
      </c>
      <c r="S32" s="15">
        <f>IF(M32="nb",'List of dopants and characteris'!$B$11,IF(M32="ru",'List of dopants and characteris'!$C$11,IF(M32="ta",'List of dopants and characteris'!$D$11,IF(M32="sb",'List of dopants and characteris'!$E$11,IF(M32="w",'List of dopants and characteris'!$F$11,IF(M32="ge",'List of dopants and characteris'!$G$11,IF(M32="bi",'List of dopants and characteris'!$H$11,IF(M32="cr",'List of dopants and characteris'!$I$11,IF(M32="gd",'List of dopants and characteris'!$J$11,IF(M32="mo",'List of dopants and characteris'!$K$11,IF(M32="sm",'List of dopants and characteris'!$L$11,IF(M32="y",'List of dopants and characteris'!$M$11,0))))))))))))</f>
        <v>1.6</v>
      </c>
    </row>
    <row r="33" spans="1:19" ht="14.25" x14ac:dyDescent="0.2">
      <c r="A33" s="16" t="s">
        <v>131</v>
      </c>
      <c r="B33" s="13">
        <f>6.8-3*E33</f>
        <v>6.1999999999999993</v>
      </c>
      <c r="C33" s="11">
        <v>3</v>
      </c>
      <c r="D33" s="11">
        <v>1.8</v>
      </c>
      <c r="E33" s="11">
        <v>0.2</v>
      </c>
      <c r="F33" s="11">
        <v>0</v>
      </c>
      <c r="G33" s="11">
        <v>0.2</v>
      </c>
      <c r="H33" s="11">
        <v>93.123000000000005</v>
      </c>
      <c r="I33" s="12">
        <v>7.2000000000000005E-4</v>
      </c>
      <c r="J33" s="13">
        <f t="shared" si="0"/>
        <v>-3.1426675035687315</v>
      </c>
      <c r="K33" s="11" t="s">
        <v>74</v>
      </c>
      <c r="L33" s="14"/>
      <c r="M33" s="11" t="s">
        <v>98</v>
      </c>
      <c r="N33" s="13">
        <f>IF(K33="al",'List of dopants and characteris'!$B$2,IF(K33="fe",'List of dopants and characteris'!$C$2,IF(K33="ga",'List of dopants and characteris'!$D$2,IF(K33="ge",'List of dopants and characteris'!$E$2,0))))</f>
        <v>61</v>
      </c>
      <c r="O33" s="11">
        <f>IF(L33="sr",'List of dopants and characteris'!$B$6,IF(L33="ba",'List of dopants and characteris'!$C$6,IF(L33="ce",'List of dopants and characteris'!$D$6,IF(L33="ca",'List of dopants and characteris'!$E$6,IF(L33="rb",'List of dopants and characteris'!$F$6,0)))))</f>
        <v>0</v>
      </c>
      <c r="P33" s="13">
        <f>IF(M33="nb",'List of dopants and characteris'!$B$10,IF(M33="ru",'List of dopants and characteris'!$C$10,IF(M33="ta",'List of dopants and characteris'!$D$10,IF(M33="sb",'List of dopants and characteris'!$E$10,IF(M33="w",'List of dopants and characteris'!$F$10,IF(M33="ge",'List of dopants and characteris'!$G$10,IF(M33="bi",'List of dopants and characteris'!$H$10,IF(M33="cr",'List of dopants and characteris'!$I$10,IF(M33="gd",'List of dopants and characteris'!$J$10,IF(M33="mo",'List of dopants and characteris'!$K$10,IF(M33="sm",'List of dopants and characteris'!$L$10,IF(M33="y",'List of dopants and characteris'!$M$10,0))))))))))))</f>
        <v>78</v>
      </c>
      <c r="Q33" s="15">
        <f>IF(K33="al",'List of dopants and characteris'!$B$3,IF(K33="fe",'List of dopants and characteris'!$C$3,IF(K33="ga",'List of dopants and characteris'!$D$3,IF(K33="ge",'List of dopants and characteris'!$E$3,0))))</f>
        <v>1.81</v>
      </c>
      <c r="R33" s="15">
        <f>IF(L33="sr",'List of dopants and characteris'!$B$7,IF(L33="ba",'List of dopants and characteris'!$C$7,IF(L33="ce",'List of dopants and characteris'!$D$7,IF(L33="ca",'List of dopants and characteris'!$E$7,IF(L33="rb",'List of dopants and characteris'!$F$7,0)))))</f>
        <v>0</v>
      </c>
      <c r="S33" s="15">
        <f>IF(M33="nb",'List of dopants and characteris'!$B$11,IF(M33="ru",'List of dopants and characteris'!$C$11,IF(M33="ta",'List of dopants and characteris'!$D$11,IF(M33="sb",'List of dopants and characteris'!$E$11,IF(M33="w",'List of dopants and characteris'!$F$11,IF(M33="ge",'List of dopants and characteris'!$G$11,IF(M33="bi",'List of dopants and characteris'!$H$11,IF(M33="cr",'List of dopants and characteris'!$I$11,IF(M33="gd",'List of dopants and characteris'!$J$11,IF(M33="mo",'List of dopants and characteris'!$K$11,IF(M33="sm",'List of dopants and characteris'!$L$11,IF(M33="y",'List of dopants and characteris'!$M$11,0))))))))))))</f>
        <v>1.6</v>
      </c>
    </row>
    <row r="34" spans="1:19" ht="14.25" x14ac:dyDescent="0.2">
      <c r="A34" s="16" t="s">
        <v>78</v>
      </c>
      <c r="B34" s="11">
        <v>6.23</v>
      </c>
      <c r="C34" s="11">
        <v>3</v>
      </c>
      <c r="D34" s="11">
        <v>2</v>
      </c>
      <c r="E34" s="11">
        <v>0.2</v>
      </c>
      <c r="F34" s="11">
        <v>0</v>
      </c>
      <c r="G34" s="11">
        <v>0</v>
      </c>
      <c r="H34" s="11">
        <v>95.5</v>
      </c>
      <c r="I34" s="12">
        <v>7.2000000000000005E-4</v>
      </c>
      <c r="J34" s="13">
        <f t="shared" ref="J34:J65" si="1">LOG10(I34)</f>
        <v>-3.1426675035687315</v>
      </c>
      <c r="K34" s="11" t="s">
        <v>74</v>
      </c>
      <c r="L34" s="14"/>
      <c r="M34" s="14"/>
      <c r="N34" s="13">
        <f>IF(K34="al",'List of dopants and characteris'!$B$2,IF(K34="fe",'List of dopants and characteris'!$C$2,IF(K34="ga",'List of dopants and characteris'!$D$2,IF(K34="ge",'List of dopants and characteris'!$E$2,0))))</f>
        <v>61</v>
      </c>
      <c r="O34" s="11">
        <f>IF(L34="sr",'List of dopants and characteris'!$B$6,IF(L34="ba",'List of dopants and characteris'!$C$6,IF(L34="ce",'List of dopants and characteris'!$D$6,IF(L34="ca",'List of dopants and characteris'!$E$6,IF(L34="rb",'List of dopants and characteris'!$F$6,0)))))</f>
        <v>0</v>
      </c>
      <c r="P34" s="13">
        <f>IF(M34="nb",'List of dopants and characteris'!$B$10,IF(M34="ru",'List of dopants and characteris'!$C$10,IF(M34="ta",'List of dopants and characteris'!$D$10,IF(M34="sb",'List of dopants and characteris'!$E$10,IF(M34="w",'List of dopants and characteris'!$F$10,IF(M34="ge",'List of dopants and characteris'!$G$10,IF(M34="bi",'List of dopants and characteris'!$H$10,IF(M34="cr",'List of dopants and characteris'!$I$10,IF(M34="gd",'List of dopants and characteris'!$J$10,IF(M34="mo",'List of dopants and characteris'!$K$10,IF(M34="sm",'List of dopants and characteris'!$L$10,IF(M34="y",'List of dopants and characteris'!$M$10,0))))))))))))</f>
        <v>0</v>
      </c>
      <c r="Q34" s="15">
        <f>IF(K34="al",'List of dopants and characteris'!$B$3,IF(K34="fe",'List of dopants and characteris'!$C$3,IF(K34="ga",'List of dopants and characteris'!$D$3,IF(K34="ge",'List of dopants and characteris'!$E$3,0))))</f>
        <v>1.81</v>
      </c>
      <c r="R34" s="15">
        <f>IF(L34="sr",'List of dopants and characteris'!$B$7,IF(L34="ba",'List of dopants and characteris'!$C$7,IF(L34="ce",'List of dopants and characteris'!$D$7,IF(L34="ca",'List of dopants and characteris'!$E$7,IF(L34="rb",'List of dopants and characteris'!$F$7,0)))))</f>
        <v>0</v>
      </c>
      <c r="S34" s="15">
        <f>IF(M34="nb",'List of dopants and characteris'!$B$11,IF(M34="ru",'List of dopants and characteris'!$C$11,IF(M34="ta",'List of dopants and characteris'!$D$11,IF(M34="sb",'List of dopants and characteris'!$E$11,IF(M34="w",'List of dopants and characteris'!$F$11,IF(M34="ge",'List of dopants and characteris'!$G$11,IF(M34="bi",'List of dopants and characteris'!$H$11,IF(M34="cr",'List of dopants and characteris'!$I$11,IF(M34="gd",'List of dopants and characteris'!$J$11,IF(M34="mo",'List of dopants and characteris'!$K$11,IF(M34="sm",'List of dopants and characteris'!$L$11,IF(M34="y",'List of dopants and characteris'!$M$11,0))))))))))))</f>
        <v>0</v>
      </c>
    </row>
    <row r="35" spans="1:19" ht="14.25" x14ac:dyDescent="0.2">
      <c r="A35" s="16" t="s">
        <v>71</v>
      </c>
      <c r="B35" s="11">
        <v>6.65</v>
      </c>
      <c r="C35" s="11">
        <v>2.95</v>
      </c>
      <c r="D35" s="11">
        <v>1.75</v>
      </c>
      <c r="E35" s="11">
        <v>0.05</v>
      </c>
      <c r="F35" s="11">
        <v>0.05</v>
      </c>
      <c r="G35" s="11">
        <v>0.25</v>
      </c>
      <c r="H35" s="11">
        <v>99.9</v>
      </c>
      <c r="I35" s="12">
        <v>7.2000000000000005E-4</v>
      </c>
      <c r="J35" s="13">
        <f t="shared" si="1"/>
        <v>-3.1426675035687315</v>
      </c>
      <c r="K35" s="11" t="s">
        <v>74</v>
      </c>
      <c r="L35" s="11" t="s">
        <v>73</v>
      </c>
      <c r="M35" s="11" t="s">
        <v>72</v>
      </c>
      <c r="N35" s="13">
        <f>IF(K35="al",'List of dopants and characteris'!$B$2,IF(K35="fe",'List of dopants and characteris'!$C$2,IF(K35="ga",'List of dopants and characteris'!$D$2,IF(K35="ge",'List of dopants and characteris'!$E$2,0))))</f>
        <v>61</v>
      </c>
      <c r="O35" s="11">
        <f>IF(L35="sr",'List of dopants and characteris'!$B$6,IF(L35="ba",'List of dopants and characteris'!$C$6,IF(L35="ce",'List of dopants and characteris'!$D$6,IF(L35="ca",'List of dopants and characteris'!$E$6,IF(L35="rb",'List of dopants and characteris'!$F$6,0)))))</f>
        <v>156</v>
      </c>
      <c r="P35" s="13">
        <f>IF(M35="nb",'List of dopants and characteris'!$B$10,IF(M35="ru",'List of dopants and characteris'!$C$10,IF(M35="ta",'List of dopants and characteris'!$D$10,IF(M35="sb",'List of dopants and characteris'!$E$10,IF(M35="w",'List of dopants and characteris'!$F$10,IF(M35="ge",'List of dopants and characteris'!$G$10,IF(M35="bi",'List of dopants and characteris'!$H$10,IF(M35="cr",'List of dopants and characteris'!$I$10,IF(M35="gd",'List of dopants and characteris'!$J$10,IF(M35="mo",'List of dopants and characteris'!$K$10,IF(M35="sm",'List of dopants and characteris'!$L$10,IF(M35="y",'List of dopants and characteris'!$M$10,0))))))))))))</f>
        <v>78</v>
      </c>
      <c r="Q35" s="15">
        <f>IF(K35="al",'List of dopants and characteris'!$B$3,IF(K35="fe",'List of dopants and characteris'!$C$3,IF(K35="ga",'List of dopants and characteris'!$D$3,IF(K35="ge",'List of dopants and characteris'!$E$3,0))))</f>
        <v>1.81</v>
      </c>
      <c r="R35" s="15">
        <f>IF(L35="sr",'List of dopants and characteris'!$B$7,IF(L35="ba",'List of dopants and characteris'!$C$7,IF(L35="ce",'List of dopants and characteris'!$D$7,IF(L35="ca",'List of dopants and characteris'!$E$7,IF(L35="rb",'List of dopants and characteris'!$F$7,0)))))</f>
        <v>0.89</v>
      </c>
      <c r="S35" s="15">
        <f>IF(M35="nb",'List of dopants and characteris'!$B$11,IF(M35="ru",'List of dopants and characteris'!$C$11,IF(M35="ta",'List of dopants and characteris'!$D$11,IF(M35="sb",'List of dopants and characteris'!$E$11,IF(M35="w",'List of dopants and characteris'!$F$11,IF(M35="ge",'List of dopants and characteris'!$G$11,IF(M35="bi",'List of dopants and characteris'!$H$11,IF(M35="cr",'List of dopants and characteris'!$I$11,IF(M35="gd",'List of dopants and characteris'!$J$11,IF(M35="mo",'List of dopants and characteris'!$K$11,IF(M35="sm",'List of dopants and characteris'!$L$11,IF(M35="y",'List of dopants and characteris'!$M$11,0))))))))))))</f>
        <v>1.5</v>
      </c>
    </row>
    <row r="36" spans="1:19" ht="14.25" x14ac:dyDescent="0.2">
      <c r="A36" s="18" t="s">
        <v>81</v>
      </c>
      <c r="B36" s="11">
        <v>5.95</v>
      </c>
      <c r="C36" s="11">
        <v>3</v>
      </c>
      <c r="D36" s="11">
        <v>2</v>
      </c>
      <c r="E36" s="11">
        <v>0.35</v>
      </c>
      <c r="F36" s="11">
        <v>0</v>
      </c>
      <c r="G36" s="11">
        <v>0</v>
      </c>
      <c r="H36" s="11">
        <v>95.1</v>
      </c>
      <c r="I36" s="12">
        <v>7.1000000000000002E-4</v>
      </c>
      <c r="J36" s="13">
        <f t="shared" si="1"/>
        <v>-3.1487416512809245</v>
      </c>
      <c r="K36" s="11" t="s">
        <v>74</v>
      </c>
      <c r="L36" s="14"/>
      <c r="M36" s="14"/>
      <c r="N36" s="13">
        <f>IF(K36="al",'List of dopants and characteris'!$B$2,IF(K36="fe",'List of dopants and characteris'!$C$2,IF(K36="ga",'List of dopants and characteris'!$D$2,IF(K36="ge",'List of dopants and characteris'!$E$2,0))))</f>
        <v>61</v>
      </c>
      <c r="O36" s="11">
        <f>IF(L36="sr",'List of dopants and characteris'!$B$6,IF(L36="ba",'List of dopants and characteris'!$C$6,IF(L36="ce",'List of dopants and characteris'!$D$6,IF(L36="ca",'List of dopants and characteris'!$E$6,IF(L36="rb",'List of dopants and characteris'!$F$6,0)))))</f>
        <v>0</v>
      </c>
      <c r="P36" s="13">
        <f>IF(M36="nb",'List of dopants and characteris'!$B$10,IF(M36="ru",'List of dopants and characteris'!$C$10,IF(M36="ta",'List of dopants and characteris'!$D$10,IF(M36="sb",'List of dopants and characteris'!$E$10,IF(M36="w",'List of dopants and characteris'!$F$10,IF(M36="ge",'List of dopants and characteris'!$G$10,IF(M36="bi",'List of dopants and characteris'!$H$10,IF(M36="cr",'List of dopants and characteris'!$I$10,IF(M36="gd",'List of dopants and characteris'!$J$10,IF(M36="mo",'List of dopants and characteris'!$K$10,IF(M36="sm",'List of dopants and characteris'!$L$10,IF(M36="y",'List of dopants and characteris'!$M$10,0))))))))))))</f>
        <v>0</v>
      </c>
      <c r="Q36" s="15">
        <f>IF(K36="al",'List of dopants and characteris'!$B$3,IF(K36="fe",'List of dopants and characteris'!$C$3,IF(K36="ga",'List of dopants and characteris'!$D$3,IF(K36="ge",'List of dopants and characteris'!$E$3,0))))</f>
        <v>1.81</v>
      </c>
      <c r="R36" s="15">
        <f>IF(L36="sr",'List of dopants and characteris'!$B$7,IF(L36="ba",'List of dopants and characteris'!$C$7,IF(L36="ce",'List of dopants and characteris'!$D$7,IF(L36="ca",'List of dopants and characteris'!$E$7,IF(L36="rb",'List of dopants and characteris'!$F$7,0)))))</f>
        <v>0</v>
      </c>
      <c r="S36" s="15">
        <f>IF(M36="nb",'List of dopants and characteris'!$B$11,IF(M36="ru",'List of dopants and characteris'!$C$11,IF(M36="ta",'List of dopants and characteris'!$D$11,IF(M36="sb",'List of dopants and characteris'!$E$11,IF(M36="w",'List of dopants and characteris'!$F$11,IF(M36="ge",'List of dopants and characteris'!$G$11,IF(M36="bi",'List of dopants and characteris'!$H$11,IF(M36="cr",'List of dopants and characteris'!$I$11,IF(M36="gd",'List of dopants and characteris'!$J$11,IF(M36="mo",'List of dopants and characteris'!$K$11,IF(M36="sm",'List of dopants and characteris'!$L$11,IF(M36="y",'List of dopants and characteris'!$M$11,0))))))))))))</f>
        <v>0</v>
      </c>
    </row>
    <row r="37" spans="1:19" ht="14.25" x14ac:dyDescent="0.2">
      <c r="A37" s="17" t="s">
        <v>115</v>
      </c>
      <c r="B37" s="11">
        <v>6.75</v>
      </c>
      <c r="C37" s="11">
        <v>3</v>
      </c>
      <c r="D37" s="11">
        <v>1.75</v>
      </c>
      <c r="E37" s="11">
        <v>0</v>
      </c>
      <c r="F37" s="11">
        <v>0</v>
      </c>
      <c r="G37" s="11">
        <v>0.25</v>
      </c>
      <c r="H37" s="11">
        <v>92</v>
      </c>
      <c r="I37" s="12">
        <v>6.8999999999999997E-4</v>
      </c>
      <c r="J37" s="13">
        <f t="shared" si="1"/>
        <v>-3.1611509092627448</v>
      </c>
      <c r="K37" s="14"/>
      <c r="L37" s="14"/>
      <c r="M37" s="11" t="s">
        <v>72</v>
      </c>
      <c r="N37" s="13">
        <f>IF(K37="al",'List of dopants and characteris'!$B$2,IF(K37="fe",'List of dopants and characteris'!$C$2,IF(K37="ga",'List of dopants and characteris'!$D$2,IF(K37="ge",'List of dopants and characteris'!$E$2,0))))</f>
        <v>0</v>
      </c>
      <c r="O37" s="11">
        <f>IF(L37="sr",'List of dopants and characteris'!$B$6,IF(L37="ba",'List of dopants and characteris'!$C$6,IF(L37="ce",'List of dopants and characteris'!$D$6,IF(L37="ca",'List of dopants and characteris'!$E$6,IF(L37="rb",'List of dopants and characteris'!$F$6,0)))))</f>
        <v>0</v>
      </c>
      <c r="P37" s="13">
        <f>IF(M37="nb",'List of dopants and characteris'!$B$10,IF(M37="ru",'List of dopants and characteris'!$C$10,IF(M37="ta",'List of dopants and characteris'!$D$10,IF(M37="sb",'List of dopants and characteris'!$E$10,IF(M37="w",'List of dopants and characteris'!$F$10,IF(M37="ge",'List of dopants and characteris'!$G$10,IF(M37="bi",'List of dopants and characteris'!$H$10,IF(M37="cr",'List of dopants and characteris'!$I$10,IF(M37="gd",'List of dopants and characteris'!$J$10,IF(M37="mo",'List of dopants and characteris'!$K$10,IF(M37="sm",'List of dopants and characteris'!$L$10,IF(M37="y",'List of dopants and characteris'!$M$10,0))))))))))))</f>
        <v>78</v>
      </c>
      <c r="Q37" s="15">
        <f>IF(K37="al",'List of dopants and characteris'!$B$3,IF(K37="fe",'List of dopants and characteris'!$C$3,IF(K37="ga",'List of dopants and characteris'!$D$3,IF(K37="ge",'List of dopants and characteris'!$E$3,0))))</f>
        <v>0</v>
      </c>
      <c r="R37" s="15">
        <f>IF(L37="sr",'List of dopants and characteris'!$B$7,IF(L37="ba",'List of dopants and characteris'!$C$7,IF(L37="ce",'List of dopants and characteris'!$D$7,IF(L37="ca",'List of dopants and characteris'!$E$7,IF(L37="rb",'List of dopants and characteris'!$F$7,0)))))</f>
        <v>0</v>
      </c>
      <c r="S37" s="15">
        <f>IF(M37="nb",'List of dopants and characteris'!$B$11,IF(M37="ru",'List of dopants and characteris'!$C$11,IF(M37="ta",'List of dopants and characteris'!$D$11,IF(M37="sb",'List of dopants and characteris'!$E$11,IF(M37="w",'List of dopants and characteris'!$F$11,IF(M37="ge",'List of dopants and characteris'!$G$11,IF(M37="bi",'List of dopants and characteris'!$H$11,IF(M37="cr",'List of dopants and characteris'!$I$11,IF(M37="gd",'List of dopants and characteris'!$J$11,IF(M37="mo",'List of dopants and characteris'!$K$11,IF(M37="sm",'List of dopants and characteris'!$L$11,IF(M37="y",'List of dopants and characteris'!$M$11,0))))))))))))</f>
        <v>1.5</v>
      </c>
    </row>
    <row r="38" spans="1:19" ht="14.25" x14ac:dyDescent="0.2">
      <c r="A38" s="16" t="s">
        <v>131</v>
      </c>
      <c r="B38" s="13">
        <f>6.8-3*E38</f>
        <v>6.5</v>
      </c>
      <c r="C38" s="11">
        <v>3</v>
      </c>
      <c r="D38" s="11">
        <v>1.8</v>
      </c>
      <c r="E38" s="11">
        <v>0.1</v>
      </c>
      <c r="F38" s="11">
        <v>0</v>
      </c>
      <c r="G38" s="11">
        <v>0.2</v>
      </c>
      <c r="H38" s="11">
        <v>93.34</v>
      </c>
      <c r="I38" s="12">
        <v>6.7500000000000004E-4</v>
      </c>
      <c r="J38" s="13">
        <f t="shared" si="1"/>
        <v>-3.1706962271689751</v>
      </c>
      <c r="K38" s="11" t="s">
        <v>74</v>
      </c>
      <c r="L38" s="14"/>
      <c r="M38" s="11" t="s">
        <v>98</v>
      </c>
      <c r="N38" s="13">
        <f>IF(K38="al",'List of dopants and characteris'!$B$2,IF(K38="fe",'List of dopants and characteris'!$C$2,IF(K38="ga",'List of dopants and characteris'!$D$2,IF(K38="ge",'List of dopants and characteris'!$E$2,0))))</f>
        <v>61</v>
      </c>
      <c r="O38" s="11">
        <f>IF(L38="sr",'List of dopants and characteris'!$B$6,IF(L38="ba",'List of dopants and characteris'!$C$6,IF(L38="ce",'List of dopants and characteris'!$D$6,IF(L38="ca",'List of dopants and characteris'!$E$6,IF(L38="rb",'List of dopants and characteris'!$F$6,0)))))</f>
        <v>0</v>
      </c>
      <c r="P38" s="13">
        <f>IF(M38="nb",'List of dopants and characteris'!$B$10,IF(M38="ru",'List of dopants and characteris'!$C$10,IF(M38="ta",'List of dopants and characteris'!$D$10,IF(M38="sb",'List of dopants and characteris'!$E$10,IF(M38="w",'List of dopants and characteris'!$F$10,IF(M38="ge",'List of dopants and characteris'!$G$10,IF(M38="bi",'List of dopants and characteris'!$H$10,IF(M38="cr",'List of dopants and characteris'!$I$10,IF(M38="gd",'List of dopants and characteris'!$J$10,IF(M38="mo",'List of dopants and characteris'!$K$10,IF(M38="sm",'List of dopants and characteris'!$L$10,IF(M38="y",'List of dopants and characteris'!$M$10,0))))))))))))</f>
        <v>78</v>
      </c>
      <c r="Q38" s="15">
        <f>IF(K38="al",'List of dopants and characteris'!$B$3,IF(K38="fe",'List of dopants and characteris'!$C$3,IF(K38="ga",'List of dopants and characteris'!$D$3,IF(K38="ge",'List of dopants and characteris'!$E$3,0))))</f>
        <v>1.81</v>
      </c>
      <c r="R38" s="15">
        <f>IF(L38="sr",'List of dopants and characteris'!$B$7,IF(L38="ba",'List of dopants and characteris'!$C$7,IF(L38="ce",'List of dopants and characteris'!$D$7,IF(L38="ca",'List of dopants and characteris'!$E$7,IF(L38="rb",'List of dopants and characteris'!$F$7,0)))))</f>
        <v>0</v>
      </c>
      <c r="S38" s="15">
        <f>IF(M38="nb",'List of dopants and characteris'!$B$11,IF(M38="ru",'List of dopants and characteris'!$C$11,IF(M38="ta",'List of dopants and characteris'!$D$11,IF(M38="sb",'List of dopants and characteris'!$E$11,IF(M38="w",'List of dopants and characteris'!$F$11,IF(M38="ge",'List of dopants and characteris'!$G$11,IF(M38="bi",'List of dopants and characteris'!$H$11,IF(M38="cr",'List of dopants and characteris'!$I$11,IF(M38="gd",'List of dopants and characteris'!$J$11,IF(M38="mo",'List of dopants and characteris'!$K$11,IF(M38="sm",'List of dopants and characteris'!$L$11,IF(M38="y",'List of dopants and characteris'!$M$11,0))))))))))))</f>
        <v>1.6</v>
      </c>
    </row>
    <row r="39" spans="1:19" ht="14.25" x14ac:dyDescent="0.2">
      <c r="A39" s="17" t="s">
        <v>116</v>
      </c>
      <c r="B39" s="13">
        <f>7-G39</f>
        <v>6.6</v>
      </c>
      <c r="C39" s="11">
        <v>3</v>
      </c>
      <c r="D39" s="13">
        <f>2-G39</f>
        <v>1.6</v>
      </c>
      <c r="E39" s="11">
        <v>0</v>
      </c>
      <c r="F39" s="11">
        <v>0</v>
      </c>
      <c r="G39" s="11">
        <v>0.4</v>
      </c>
      <c r="H39" s="11">
        <v>96</v>
      </c>
      <c r="I39" s="12">
        <v>6.6799999999999997E-4</v>
      </c>
      <c r="J39" s="13">
        <f t="shared" si="1"/>
        <v>-3.1752235375244542</v>
      </c>
      <c r="K39" s="14"/>
      <c r="L39" s="14"/>
      <c r="M39" s="11" t="s">
        <v>72</v>
      </c>
      <c r="N39" s="13">
        <f>IF(K39="al",'List of dopants and characteris'!$B$2,IF(K39="fe",'List of dopants and characteris'!$C$2,IF(K39="ga",'List of dopants and characteris'!$D$2,IF(K39="ge",'List of dopants and characteris'!$E$2,0))))</f>
        <v>0</v>
      </c>
      <c r="O39" s="11">
        <f>IF(L39="sr",'List of dopants and characteris'!$B$6,IF(L39="ba",'List of dopants and characteris'!$C$6,IF(L39="ce",'List of dopants and characteris'!$D$6,IF(L39="ca",'List of dopants and characteris'!$E$6,IF(L39="rb",'List of dopants and characteris'!$F$6,0)))))</f>
        <v>0</v>
      </c>
      <c r="P39" s="13">
        <f>IF(M39="nb",'List of dopants and characteris'!$B$10,IF(M39="ru",'List of dopants and characteris'!$C$10,IF(M39="ta",'List of dopants and characteris'!$D$10,IF(M39="sb",'List of dopants and characteris'!$E$10,IF(M39="w",'List of dopants and characteris'!$F$10,IF(M39="ge",'List of dopants and characteris'!$G$10,IF(M39="bi",'List of dopants and characteris'!$H$10,IF(M39="cr",'List of dopants and characteris'!$I$10,IF(M39="gd",'List of dopants and characteris'!$J$10,IF(M39="mo",'List of dopants and characteris'!$K$10,IF(M39="sm",'List of dopants and characteris'!$L$10,IF(M39="y",'List of dopants and characteris'!$M$10,0))))))))))))</f>
        <v>78</v>
      </c>
      <c r="Q39" s="15">
        <f>IF(K39="al",'List of dopants and characteris'!$B$3,IF(K39="fe",'List of dopants and characteris'!$C$3,IF(K39="ga",'List of dopants and characteris'!$D$3,IF(K39="ge",'List of dopants and characteris'!$E$3,0))))</f>
        <v>0</v>
      </c>
      <c r="R39" s="15">
        <f>IF(L39="sr",'List of dopants and characteris'!$B$7,IF(L39="ba",'List of dopants and characteris'!$C$7,IF(L39="ce",'List of dopants and characteris'!$D$7,IF(L39="ca",'List of dopants and characteris'!$E$7,IF(L39="rb",'List of dopants and characteris'!$F$7,0)))))</f>
        <v>0</v>
      </c>
      <c r="S39" s="15">
        <f>IF(M39="nb",'List of dopants and characteris'!$B$11,IF(M39="ru",'List of dopants and characteris'!$C$11,IF(M39="ta",'List of dopants and characteris'!$D$11,IF(M39="sb",'List of dopants and characteris'!$E$11,IF(M39="w",'List of dopants and characteris'!$F$11,IF(M39="ge",'List of dopants and characteris'!$G$11,IF(M39="bi",'List of dopants and characteris'!$H$11,IF(M39="cr",'List of dopants and characteris'!$I$11,IF(M39="gd",'List of dopants and characteris'!$J$11,IF(M39="mo",'List of dopants and characteris'!$K$11,IF(M39="sm",'List of dopants and characteris'!$L$11,IF(M39="y",'List of dopants and characteris'!$M$11,0))))))))))))</f>
        <v>1.5</v>
      </c>
    </row>
    <row r="40" spans="1:19" ht="14.25" x14ac:dyDescent="0.2">
      <c r="A40" s="16" t="s">
        <v>107</v>
      </c>
      <c r="B40" s="11">
        <f>7-G40</f>
        <v>6.4</v>
      </c>
      <c r="C40" s="11">
        <v>3</v>
      </c>
      <c r="D40" s="13">
        <f>2-G40</f>
        <v>1.4</v>
      </c>
      <c r="E40" s="11">
        <v>0</v>
      </c>
      <c r="F40" s="11">
        <v>0</v>
      </c>
      <c r="G40" s="11">
        <v>0.6</v>
      </c>
      <c r="H40" s="11">
        <v>89</v>
      </c>
      <c r="I40" s="12">
        <v>6.6E-4</v>
      </c>
      <c r="J40" s="13">
        <f t="shared" si="1"/>
        <v>-3.1804560644581312</v>
      </c>
      <c r="K40" s="14"/>
      <c r="L40" s="14"/>
      <c r="M40" s="11" t="s">
        <v>106</v>
      </c>
      <c r="N40" s="13">
        <f>IF(K40="al",'List of dopants and characteris'!$B$2,IF(K40="fe",'List of dopants and characteris'!$C$2,IF(K40="ga",'List of dopants and characteris'!$D$2,IF(K40="ge",'List of dopants and characteris'!$E$2,0))))</f>
        <v>0</v>
      </c>
      <c r="O40" s="11">
        <f>IF(L40="sr",'List of dopants and characteris'!$B$6,IF(L40="ba",'List of dopants and characteris'!$C$6,IF(L40="ce",'List of dopants and characteris'!$D$6,IF(L40="ca",'List of dopants and characteris'!$E$6,IF(L40="rb",'List of dopants and characteris'!$F$6,0)))))</f>
        <v>0</v>
      </c>
      <c r="P40" s="13">
        <f>IF(M40="nb",'List of dopants and characteris'!$B$10,IF(M40="ru",'List of dopants and characteris'!$C$10,IF(M40="ta",'List of dopants and characteris'!$D$10,IF(M40="sb",'List of dopants and characteris'!$E$10,IF(M40="w",'List of dopants and characteris'!$F$10,IF(M40="ge",'List of dopants and characteris'!$G$10,IF(M40="bi",'List of dopants and characteris'!$H$10,IF(M40="cr",'List of dopants and characteris'!$I$10,IF(M40="gd",'List of dopants and characteris'!$J$10,IF(M40="mo",'List of dopants and characteris'!$K$10,IF(M40="sm",'List of dopants and characteris'!$L$10,IF(M40="y",'List of dopants and characteris'!$M$10,0))))))))))))</f>
        <v>74</v>
      </c>
      <c r="Q40" s="15">
        <f>IF(K40="al",'List of dopants and characteris'!$B$3,IF(K40="fe",'List of dopants and characteris'!$C$3,IF(K40="ga",'List of dopants and characteris'!$D$3,IF(K40="ge",'List of dopants and characteris'!$E$3,0))))</f>
        <v>0</v>
      </c>
      <c r="R40" s="15">
        <f>IF(L40="sr",'List of dopants and characteris'!$B$7,IF(L40="ba",'List of dopants and characteris'!$C$7,IF(L40="ce",'List of dopants and characteris'!$D$7,IF(L40="ca",'List of dopants and characteris'!$E$7,IF(L40="rb",'List of dopants and characteris'!$F$7,0)))))</f>
        <v>0</v>
      </c>
      <c r="S40" s="15">
        <f>IF(M40="nb",'List of dopants and characteris'!$B$11,IF(M40="ru",'List of dopants and characteris'!$C$11,IF(M40="ta",'List of dopants and characteris'!$D$11,IF(M40="sb",'List of dopants and characteris'!$E$11,IF(M40="w",'List of dopants and characteris'!$F$11,IF(M40="ge",'List of dopants and characteris'!$G$11,IF(M40="bi",'List of dopants and characteris'!$H$11,IF(M40="cr",'List of dopants and characteris'!$I$11,IF(M40="gd",'List of dopants and characteris'!$J$11,IF(M40="mo",'List of dopants and characteris'!$K$11,IF(M40="sm",'List of dopants and characteris'!$L$11,IF(M40="y",'List of dopants and characteris'!$M$11,0))))))))))))</f>
        <v>2.0499999999999998</v>
      </c>
    </row>
    <row r="41" spans="1:19" ht="14.25" x14ac:dyDescent="0.2">
      <c r="A41" s="16" t="s">
        <v>112</v>
      </c>
      <c r="B41" s="13">
        <f>7-2*G41</f>
        <v>6.3</v>
      </c>
      <c r="C41" s="11">
        <v>3</v>
      </c>
      <c r="D41" s="13">
        <f>2-G41</f>
        <v>1.65</v>
      </c>
      <c r="E41" s="11">
        <v>0</v>
      </c>
      <c r="F41" s="11">
        <v>0</v>
      </c>
      <c r="G41" s="11">
        <v>0.35</v>
      </c>
      <c r="H41" s="11">
        <v>96</v>
      </c>
      <c r="I41" s="12">
        <v>6.6E-4</v>
      </c>
      <c r="J41" s="13">
        <f t="shared" si="1"/>
        <v>-3.1804560644581312</v>
      </c>
      <c r="K41" s="14"/>
      <c r="L41" s="14"/>
      <c r="M41" s="11" t="s">
        <v>111</v>
      </c>
      <c r="N41" s="13">
        <f>IF(K41="al",'List of dopants and characteris'!$B$2,IF(K41="fe",'List of dopants and characteris'!$C$2,IF(K41="ga",'List of dopants and characteris'!$D$2,IF(K41="ge",'List of dopants and characteris'!$E$2,0))))</f>
        <v>0</v>
      </c>
      <c r="O41" s="11">
        <f>IF(L41="sr",'List of dopants and characteris'!$B$6,IF(L41="ba",'List of dopants and characteris'!$C$6,IF(L41="ce",'List of dopants and characteris'!$D$6,IF(L41="ca",'List of dopants and characteris'!$E$6,IF(L41="rb",'List of dopants and characteris'!$F$6,0)))))</f>
        <v>0</v>
      </c>
      <c r="P41" s="13">
        <f>IF(M41="nb",'List of dopants and characteris'!$B$10,IF(M41="ru",'List of dopants and characteris'!$C$10,IF(M41="ta",'List of dopants and characteris'!$D$10,IF(M41="sb",'List of dopants and characteris'!$E$10,IF(M41="w",'List of dopants and characteris'!$F$10,IF(M41="ge",'List of dopants and characteris'!$G$10,IF(M41="bi",'List of dopants and characteris'!$H$10,IF(M41="cr",'List of dopants and characteris'!$I$10,IF(M41="gd",'List of dopants and characteris'!$J$10,IF(M41="mo",'List of dopants and characteris'!$K$10,IF(M41="sm",'List of dopants and characteris'!$L$10,IF(M41="y",'List of dopants and characteris'!$M$10,0))))))))))))</f>
        <v>74</v>
      </c>
      <c r="Q41" s="15">
        <f>IF(K41="al",'List of dopants and characteris'!$B$3,IF(K41="fe",'List of dopants and characteris'!$C$3,IF(K41="ga",'List of dopants and characteris'!$D$3,IF(K41="ge",'List of dopants and characteris'!$E$3,0))))</f>
        <v>0</v>
      </c>
      <c r="R41" s="15">
        <f>IF(L41="sr",'List of dopants and characteris'!$B$7,IF(L41="ba",'List of dopants and characteris'!$C$7,IF(L41="ce",'List of dopants and characteris'!$D$7,IF(L41="ca",'List of dopants and characteris'!$E$7,IF(L41="rb",'List of dopants and characteris'!$F$7,0)))))</f>
        <v>0</v>
      </c>
      <c r="S41" s="15">
        <f>IF(M41="nb",'List of dopants and characteris'!$B$11,IF(M41="ru",'List of dopants and characteris'!$C$11,IF(M41="ta",'List of dopants and characteris'!$D$11,IF(M41="sb",'List of dopants and characteris'!$E$11,IF(M41="w",'List of dopants and characteris'!$F$11,IF(M41="ge",'List of dopants and characteris'!$G$11,IF(M41="bi",'List of dopants and characteris'!$H$11,IF(M41="cr",'List of dopants and characteris'!$I$11,IF(M41="gd",'List of dopants and characteris'!$J$11,IF(M41="mo",'List of dopants and characteris'!$K$11,IF(M41="sm",'List of dopants and characteris'!$L$11,IF(M41="y",'List of dopants and characteris'!$M$11,0))))))))))))</f>
        <v>2.36</v>
      </c>
    </row>
    <row r="42" spans="1:19" ht="14.25" x14ac:dyDescent="0.2">
      <c r="A42" s="16" t="s">
        <v>124</v>
      </c>
      <c r="B42" s="11">
        <v>6.75</v>
      </c>
      <c r="C42" s="11">
        <v>3</v>
      </c>
      <c r="D42" s="11">
        <v>1.75</v>
      </c>
      <c r="E42" s="11">
        <v>0</v>
      </c>
      <c r="F42" s="11">
        <v>0</v>
      </c>
      <c r="G42" s="11">
        <v>0.25</v>
      </c>
      <c r="H42" s="11">
        <v>96.7</v>
      </c>
      <c r="I42" s="12">
        <v>6.5499999999999998E-4</v>
      </c>
      <c r="J42" s="13">
        <f t="shared" si="1"/>
        <v>-3.1837587000082168</v>
      </c>
      <c r="K42" s="14"/>
      <c r="L42" s="14"/>
      <c r="M42" s="11" t="s">
        <v>72</v>
      </c>
      <c r="N42" s="13">
        <f>IF(K42="al",'List of dopants and characteris'!$B$2,IF(K42="fe",'List of dopants and characteris'!$C$2,IF(K42="ga",'List of dopants and characteris'!$D$2,IF(K42="ge",'List of dopants and characteris'!$E$2,0))))</f>
        <v>0</v>
      </c>
      <c r="O42" s="11">
        <f>IF(L42="sr",'List of dopants and characteris'!$B$6,IF(L42="ba",'List of dopants and characteris'!$C$6,IF(L42="ce",'List of dopants and characteris'!$D$6,IF(L42="ca",'List of dopants and characteris'!$E$6,IF(L42="rb",'List of dopants and characteris'!$F$6,0)))))</f>
        <v>0</v>
      </c>
      <c r="P42" s="13">
        <f>IF(M42="nb",'List of dopants and characteris'!$B$10,IF(M42="ru",'List of dopants and characteris'!$C$10,IF(M42="ta",'List of dopants and characteris'!$D$10,IF(M42="sb",'List of dopants and characteris'!$E$10,IF(M42="w",'List of dopants and characteris'!$F$10,IF(M42="ge",'List of dopants and characteris'!$G$10,IF(M42="bi",'List of dopants and characteris'!$H$10,IF(M42="cr",'List of dopants and characteris'!$I$10,IF(M42="gd",'List of dopants and characteris'!$J$10,IF(M42="mo",'List of dopants and characteris'!$K$10,IF(M42="sm",'List of dopants and characteris'!$L$10,IF(M42="y",'List of dopants and characteris'!$M$10,0))))))))))))</f>
        <v>78</v>
      </c>
      <c r="Q42" s="15">
        <f>IF(K42="al",'List of dopants and characteris'!$B$3,IF(K42="fe",'List of dopants and characteris'!$C$3,IF(K42="ga",'List of dopants and characteris'!$D$3,IF(K42="ge",'List of dopants and characteris'!$E$3,0))))</f>
        <v>0</v>
      </c>
      <c r="R42" s="15">
        <f>IF(L42="sr",'List of dopants and characteris'!$B$7,IF(L42="ba",'List of dopants and characteris'!$C$7,IF(L42="ce",'List of dopants and characteris'!$D$7,IF(L42="ca",'List of dopants and characteris'!$E$7,IF(L42="rb",'List of dopants and characteris'!$F$7,0)))))</f>
        <v>0</v>
      </c>
      <c r="S42" s="15">
        <f>IF(M42="nb",'List of dopants and characteris'!$B$11,IF(M42="ru",'List of dopants and characteris'!$C$11,IF(M42="ta",'List of dopants and characteris'!$D$11,IF(M42="sb",'List of dopants and characteris'!$E$11,IF(M42="w",'List of dopants and characteris'!$F$11,IF(M42="ge",'List of dopants and characteris'!$G$11,IF(M42="bi",'List of dopants and characteris'!$H$11,IF(M42="cr",'List of dopants and characteris'!$I$11,IF(M42="gd",'List of dopants and characteris'!$J$11,IF(M42="mo",'List of dopants and characteris'!$K$11,IF(M42="sm",'List of dopants and characteris'!$L$11,IF(M42="y",'List of dopants and characteris'!$M$11,0))))))))))))</f>
        <v>1.5</v>
      </c>
    </row>
    <row r="43" spans="1:19" ht="14.25" x14ac:dyDescent="0.2">
      <c r="A43" s="16" t="s">
        <v>71</v>
      </c>
      <c r="B43" s="11">
        <v>6.8</v>
      </c>
      <c r="C43" s="11">
        <v>2.95</v>
      </c>
      <c r="D43" s="11">
        <v>1.75</v>
      </c>
      <c r="E43" s="11">
        <v>0</v>
      </c>
      <c r="F43" s="11">
        <v>0.05</v>
      </c>
      <c r="G43" s="11">
        <v>0.25</v>
      </c>
      <c r="H43" s="11">
        <v>99.7</v>
      </c>
      <c r="I43" s="12">
        <v>6.4999999999999997E-4</v>
      </c>
      <c r="J43" s="13">
        <f t="shared" si="1"/>
        <v>-3.1870866433571443</v>
      </c>
      <c r="K43" s="14"/>
      <c r="L43" s="11" t="s">
        <v>73</v>
      </c>
      <c r="M43" s="11" t="s">
        <v>72</v>
      </c>
      <c r="N43" s="13">
        <f>IF(K43="al",'List of dopants and characteris'!$B$2,IF(K43="fe",'List of dopants and characteris'!$C$2,IF(K43="ga",'List of dopants and characteris'!$D$2,IF(K43="ge",'List of dopants and characteris'!$E$2,0))))</f>
        <v>0</v>
      </c>
      <c r="O43" s="11">
        <f>IF(L43="sr",'List of dopants and characteris'!$B$6,IF(L43="ba",'List of dopants and characteris'!$C$6,IF(L43="ce",'List of dopants and characteris'!$D$6,IF(L43="ca",'List of dopants and characteris'!$E$6,IF(L43="rb",'List of dopants and characteris'!$F$6,0)))))</f>
        <v>156</v>
      </c>
      <c r="P43" s="13">
        <f>IF(M43="nb",'List of dopants and characteris'!$B$10,IF(M43="ru",'List of dopants and characteris'!$C$10,IF(M43="ta",'List of dopants and characteris'!$D$10,IF(M43="sb",'List of dopants and characteris'!$E$10,IF(M43="w",'List of dopants and characteris'!$F$10,IF(M43="ge",'List of dopants and characteris'!$G$10,IF(M43="bi",'List of dopants and characteris'!$H$10,IF(M43="cr",'List of dopants and characteris'!$I$10,IF(M43="gd",'List of dopants and characteris'!$J$10,IF(M43="mo",'List of dopants and characteris'!$K$10,IF(M43="sm",'List of dopants and characteris'!$L$10,IF(M43="y",'List of dopants and characteris'!$M$10,0))))))))))))</f>
        <v>78</v>
      </c>
      <c r="Q43" s="15">
        <f>IF(K43="al",'List of dopants and characteris'!$B$3,IF(K43="fe",'List of dopants and characteris'!$C$3,IF(K43="ga",'List of dopants and characteris'!$D$3,IF(K43="ge",'List of dopants and characteris'!$E$3,0))))</f>
        <v>0</v>
      </c>
      <c r="R43" s="15">
        <f>IF(L43="sr",'List of dopants and characteris'!$B$7,IF(L43="ba",'List of dopants and characteris'!$C$7,IF(L43="ce",'List of dopants and characteris'!$D$7,IF(L43="ca",'List of dopants and characteris'!$E$7,IF(L43="rb",'List of dopants and characteris'!$F$7,0)))))</f>
        <v>0.89</v>
      </c>
      <c r="S43" s="15">
        <f>IF(M43="nb",'List of dopants and characteris'!$B$11,IF(M43="ru",'List of dopants and characteris'!$C$11,IF(M43="ta",'List of dopants and characteris'!$D$11,IF(M43="sb",'List of dopants and characteris'!$E$11,IF(M43="w",'List of dopants and characteris'!$F$11,IF(M43="ge",'List of dopants and characteris'!$G$11,IF(M43="bi",'List of dopants and characteris'!$H$11,IF(M43="cr",'List of dopants and characteris'!$I$11,IF(M43="gd",'List of dopants and characteris'!$J$11,IF(M43="mo",'List of dopants and characteris'!$K$11,IF(M43="sm",'List of dopants and characteris'!$L$11,IF(M43="y",'List of dopants and characteris'!$M$11,0))))))))))))</f>
        <v>1.5</v>
      </c>
    </row>
    <row r="44" spans="1:19" ht="14.25" x14ac:dyDescent="0.2">
      <c r="A44" s="16" t="s">
        <v>112</v>
      </c>
      <c r="B44" s="13">
        <f>7-2*G44</f>
        <v>6.1</v>
      </c>
      <c r="C44" s="11">
        <v>3</v>
      </c>
      <c r="D44" s="13">
        <f>2-G44</f>
        <v>1.55</v>
      </c>
      <c r="E44" s="11">
        <v>0</v>
      </c>
      <c r="F44" s="11">
        <v>0</v>
      </c>
      <c r="G44" s="11">
        <v>0.45</v>
      </c>
      <c r="H44" s="11">
        <v>96</v>
      </c>
      <c r="I44" s="12">
        <v>6.4000000000000005E-4</v>
      </c>
      <c r="J44" s="13">
        <f t="shared" si="1"/>
        <v>-3.1938200260161129</v>
      </c>
      <c r="K44" s="14"/>
      <c r="L44" s="14"/>
      <c r="M44" s="11" t="s">
        <v>111</v>
      </c>
      <c r="N44" s="13">
        <f>IF(K44="al",'List of dopants and characteris'!$B$2,IF(K44="fe",'List of dopants and characteris'!$C$2,IF(K44="ga",'List of dopants and characteris'!$D$2,IF(K44="ge",'List of dopants and characteris'!$E$2,0))))</f>
        <v>0</v>
      </c>
      <c r="O44" s="11">
        <f>IF(L44="sr",'List of dopants and characteris'!$B$6,IF(L44="ba",'List of dopants and characteris'!$C$6,IF(L44="ce",'List of dopants and characteris'!$D$6,IF(L44="ca",'List of dopants and characteris'!$E$6,IF(L44="rb",'List of dopants and characteris'!$F$6,0)))))</f>
        <v>0</v>
      </c>
      <c r="P44" s="13">
        <f>IF(M44="nb",'List of dopants and characteris'!$B$10,IF(M44="ru",'List of dopants and characteris'!$C$10,IF(M44="ta",'List of dopants and characteris'!$D$10,IF(M44="sb",'List of dopants and characteris'!$E$10,IF(M44="w",'List of dopants and characteris'!$F$10,IF(M44="ge",'List of dopants and characteris'!$G$10,IF(M44="bi",'List of dopants and characteris'!$H$10,IF(M44="cr",'List of dopants and characteris'!$I$10,IF(M44="gd",'List of dopants and characteris'!$J$10,IF(M44="mo",'List of dopants and characteris'!$K$10,IF(M44="sm",'List of dopants and characteris'!$L$10,IF(M44="y",'List of dopants and characteris'!$M$10,0))))))))))))</f>
        <v>74</v>
      </c>
      <c r="Q44" s="15">
        <f>IF(K44="al",'List of dopants and characteris'!$B$3,IF(K44="fe",'List of dopants and characteris'!$C$3,IF(K44="ga",'List of dopants and characteris'!$D$3,IF(K44="ge",'List of dopants and characteris'!$E$3,0))))</f>
        <v>0</v>
      </c>
      <c r="R44" s="15">
        <f>IF(L44="sr",'List of dopants and characteris'!$B$7,IF(L44="ba",'List of dopants and characteris'!$C$7,IF(L44="ce",'List of dopants and characteris'!$D$7,IF(L44="ca",'List of dopants and characteris'!$E$7,IF(L44="rb",'List of dopants and characteris'!$F$7,0)))))</f>
        <v>0</v>
      </c>
      <c r="S44" s="15">
        <f>IF(M44="nb",'List of dopants and characteris'!$B$11,IF(M44="ru",'List of dopants and characteris'!$C$11,IF(M44="ta",'List of dopants and characteris'!$D$11,IF(M44="sb",'List of dopants and characteris'!$E$11,IF(M44="w",'List of dopants and characteris'!$F$11,IF(M44="ge",'List of dopants and characteris'!$G$11,IF(M44="bi",'List of dopants and characteris'!$H$11,IF(M44="cr",'List of dopants and characteris'!$I$11,IF(M44="gd",'List of dopants and characteris'!$J$11,IF(M44="mo",'List of dopants and characteris'!$K$11,IF(M44="sm",'List of dopants and characteris'!$L$11,IF(M44="y",'List of dopants and characteris'!$M$11,0))))))))))))</f>
        <v>2.36</v>
      </c>
    </row>
    <row r="45" spans="1:19" ht="14.25" x14ac:dyDescent="0.2">
      <c r="A45" s="17" t="s">
        <v>116</v>
      </c>
      <c r="B45" s="13">
        <f>7-G45</f>
        <v>6.5</v>
      </c>
      <c r="C45" s="11">
        <v>3</v>
      </c>
      <c r="D45" s="13">
        <f>2-G45</f>
        <v>1.5</v>
      </c>
      <c r="E45" s="11">
        <v>0</v>
      </c>
      <c r="F45" s="11">
        <v>0</v>
      </c>
      <c r="G45" s="11">
        <v>0.5</v>
      </c>
      <c r="H45" s="11">
        <v>93</v>
      </c>
      <c r="I45" s="12">
        <v>6.1700000000000004E-4</v>
      </c>
      <c r="J45" s="13">
        <f t="shared" si="1"/>
        <v>-3.2097148359667584</v>
      </c>
      <c r="K45" s="14"/>
      <c r="L45" s="14"/>
      <c r="M45" s="11" t="s">
        <v>72</v>
      </c>
      <c r="N45" s="13">
        <f>IF(K45="al",'List of dopants and characteris'!$B$2,IF(K45="fe",'List of dopants and characteris'!$C$2,IF(K45="ga",'List of dopants and characteris'!$D$2,IF(K45="ge",'List of dopants and characteris'!$E$2,0))))</f>
        <v>0</v>
      </c>
      <c r="O45" s="11">
        <f>IF(L45="sr",'List of dopants and characteris'!$B$6,IF(L45="ba",'List of dopants and characteris'!$C$6,IF(L45="ce",'List of dopants and characteris'!$D$6,IF(L45="ca",'List of dopants and characteris'!$E$6,IF(L45="rb",'List of dopants and characteris'!$F$6,0)))))</f>
        <v>0</v>
      </c>
      <c r="P45" s="13">
        <f>IF(M45="nb",'List of dopants and characteris'!$B$10,IF(M45="ru",'List of dopants and characteris'!$C$10,IF(M45="ta",'List of dopants and characteris'!$D$10,IF(M45="sb",'List of dopants and characteris'!$E$10,IF(M45="w",'List of dopants and characteris'!$F$10,IF(M45="ge",'List of dopants and characteris'!$G$10,IF(M45="bi",'List of dopants and characteris'!$H$10,IF(M45="cr",'List of dopants and characteris'!$I$10,IF(M45="gd",'List of dopants and characteris'!$J$10,IF(M45="mo",'List of dopants and characteris'!$K$10,IF(M45="sm",'List of dopants and characteris'!$L$10,IF(M45="y",'List of dopants and characteris'!$M$10,0))))))))))))</f>
        <v>78</v>
      </c>
      <c r="Q45" s="15">
        <f>IF(K45="al",'List of dopants and characteris'!$B$3,IF(K45="fe",'List of dopants and characteris'!$C$3,IF(K45="ga",'List of dopants and characteris'!$D$3,IF(K45="ge",'List of dopants and characteris'!$E$3,0))))</f>
        <v>0</v>
      </c>
      <c r="R45" s="15">
        <f>IF(L45="sr",'List of dopants and characteris'!$B$7,IF(L45="ba",'List of dopants and characteris'!$C$7,IF(L45="ce",'List of dopants and characteris'!$D$7,IF(L45="ca",'List of dopants and characteris'!$E$7,IF(L45="rb",'List of dopants and characteris'!$F$7,0)))))</f>
        <v>0</v>
      </c>
      <c r="S45" s="15">
        <f>IF(M45="nb",'List of dopants and characteris'!$B$11,IF(M45="ru",'List of dopants and characteris'!$C$11,IF(M45="ta",'List of dopants and characteris'!$D$11,IF(M45="sb",'List of dopants and characteris'!$E$11,IF(M45="w",'List of dopants and characteris'!$F$11,IF(M45="ge",'List of dopants and characteris'!$G$11,IF(M45="bi",'List of dopants and characteris'!$H$11,IF(M45="cr",'List of dopants and characteris'!$I$11,IF(M45="gd",'List of dopants and characteris'!$J$11,IF(M45="mo",'List of dopants and characteris'!$K$11,IF(M45="sm",'List of dopants and characteris'!$L$11,IF(M45="y",'List of dopants and characteris'!$M$11,0))))))))))))</f>
        <v>1.5</v>
      </c>
    </row>
    <row r="46" spans="1:19" ht="14.25" x14ac:dyDescent="0.2">
      <c r="A46" s="18" t="s">
        <v>81</v>
      </c>
      <c r="B46" s="11">
        <v>5.8</v>
      </c>
      <c r="C46" s="11">
        <v>3</v>
      </c>
      <c r="D46" s="11">
        <v>2</v>
      </c>
      <c r="E46" s="11">
        <v>0.4</v>
      </c>
      <c r="F46" s="11">
        <v>0</v>
      </c>
      <c r="G46" s="11">
        <v>0</v>
      </c>
      <c r="H46" s="11">
        <v>92.8</v>
      </c>
      <c r="I46" s="12">
        <v>5.6999999999999998E-4</v>
      </c>
      <c r="J46" s="13">
        <f t="shared" si="1"/>
        <v>-3.2441251443275085</v>
      </c>
      <c r="K46" s="11" t="s">
        <v>74</v>
      </c>
      <c r="L46" s="14"/>
      <c r="M46" s="14"/>
      <c r="N46" s="13">
        <f>IF(K46="al",'List of dopants and characteris'!$B$2,IF(K46="fe",'List of dopants and characteris'!$C$2,IF(K46="ga",'List of dopants and characteris'!$D$2,IF(K46="ge",'List of dopants and characteris'!$E$2,0))))</f>
        <v>61</v>
      </c>
      <c r="O46" s="11">
        <f>IF(L46="sr",'List of dopants and characteris'!$B$6,IF(L46="ba",'List of dopants and characteris'!$C$6,IF(L46="ce",'List of dopants and characteris'!$D$6,IF(L46="ca",'List of dopants and characteris'!$E$6,IF(L46="rb",'List of dopants and characteris'!$F$6,0)))))</f>
        <v>0</v>
      </c>
      <c r="P46" s="13">
        <f>IF(M46="nb",'List of dopants and characteris'!$B$10,IF(M46="ru",'List of dopants and characteris'!$C$10,IF(M46="ta",'List of dopants and characteris'!$D$10,IF(M46="sb",'List of dopants and characteris'!$E$10,IF(M46="w",'List of dopants and characteris'!$F$10,IF(M46="ge",'List of dopants and characteris'!$G$10,IF(M46="bi",'List of dopants and characteris'!$H$10,IF(M46="cr",'List of dopants and characteris'!$I$10,IF(M46="gd",'List of dopants and characteris'!$J$10,IF(M46="mo",'List of dopants and characteris'!$K$10,IF(M46="sm",'List of dopants and characteris'!$L$10,IF(M46="y",'List of dopants and characteris'!$M$10,0))))))))))))</f>
        <v>0</v>
      </c>
      <c r="Q46" s="15">
        <f>IF(K46="al",'List of dopants and characteris'!$B$3,IF(K46="fe",'List of dopants and characteris'!$C$3,IF(K46="ga",'List of dopants and characteris'!$D$3,IF(K46="ge",'List of dopants and characteris'!$E$3,0))))</f>
        <v>1.81</v>
      </c>
      <c r="R46" s="15">
        <f>IF(L46="sr",'List of dopants and characteris'!$B$7,IF(L46="ba",'List of dopants and characteris'!$C$7,IF(L46="ce",'List of dopants and characteris'!$D$7,IF(L46="ca",'List of dopants and characteris'!$E$7,IF(L46="rb",'List of dopants and characteris'!$F$7,0)))))</f>
        <v>0</v>
      </c>
      <c r="S46" s="15">
        <f>IF(M46="nb",'List of dopants and characteris'!$B$11,IF(M46="ru",'List of dopants and characteris'!$C$11,IF(M46="ta",'List of dopants and characteris'!$D$11,IF(M46="sb",'List of dopants and characteris'!$E$11,IF(M46="w",'List of dopants and characteris'!$F$11,IF(M46="ge",'List of dopants and characteris'!$G$11,IF(M46="bi",'List of dopants and characteris'!$H$11,IF(M46="cr",'List of dopants and characteris'!$I$11,IF(M46="gd",'List of dopants and characteris'!$J$11,IF(M46="mo",'List of dopants and characteris'!$K$11,IF(M46="sm",'List of dopants and characteris'!$L$11,IF(M46="y",'List of dopants and characteris'!$M$11,0))))))))))))</f>
        <v>0</v>
      </c>
    </row>
    <row r="47" spans="1:19" ht="14.25" x14ac:dyDescent="0.2">
      <c r="A47" s="16" t="s">
        <v>121</v>
      </c>
      <c r="B47" s="11">
        <v>6.5</v>
      </c>
      <c r="C47" s="11">
        <v>3</v>
      </c>
      <c r="D47" s="11">
        <v>1.5</v>
      </c>
      <c r="E47" s="11">
        <v>0</v>
      </c>
      <c r="F47" s="11">
        <v>0</v>
      </c>
      <c r="G47" s="11">
        <v>0.5</v>
      </c>
      <c r="H47" s="11">
        <v>97</v>
      </c>
      <c r="I47" s="12">
        <v>5.5999999999999995E-4</v>
      </c>
      <c r="J47" s="13">
        <f t="shared" si="1"/>
        <v>-3.2518119729937998</v>
      </c>
      <c r="K47" s="14"/>
      <c r="L47" s="14"/>
      <c r="M47" s="11" t="s">
        <v>72</v>
      </c>
      <c r="N47" s="13">
        <f>IF(K47="al",'List of dopants and characteris'!$B$2,IF(K47="fe",'List of dopants and characteris'!$C$2,IF(K47="ga",'List of dopants and characteris'!$D$2,IF(K47="ge",'List of dopants and characteris'!$E$2,0))))</f>
        <v>0</v>
      </c>
      <c r="O47" s="11">
        <f>IF(L47="sr",'List of dopants and characteris'!$B$6,IF(L47="ba",'List of dopants and characteris'!$C$6,IF(L47="ce",'List of dopants and characteris'!$D$6,IF(L47="ca",'List of dopants and characteris'!$E$6,IF(L47="rb",'List of dopants and characteris'!$F$6,0)))))</f>
        <v>0</v>
      </c>
      <c r="P47" s="13">
        <f>IF(M47="nb",'List of dopants and characteris'!$B$10,IF(M47="ru",'List of dopants and characteris'!$C$10,IF(M47="ta",'List of dopants and characteris'!$D$10,IF(M47="sb",'List of dopants and characteris'!$E$10,IF(M47="w",'List of dopants and characteris'!$F$10,IF(M47="ge",'List of dopants and characteris'!$G$10,IF(M47="bi",'List of dopants and characteris'!$H$10,IF(M47="cr",'List of dopants and characteris'!$I$10,IF(M47="gd",'List of dopants and characteris'!$J$10,IF(M47="mo",'List of dopants and characteris'!$K$10,IF(M47="sm",'List of dopants and characteris'!$L$10,IF(M47="y",'List of dopants and characteris'!$M$10,0))))))))))))</f>
        <v>78</v>
      </c>
      <c r="Q47" s="15">
        <f>IF(K47="al",'List of dopants and characteris'!$B$3,IF(K47="fe",'List of dopants and characteris'!$C$3,IF(K47="ga",'List of dopants and characteris'!$D$3,IF(K47="ge",'List of dopants and characteris'!$E$3,0))))</f>
        <v>0</v>
      </c>
      <c r="R47" s="15">
        <f>IF(L47="sr",'List of dopants and characteris'!$B$7,IF(L47="ba",'List of dopants and characteris'!$C$7,IF(L47="ce",'List of dopants and characteris'!$D$7,IF(L47="ca",'List of dopants and characteris'!$E$7,IF(L47="rb",'List of dopants and characteris'!$F$7,0)))))</f>
        <v>0</v>
      </c>
      <c r="S47" s="15">
        <f>IF(M47="nb",'List of dopants and characteris'!$B$11,IF(M47="ru",'List of dopants and characteris'!$C$11,IF(M47="ta",'List of dopants and characteris'!$D$11,IF(M47="sb",'List of dopants and characteris'!$E$11,IF(M47="w",'List of dopants and characteris'!$F$11,IF(M47="ge",'List of dopants and characteris'!$G$11,IF(M47="bi",'List of dopants and characteris'!$H$11,IF(M47="cr",'List of dopants and characteris'!$I$11,IF(M47="gd",'List of dopants and characteris'!$J$11,IF(M47="mo",'List of dopants and characteris'!$K$11,IF(M47="sm",'List of dopants and characteris'!$L$11,IF(M47="y",'List of dopants and characteris'!$M$11,0))))))))))))</f>
        <v>1.5</v>
      </c>
    </row>
    <row r="48" spans="1:19" ht="14.25" x14ac:dyDescent="0.2">
      <c r="A48" s="17" t="s">
        <v>132</v>
      </c>
      <c r="B48" s="13">
        <f>6.4+F48</f>
        <v>6.5</v>
      </c>
      <c r="C48" s="13">
        <f>3-F48</f>
        <v>2.9</v>
      </c>
      <c r="D48" s="11">
        <v>2</v>
      </c>
      <c r="E48" s="11">
        <v>0.2</v>
      </c>
      <c r="F48" s="11">
        <v>0.1</v>
      </c>
      <c r="G48" s="11">
        <v>0</v>
      </c>
      <c r="H48" s="14"/>
      <c r="I48" s="12">
        <v>5.5000000000000003E-4</v>
      </c>
      <c r="J48" s="13">
        <f t="shared" si="1"/>
        <v>-3.2596373105057563</v>
      </c>
      <c r="K48" s="11" t="s">
        <v>74</v>
      </c>
      <c r="L48" s="11" t="s">
        <v>133</v>
      </c>
      <c r="M48" s="14"/>
      <c r="N48" s="13">
        <f>IF(K48="al",'List of dopants and characteris'!$B$2,IF(K48="fe",'List of dopants and characteris'!$C$2,IF(K48="ga",'List of dopants and characteris'!$D$2,IF(K48="ge",'List of dopants and characteris'!$E$2,0))))</f>
        <v>61</v>
      </c>
      <c r="O48" s="11">
        <f>IF(L48="sr",'List of dopants and characteris'!$B$6,IF(L48="ba",'List of dopants and characteris'!$C$6,IF(L48="ce",'List of dopants and characteris'!$D$6,IF(L48="ca",'List of dopants and characteris'!$E$6,IF(L48="rb",'List of dopants and characteris'!$F$6,0)))))</f>
        <v>140</v>
      </c>
      <c r="P48" s="13">
        <f>IF(M48="nb",'List of dopants and characteris'!$B$10,IF(M48="ru",'List of dopants and characteris'!$C$10,IF(M48="ta",'List of dopants and characteris'!$D$10,IF(M48="sb",'List of dopants and characteris'!$E$10,IF(M48="w",'List of dopants and characteris'!$F$10,IF(M48="ge",'List of dopants and characteris'!$G$10,IF(M48="bi",'List of dopants and characteris'!$H$10,IF(M48="cr",'List of dopants and characteris'!$I$10,IF(M48="gd",'List of dopants and characteris'!$J$10,IF(M48="mo",'List of dopants and characteris'!$K$10,IF(M48="sm",'List of dopants and characteris'!$L$10,IF(M48="y",'List of dopants and characteris'!$M$10,0))))))))))))</f>
        <v>0</v>
      </c>
      <c r="Q48" s="15">
        <f>IF(K48="al",'List of dopants and characteris'!$B$3,IF(K48="fe",'List of dopants and characteris'!$C$3,IF(K48="ga",'List of dopants and characteris'!$D$3,IF(K48="ge",'List of dopants and characteris'!$E$3,0))))</f>
        <v>1.81</v>
      </c>
      <c r="R48" s="15">
        <f>IF(L48="sr",'List of dopants and characteris'!$B$7,IF(L48="ba",'List of dopants and characteris'!$C$7,IF(L48="ce",'List of dopants and characteris'!$D$7,IF(L48="ca",'List of dopants and characteris'!$E$7,IF(L48="rb",'List of dopants and characteris'!$F$7,0)))))</f>
        <v>0.95</v>
      </c>
      <c r="S48" s="15">
        <f>IF(M48="nb",'List of dopants and characteris'!$B$11,IF(M48="ru",'List of dopants and characteris'!$C$11,IF(M48="ta",'List of dopants and characteris'!$D$11,IF(M48="sb",'List of dopants and characteris'!$E$11,IF(M48="w",'List of dopants and characteris'!$F$11,IF(M48="ge",'List of dopants and characteris'!$G$11,IF(M48="bi",'List of dopants and characteris'!$H$11,IF(M48="cr",'List of dopants and characteris'!$I$11,IF(M48="gd",'List of dopants and characteris'!$J$11,IF(M48="mo",'List of dopants and characteris'!$K$11,IF(M48="sm",'List of dopants and characteris'!$L$11,IF(M48="y",'List of dopants and characteris'!$M$11,0))))))))))))</f>
        <v>0</v>
      </c>
    </row>
    <row r="49" spans="1:19" ht="14.25" x14ac:dyDescent="0.2">
      <c r="A49" s="17" t="s">
        <v>134</v>
      </c>
      <c r="B49" s="13">
        <f>6.6+F49</f>
        <v>6.6999999999999993</v>
      </c>
      <c r="C49" s="13">
        <f>3-F49</f>
        <v>2.9</v>
      </c>
      <c r="D49" s="11">
        <v>1.6</v>
      </c>
      <c r="E49" s="11">
        <v>0</v>
      </c>
      <c r="F49" s="11">
        <v>0.1</v>
      </c>
      <c r="G49" s="11">
        <v>0.4</v>
      </c>
      <c r="H49" s="11">
        <v>94.3</v>
      </c>
      <c r="I49" s="12">
        <v>5.3300000000000005E-4</v>
      </c>
      <c r="J49" s="13">
        <f t="shared" si="1"/>
        <v>-3.2732727909734276</v>
      </c>
      <c r="K49" s="14"/>
      <c r="L49" s="11" t="s">
        <v>133</v>
      </c>
      <c r="M49" s="11" t="s">
        <v>106</v>
      </c>
      <c r="N49" s="13">
        <f>IF(K49="al",'List of dopants and characteris'!$B$2,IF(K49="fe",'List of dopants and characteris'!$C$2,IF(K49="ga",'List of dopants and characteris'!$D$2,IF(K49="ge",'List of dopants and characteris'!$E$2,0))))</f>
        <v>0</v>
      </c>
      <c r="O49" s="11">
        <f>IF(L49="sr",'List of dopants and characteris'!$B$6,IF(L49="ba",'List of dopants and characteris'!$C$6,IF(L49="ce",'List of dopants and characteris'!$D$6,IF(L49="ca",'List of dopants and characteris'!$E$6,IF(L49="rb",'List of dopants and characteris'!$F$6,0)))))</f>
        <v>140</v>
      </c>
      <c r="P49" s="13">
        <f>IF(M49="nb",'List of dopants and characteris'!$B$10,IF(M49="ru",'List of dopants and characteris'!$C$10,IF(M49="ta",'List of dopants and characteris'!$D$10,IF(M49="sb",'List of dopants and characteris'!$E$10,IF(M49="w",'List of dopants and characteris'!$F$10,IF(M49="ge",'List of dopants and characteris'!$G$10,IF(M49="bi",'List of dopants and characteris'!$H$10,IF(M49="cr",'List of dopants and characteris'!$I$10,IF(M49="gd",'List of dopants and characteris'!$J$10,IF(M49="mo",'List of dopants and characteris'!$K$10,IF(M49="sm",'List of dopants and characteris'!$L$10,IF(M49="y",'List of dopants and characteris'!$M$10,0))))))))))))</f>
        <v>74</v>
      </c>
      <c r="Q49" s="15">
        <f>IF(K49="al",'List of dopants and characteris'!$B$3,IF(K49="fe",'List of dopants and characteris'!$C$3,IF(K49="ga",'List of dopants and characteris'!$D$3,IF(K49="ge",'List of dopants and characteris'!$E$3,0))))</f>
        <v>0</v>
      </c>
      <c r="R49" s="15">
        <f>IF(L49="sr",'List of dopants and characteris'!$B$7,IF(L49="ba",'List of dopants and characteris'!$C$7,IF(L49="ce",'List of dopants and characteris'!$D$7,IF(L49="ca",'List of dopants and characteris'!$E$7,IF(L49="rb",'List of dopants and characteris'!$F$7,0)))))</f>
        <v>0.95</v>
      </c>
      <c r="S49" s="15">
        <f>IF(M49="nb",'List of dopants and characteris'!$B$11,IF(M49="ru",'List of dopants and characteris'!$C$11,IF(M49="ta",'List of dopants and characteris'!$D$11,IF(M49="sb",'List of dopants and characteris'!$E$11,IF(M49="w",'List of dopants and characteris'!$F$11,IF(M49="ge",'List of dopants and characteris'!$G$11,IF(M49="bi",'List of dopants and characteris'!$H$11,IF(M49="cr",'List of dopants and characteris'!$I$11,IF(M49="gd",'List of dopants and characteris'!$J$11,IF(M49="mo",'List of dopants and characteris'!$K$11,IF(M49="sm",'List of dopants and characteris'!$L$11,IF(M49="y",'List of dopants and characteris'!$M$11,0))))))))))))</f>
        <v>2.0499999999999998</v>
      </c>
    </row>
    <row r="50" spans="1:19" ht="14.25" x14ac:dyDescent="0.2">
      <c r="A50" s="16" t="s">
        <v>126</v>
      </c>
      <c r="B50" s="11">
        <v>5.9</v>
      </c>
      <c r="C50" s="11">
        <v>3</v>
      </c>
      <c r="D50" s="11">
        <v>1.75</v>
      </c>
      <c r="E50" s="11">
        <v>0.2</v>
      </c>
      <c r="F50" s="11">
        <v>0</v>
      </c>
      <c r="G50" s="11">
        <v>0.25</v>
      </c>
      <c r="H50" s="14"/>
      <c r="I50" s="12">
        <v>5.1999999999999995E-4</v>
      </c>
      <c r="J50" s="13">
        <f t="shared" si="1"/>
        <v>-3.283996656365201</v>
      </c>
      <c r="K50" s="11" t="s">
        <v>49</v>
      </c>
      <c r="L50" s="14"/>
      <c r="M50" s="11" t="s">
        <v>111</v>
      </c>
      <c r="N50" s="13">
        <f>IF(K50="al",'List of dopants and characteris'!$B$2,IF(K50="fe",'List of dopants and characteris'!$C$2,IF(K50="ga",'List of dopants and characteris'!$D$2,IF(K50="ge",'List of dopants and characteris'!$E$2,0))))</f>
        <v>53</v>
      </c>
      <c r="O50" s="11">
        <f>IF(L50="sr",'List of dopants and characteris'!$B$6,IF(L50="ba",'List of dopants and characteris'!$C$6,IF(L50="ce",'List of dopants and characteris'!$D$6,IF(L50="ca",'List of dopants and characteris'!$E$6,IF(L50="rb",'List of dopants and characteris'!$F$6,0)))))</f>
        <v>0</v>
      </c>
      <c r="P50" s="13">
        <f>IF(M50="nb",'List of dopants and characteris'!$B$10,IF(M50="ru",'List of dopants and characteris'!$C$10,IF(M50="ta",'List of dopants and characteris'!$D$10,IF(M50="sb",'List of dopants and characteris'!$E$10,IF(M50="w",'List of dopants and characteris'!$F$10,IF(M50="ge",'List of dopants and characteris'!$G$10,IF(M50="bi",'List of dopants and characteris'!$H$10,IF(M50="cr",'List of dopants and characteris'!$I$10,IF(M50="gd",'List of dopants and characteris'!$J$10,IF(M50="mo",'List of dopants and characteris'!$K$10,IF(M50="sm",'List of dopants and characteris'!$L$10,IF(M50="y",'List of dopants and characteris'!$M$10,0))))))))))))</f>
        <v>74</v>
      </c>
      <c r="Q50" s="15">
        <f>IF(K50="al",'List of dopants and characteris'!$B$3,IF(K50="fe",'List of dopants and characteris'!$C$3,IF(K50="ga",'List of dopants and characteris'!$D$3,IF(K50="ge",'List of dopants and characteris'!$E$3,0))))</f>
        <v>1.61</v>
      </c>
      <c r="R50" s="15">
        <f>IF(L50="sr",'List of dopants and characteris'!$B$7,IF(L50="ba",'List of dopants and characteris'!$C$7,IF(L50="ce",'List of dopants and characteris'!$D$7,IF(L50="ca",'List of dopants and characteris'!$E$7,IF(L50="rb",'List of dopants and characteris'!$F$7,0)))))</f>
        <v>0</v>
      </c>
      <c r="S50" s="15">
        <f>IF(M50="nb",'List of dopants and characteris'!$B$11,IF(M50="ru",'List of dopants and characteris'!$C$11,IF(M50="ta",'List of dopants and characteris'!$D$11,IF(M50="sb",'List of dopants and characteris'!$E$11,IF(M50="w",'List of dopants and characteris'!$F$11,IF(M50="ge",'List of dopants and characteris'!$G$11,IF(M50="bi",'List of dopants and characteris'!$H$11,IF(M50="cr",'List of dopants and characteris'!$I$11,IF(M50="gd",'List of dopants and characteris'!$J$11,IF(M50="mo",'List of dopants and characteris'!$K$11,IF(M50="sm",'List of dopants and characteris'!$L$11,IF(M50="y",'List of dopants and characteris'!$M$11,0))))))))))))</f>
        <v>2.36</v>
      </c>
    </row>
    <row r="51" spans="1:19" ht="14.25" x14ac:dyDescent="0.2">
      <c r="A51" s="16" t="s">
        <v>96</v>
      </c>
      <c r="B51" s="13">
        <f>7-2*(G51)</f>
        <v>6.6</v>
      </c>
      <c r="C51" s="11">
        <v>3</v>
      </c>
      <c r="D51" s="13">
        <f>2-G51</f>
        <v>1.8</v>
      </c>
      <c r="E51" s="11">
        <v>0</v>
      </c>
      <c r="F51" s="11">
        <v>0</v>
      </c>
      <c r="G51" s="11">
        <v>0.2</v>
      </c>
      <c r="H51" s="11">
        <v>92.8</v>
      </c>
      <c r="I51" s="12">
        <v>5.0900000000000001E-4</v>
      </c>
      <c r="J51" s="13">
        <f t="shared" si="1"/>
        <v>-3.2932822176632413</v>
      </c>
      <c r="K51" s="14"/>
      <c r="L51" s="14"/>
      <c r="M51" s="11" t="s">
        <v>95</v>
      </c>
      <c r="N51" s="13">
        <f>IF(K51="al",'List of dopants and characteris'!$B$2,IF(K51="fe",'List of dopants and characteris'!$C$2,IF(K51="ga",'List of dopants and characteris'!$D$2,IF(K51="ge",'List of dopants and characteris'!$E$2,0))))</f>
        <v>0</v>
      </c>
      <c r="O51" s="11">
        <f>IF(L51="sr",'List of dopants and characteris'!$B$6,IF(L51="ba",'List of dopants and characteris'!$C$6,IF(L51="ce",'List of dopants and characteris'!$D$6,IF(L51="ca",'List of dopants and characteris'!$E$6,IF(L51="rb",'List of dopants and characteris'!$F$6,0)))))</f>
        <v>0</v>
      </c>
      <c r="P51" s="13">
        <f>IF(M51="nb",'List of dopants and characteris'!$B$10,IF(M51="ru",'List of dopants and characteris'!$C$10,IF(M51="ta",'List of dopants and characteris'!$D$10,IF(M51="sb",'List of dopants and characteris'!$E$10,IF(M51="w",'List of dopants and characteris'!$F$10,IF(M51="ge",'List of dopants and characteris'!$G$10,IF(M51="bi",'List of dopants and characteris'!$H$10,IF(M51="cr",'List of dopants and characteris'!$I$10,IF(M51="gd",'List of dopants and characteris'!$J$10,IF(M51="mo",'List of dopants and characteris'!$K$10,IF(M51="sm",'List of dopants and characteris'!$L$10,IF(M51="y",'List of dopants and characteris'!$M$10,0))))))))))))</f>
        <v>73</v>
      </c>
      <c r="Q51" s="15">
        <f>IF(K51="al",'List of dopants and characteris'!$B$3,IF(K51="fe",'List of dopants and characteris'!$C$3,IF(K51="ga",'List of dopants and characteris'!$D$3,IF(K51="ge",'List of dopants and characteris'!$E$3,0))))</f>
        <v>0</v>
      </c>
      <c r="R51" s="15">
        <f>IF(L51="sr",'List of dopants and characteris'!$B$7,IF(L51="ba",'List of dopants and characteris'!$C$7,IF(L51="ce",'List of dopants and characteris'!$D$7,IF(L51="ca",'List of dopants and characteris'!$E$7,IF(L51="rb",'List of dopants and characteris'!$F$7,0)))))</f>
        <v>0</v>
      </c>
      <c r="S51" s="15">
        <f>IF(M51="nb",'List of dopants and characteris'!$B$11,IF(M51="ru",'List of dopants and characteris'!$C$11,IF(M51="ta",'List of dopants and characteris'!$D$11,IF(M51="sb",'List of dopants and characteris'!$E$11,IF(M51="w",'List of dopants and characteris'!$F$11,IF(M51="ge",'List of dopants and characteris'!$G$11,IF(M51="bi",'List of dopants and characteris'!$H$11,IF(M51="cr",'List of dopants and characteris'!$I$11,IF(M51="gd",'List of dopants and characteris'!$J$11,IF(M51="mo",'List of dopants and characteris'!$K$11,IF(M51="sm",'List of dopants and characteris'!$L$11,IF(M51="y",'List of dopants and characteris'!$M$11,0))))))))))))</f>
        <v>2.16</v>
      </c>
    </row>
    <row r="52" spans="1:19" ht="14.25" x14ac:dyDescent="0.2">
      <c r="A52" s="16" t="s">
        <v>131</v>
      </c>
      <c r="B52" s="13">
        <f>6.8-3*E52</f>
        <v>6.05</v>
      </c>
      <c r="C52" s="11">
        <v>3</v>
      </c>
      <c r="D52" s="11">
        <v>1.8</v>
      </c>
      <c r="E52" s="11">
        <v>0.25</v>
      </c>
      <c r="F52" s="11">
        <v>0</v>
      </c>
      <c r="G52" s="11">
        <v>0.2</v>
      </c>
      <c r="H52" s="11">
        <v>91.77</v>
      </c>
      <c r="I52" s="12">
        <v>5.04E-4</v>
      </c>
      <c r="J52" s="13">
        <f t="shared" si="1"/>
        <v>-3.2975694635544746</v>
      </c>
      <c r="K52" s="11" t="s">
        <v>74</v>
      </c>
      <c r="L52" s="14"/>
      <c r="M52" s="11" t="s">
        <v>98</v>
      </c>
      <c r="N52" s="13">
        <f>IF(K52="al",'List of dopants and characteris'!$B$2,IF(K52="fe",'List of dopants and characteris'!$C$2,IF(K52="ga",'List of dopants and characteris'!$D$2,IF(K52="ge",'List of dopants and characteris'!$E$2,0))))</f>
        <v>61</v>
      </c>
      <c r="O52" s="11">
        <f>IF(L52="sr",'List of dopants and characteris'!$B$6,IF(L52="ba",'List of dopants and characteris'!$C$6,IF(L52="ce",'List of dopants and characteris'!$D$6,IF(L52="ca",'List of dopants and characteris'!$E$6,IF(L52="rb",'List of dopants and characteris'!$F$6,0)))))</f>
        <v>0</v>
      </c>
      <c r="P52" s="13">
        <f>IF(M52="nb",'List of dopants and characteris'!$B$10,IF(M52="ru",'List of dopants and characteris'!$C$10,IF(M52="ta",'List of dopants and characteris'!$D$10,IF(M52="sb",'List of dopants and characteris'!$E$10,IF(M52="w",'List of dopants and characteris'!$F$10,IF(M52="ge",'List of dopants and characteris'!$G$10,IF(M52="bi",'List of dopants and characteris'!$H$10,IF(M52="cr",'List of dopants and characteris'!$I$10,IF(M52="gd",'List of dopants and characteris'!$J$10,IF(M52="mo",'List of dopants and characteris'!$K$10,IF(M52="sm",'List of dopants and characteris'!$L$10,IF(M52="y",'List of dopants and characteris'!$M$10,0))))))))))))</f>
        <v>78</v>
      </c>
      <c r="Q52" s="15">
        <f>IF(K52="al",'List of dopants and characteris'!$B$3,IF(K52="fe",'List of dopants and characteris'!$C$3,IF(K52="ga",'List of dopants and characteris'!$D$3,IF(K52="ge",'List of dopants and characteris'!$E$3,0))))</f>
        <v>1.81</v>
      </c>
      <c r="R52" s="15">
        <f>IF(L52="sr",'List of dopants and characteris'!$B$7,IF(L52="ba",'List of dopants and characteris'!$C$7,IF(L52="ce",'List of dopants and characteris'!$D$7,IF(L52="ca",'List of dopants and characteris'!$E$7,IF(L52="rb",'List of dopants and characteris'!$F$7,0)))))</f>
        <v>0</v>
      </c>
      <c r="S52" s="15">
        <f>IF(M52="nb",'List of dopants and characteris'!$B$11,IF(M52="ru",'List of dopants and characteris'!$C$11,IF(M52="ta",'List of dopants and characteris'!$D$11,IF(M52="sb",'List of dopants and characteris'!$E$11,IF(M52="w",'List of dopants and characteris'!$F$11,IF(M52="ge",'List of dopants and characteris'!$G$11,IF(M52="bi",'List of dopants and characteris'!$H$11,IF(M52="cr",'List of dopants and characteris'!$I$11,IF(M52="gd",'List of dopants and characteris'!$J$11,IF(M52="mo",'List of dopants and characteris'!$K$11,IF(M52="sm",'List of dopants and characteris'!$L$11,IF(M52="y",'List of dopants and characteris'!$M$11,0))))))))))))</f>
        <v>1.6</v>
      </c>
    </row>
    <row r="53" spans="1:19" ht="14.25" x14ac:dyDescent="0.2">
      <c r="A53" s="16" t="s">
        <v>54</v>
      </c>
      <c r="B53" s="11">
        <v>6.25</v>
      </c>
      <c r="C53" s="11">
        <v>3</v>
      </c>
      <c r="D53" s="11">
        <v>2</v>
      </c>
      <c r="E53" s="11">
        <v>0.25</v>
      </c>
      <c r="F53" s="11">
        <v>0</v>
      </c>
      <c r="G53" s="11">
        <v>0</v>
      </c>
      <c r="H53" s="11">
        <v>87</v>
      </c>
      <c r="I53" s="12">
        <v>5.0000000000000001E-4</v>
      </c>
      <c r="J53" s="13">
        <f t="shared" si="1"/>
        <v>-3.3010299956639813</v>
      </c>
      <c r="K53" s="11" t="s">
        <v>49</v>
      </c>
      <c r="L53" s="14"/>
      <c r="M53" s="14"/>
      <c r="N53" s="13">
        <f>IF(K53="al",'List of dopants and characteris'!$B$2,IF(K53="fe",'List of dopants and characteris'!$C$2,IF(K53="ga",'List of dopants and characteris'!$D$2,IF(K53="ge",'List of dopants and characteris'!$E$2,0))))</f>
        <v>53</v>
      </c>
      <c r="O53" s="11">
        <f>IF(L53="sr",'List of dopants and characteris'!$B$6,IF(L53="ba",'List of dopants and characteris'!$C$6,IF(L53="ce",'List of dopants and characteris'!$D$6,IF(L53="ca",'List of dopants and characteris'!$E$6,IF(L53="rb",'List of dopants and characteris'!$F$6,0)))))</f>
        <v>0</v>
      </c>
      <c r="P53" s="13">
        <f>IF(M53="nb",'List of dopants and characteris'!$B$10,IF(M53="ru",'List of dopants and characteris'!$C$10,IF(M53="ta",'List of dopants and characteris'!$D$10,IF(M53="sb",'List of dopants and characteris'!$E$10,IF(M53="w",'List of dopants and characteris'!$F$10,IF(M53="ge",'List of dopants and characteris'!$G$10,IF(M53="bi",'List of dopants and characteris'!$H$10,IF(M53="cr",'List of dopants and characteris'!$I$10,IF(M53="gd",'List of dopants and characteris'!$J$10,IF(M53="mo",'List of dopants and characteris'!$K$10,IF(M53="sm",'List of dopants and characteris'!$L$10,IF(M53="y",'List of dopants and characteris'!$M$10,0))))))))))))</f>
        <v>0</v>
      </c>
      <c r="Q53" s="15">
        <f>IF(K53="al",'List of dopants and characteris'!$B$3,IF(K53="fe",'List of dopants and characteris'!$C$3,IF(K53="ga",'List of dopants and characteris'!$D$3,IF(K53="ge",'List of dopants and characteris'!$E$3,0))))</f>
        <v>1.61</v>
      </c>
      <c r="R53" s="15">
        <f>IF(L53="sr",'List of dopants and characteris'!$B$7,IF(L53="ba",'List of dopants and characteris'!$C$7,IF(L53="ce",'List of dopants and characteris'!$D$7,IF(L53="ca",'List of dopants and characteris'!$E$7,IF(L53="rb",'List of dopants and characteris'!$F$7,0)))))</f>
        <v>0</v>
      </c>
      <c r="S53" s="15">
        <f>IF(M53="nb",'List of dopants and characteris'!$B$11,IF(M53="ru",'List of dopants and characteris'!$C$11,IF(M53="ta",'List of dopants and characteris'!$D$11,IF(M53="sb",'List of dopants and characteris'!$E$11,IF(M53="w",'List of dopants and characteris'!$F$11,IF(M53="ge",'List of dopants and characteris'!$G$11,IF(M53="bi",'List of dopants and characteris'!$H$11,IF(M53="cr",'List of dopants and characteris'!$I$11,IF(M53="gd",'List of dopants and characteris'!$J$11,IF(M53="mo",'List of dopants and characteris'!$K$11,IF(M53="sm",'List of dopants and characteris'!$L$11,IF(M53="y",'List of dopants and characteris'!$M$11,0))))))))))))</f>
        <v>0</v>
      </c>
    </row>
    <row r="54" spans="1:19" ht="14.25" x14ac:dyDescent="0.2">
      <c r="A54" s="16" t="s">
        <v>112</v>
      </c>
      <c r="B54" s="13">
        <f>7-2*G54</f>
        <v>6.5</v>
      </c>
      <c r="C54" s="11">
        <v>3</v>
      </c>
      <c r="D54" s="13">
        <f>2-G54</f>
        <v>1.75</v>
      </c>
      <c r="E54" s="11">
        <v>0</v>
      </c>
      <c r="F54" s="11">
        <v>0</v>
      </c>
      <c r="G54" s="11">
        <v>0.25</v>
      </c>
      <c r="H54" s="11">
        <v>93</v>
      </c>
      <c r="I54" s="12">
        <v>4.8999999999999998E-4</v>
      </c>
      <c r="J54" s="13">
        <f t="shared" si="1"/>
        <v>-3.3098039199714862</v>
      </c>
      <c r="K54" s="14"/>
      <c r="L54" s="14"/>
      <c r="M54" s="11" t="s">
        <v>111</v>
      </c>
      <c r="N54" s="13">
        <f>IF(K54="al",'List of dopants and characteris'!$B$2,IF(K54="fe",'List of dopants and characteris'!$C$2,IF(K54="ga",'List of dopants and characteris'!$D$2,IF(K54="ge",'List of dopants and characteris'!$E$2,0))))</f>
        <v>0</v>
      </c>
      <c r="O54" s="11">
        <f>IF(L54="sr",'List of dopants and characteris'!$B$6,IF(L54="ba",'List of dopants and characteris'!$C$6,IF(L54="ce",'List of dopants and characteris'!$D$6,IF(L54="ca",'List of dopants and characteris'!$E$6,IF(L54="rb",'List of dopants and characteris'!$F$6,0)))))</f>
        <v>0</v>
      </c>
      <c r="P54" s="13">
        <f>IF(M54="nb",'List of dopants and characteris'!$B$10,IF(M54="ru",'List of dopants and characteris'!$C$10,IF(M54="ta",'List of dopants and characteris'!$D$10,IF(M54="sb",'List of dopants and characteris'!$E$10,IF(M54="w",'List of dopants and characteris'!$F$10,IF(M54="ge",'List of dopants and characteris'!$G$10,IF(M54="bi",'List of dopants and characteris'!$H$10,IF(M54="cr",'List of dopants and characteris'!$I$10,IF(M54="gd",'List of dopants and characteris'!$J$10,IF(M54="mo",'List of dopants and characteris'!$K$10,IF(M54="sm",'List of dopants and characteris'!$L$10,IF(M54="y",'List of dopants and characteris'!$M$10,0))))))))))))</f>
        <v>74</v>
      </c>
      <c r="Q54" s="15">
        <f>IF(K54="al",'List of dopants and characteris'!$B$3,IF(K54="fe",'List of dopants and characteris'!$C$3,IF(K54="ga",'List of dopants and characteris'!$D$3,IF(K54="ge",'List of dopants and characteris'!$E$3,0))))</f>
        <v>0</v>
      </c>
      <c r="R54" s="15">
        <f>IF(L54="sr",'List of dopants and characteris'!$B$7,IF(L54="ba",'List of dopants and characteris'!$C$7,IF(L54="ce",'List of dopants and characteris'!$D$7,IF(L54="ca",'List of dopants and characteris'!$E$7,IF(L54="rb",'List of dopants and characteris'!$F$7,0)))))</f>
        <v>0</v>
      </c>
      <c r="S54" s="15">
        <f>IF(M54="nb",'List of dopants and characteris'!$B$11,IF(M54="ru",'List of dopants and characteris'!$C$11,IF(M54="ta",'List of dopants and characteris'!$D$11,IF(M54="sb",'List of dopants and characteris'!$E$11,IF(M54="w",'List of dopants and characteris'!$F$11,IF(M54="ge",'List of dopants and characteris'!$G$11,IF(M54="bi",'List of dopants and characteris'!$H$11,IF(M54="cr",'List of dopants and characteris'!$I$11,IF(M54="gd",'List of dopants and characteris'!$J$11,IF(M54="mo",'List of dopants and characteris'!$K$11,IF(M54="sm",'List of dopants and characteris'!$L$11,IF(M54="y",'List of dopants and characteris'!$M$11,0))))))))))))</f>
        <v>2.36</v>
      </c>
    </row>
    <row r="55" spans="1:19" ht="14.25" x14ac:dyDescent="0.2">
      <c r="A55" s="17" t="s">
        <v>134</v>
      </c>
      <c r="B55" s="13">
        <f>6.6+F55</f>
        <v>6.75</v>
      </c>
      <c r="C55" s="13">
        <f>3-F55</f>
        <v>2.85</v>
      </c>
      <c r="D55" s="11">
        <v>1.6</v>
      </c>
      <c r="E55" s="11">
        <v>0</v>
      </c>
      <c r="F55" s="11">
        <v>0.15</v>
      </c>
      <c r="G55" s="11">
        <v>0.4</v>
      </c>
      <c r="H55" s="11">
        <v>93.9</v>
      </c>
      <c r="I55" s="12">
        <v>4.8500000000000003E-4</v>
      </c>
      <c r="J55" s="13">
        <f t="shared" si="1"/>
        <v>-3.3142582613977365</v>
      </c>
      <c r="K55" s="14"/>
      <c r="L55" s="11" t="s">
        <v>133</v>
      </c>
      <c r="M55" s="11" t="s">
        <v>106</v>
      </c>
      <c r="N55" s="13">
        <f>IF(K55="al",'List of dopants and characteris'!$B$2,IF(K55="fe",'List of dopants and characteris'!$C$2,IF(K55="ga",'List of dopants and characteris'!$D$2,IF(K55="ge",'List of dopants and characteris'!$E$2,0))))</f>
        <v>0</v>
      </c>
      <c r="O55" s="11">
        <f>IF(L55="sr",'List of dopants and characteris'!$B$6,IF(L55="ba",'List of dopants and characteris'!$C$6,IF(L55="ce",'List of dopants and characteris'!$D$6,IF(L55="ca",'List of dopants and characteris'!$E$6,IF(L55="rb",'List of dopants and characteris'!$F$6,0)))))</f>
        <v>140</v>
      </c>
      <c r="P55" s="13">
        <f>IF(M55="nb",'List of dopants and characteris'!$B$10,IF(M55="ru",'List of dopants and characteris'!$C$10,IF(M55="ta",'List of dopants and characteris'!$D$10,IF(M55="sb",'List of dopants and characteris'!$E$10,IF(M55="w",'List of dopants and characteris'!$F$10,IF(M55="ge",'List of dopants and characteris'!$G$10,IF(M55="bi",'List of dopants and characteris'!$H$10,IF(M55="cr",'List of dopants and characteris'!$I$10,IF(M55="gd",'List of dopants and characteris'!$J$10,IF(M55="mo",'List of dopants and characteris'!$K$10,IF(M55="sm",'List of dopants and characteris'!$L$10,IF(M55="y",'List of dopants and characteris'!$M$10,0))))))))))))</f>
        <v>74</v>
      </c>
      <c r="Q55" s="15">
        <f>IF(K55="al",'List of dopants and characteris'!$B$3,IF(K55="fe",'List of dopants and characteris'!$C$3,IF(K55="ga",'List of dopants and characteris'!$D$3,IF(K55="ge",'List of dopants and characteris'!$E$3,0))))</f>
        <v>0</v>
      </c>
      <c r="R55" s="15">
        <f>IF(L55="sr",'List of dopants and characteris'!$B$7,IF(L55="ba",'List of dopants and characteris'!$C$7,IF(L55="ce",'List of dopants and characteris'!$D$7,IF(L55="ca",'List of dopants and characteris'!$E$7,IF(L55="rb",'List of dopants and characteris'!$F$7,0)))))</f>
        <v>0.95</v>
      </c>
      <c r="S55" s="15">
        <f>IF(M55="nb",'List of dopants and characteris'!$B$11,IF(M55="ru",'List of dopants and characteris'!$C$11,IF(M55="ta",'List of dopants and characteris'!$D$11,IF(M55="sb",'List of dopants and characteris'!$E$11,IF(M55="w",'List of dopants and characteris'!$F$11,IF(M55="ge",'List of dopants and characteris'!$G$11,IF(M55="bi",'List of dopants and characteris'!$H$11,IF(M55="cr",'List of dopants and characteris'!$I$11,IF(M55="gd",'List of dopants and characteris'!$J$11,IF(M55="mo",'List of dopants and characteris'!$K$11,IF(M55="sm",'List of dopants and characteris'!$L$11,IF(M55="y",'List of dopants and characteris'!$M$11,0))))))))))))</f>
        <v>2.0499999999999998</v>
      </c>
    </row>
    <row r="56" spans="1:19" ht="14.25" x14ac:dyDescent="0.2">
      <c r="A56" s="19" t="s">
        <v>93</v>
      </c>
      <c r="B56" s="11">
        <v>7</v>
      </c>
      <c r="C56" s="11">
        <v>3</v>
      </c>
      <c r="D56" s="13">
        <f>2-G56</f>
        <v>1.7</v>
      </c>
      <c r="E56" s="11">
        <v>0</v>
      </c>
      <c r="F56" s="11">
        <v>0</v>
      </c>
      <c r="G56" s="11">
        <v>0.3</v>
      </c>
      <c r="H56" s="11">
        <v>91.6</v>
      </c>
      <c r="I56" s="12">
        <v>4.7800000000000002E-4</v>
      </c>
      <c r="J56" s="13">
        <f t="shared" si="1"/>
        <v>-3.3205721033878812</v>
      </c>
      <c r="K56" s="14"/>
      <c r="L56" s="14"/>
      <c r="M56" s="11" t="s">
        <v>92</v>
      </c>
      <c r="N56" s="13">
        <f>IF(K56="al",'List of dopants and characteris'!$B$2,IF(K56="fe",'List of dopants and characteris'!$C$2,IF(K56="ga",'List of dopants and characteris'!$D$2,IF(K56="ge",'List of dopants and characteris'!$E$2,0))))</f>
        <v>0</v>
      </c>
      <c r="O56" s="11">
        <f>IF(L56="sr",'List of dopants and characteris'!$B$6,IF(L56="ba",'List of dopants and characteris'!$C$6,IF(L56="ce",'List of dopants and characteris'!$D$6,IF(L56="ca",'List of dopants and characteris'!$E$6,IF(L56="rb",'List of dopants and characteris'!$F$6,0)))))</f>
        <v>0</v>
      </c>
      <c r="P56" s="13">
        <f>IF(M56="nb",'List of dopants and characteris'!$B$10,IF(M56="ru",'List of dopants and characteris'!$C$10,IF(M56="ta",'List of dopants and characteris'!$D$10,IF(M56="sb",'List of dopants and characteris'!$E$10,IF(M56="w",'List of dopants and characteris'!$F$10,IF(M56="ge",'List of dopants and characteris'!$G$10,IF(M56="bi",'List of dopants and characteris'!$H$10,IF(M56="cr",'List of dopants and characteris'!$I$10,IF(M56="gd",'List of dopants and characteris'!$J$10,IF(M56="mo",'List of dopants and characteris'!$K$10,IF(M56="sm",'List of dopants and characteris'!$L$10,IF(M56="y",'List of dopants and characteris'!$M$10,0))))))))))))</f>
        <v>67</v>
      </c>
      <c r="Q56" s="15">
        <f>IF(K56="al",'List of dopants and characteris'!$B$3,IF(K56="fe",'List of dopants and characteris'!$C$3,IF(K56="ga",'List of dopants and characteris'!$D$3,IF(K56="ge",'List of dopants and characteris'!$E$3,0))))</f>
        <v>0</v>
      </c>
      <c r="R56" s="15">
        <f>IF(L56="sr",'List of dopants and characteris'!$B$7,IF(L56="ba",'List of dopants and characteris'!$C$7,IF(L56="ce",'List of dopants and characteris'!$D$7,IF(L56="ca",'List of dopants and characteris'!$E$7,IF(L56="rb",'List of dopants and characteris'!$F$7,0)))))</f>
        <v>0</v>
      </c>
      <c r="S56" s="15">
        <f>IF(M56="nb",'List of dopants and characteris'!$B$11,IF(M56="ru",'List of dopants and characteris'!$C$11,IF(M56="ta",'List of dopants and characteris'!$D$11,IF(M56="sb",'List of dopants and characteris'!$E$11,IF(M56="w",'List of dopants and characteris'!$F$11,IF(M56="ge",'List of dopants and characteris'!$G$11,IF(M56="bi",'List of dopants and characteris'!$H$11,IF(M56="cr",'List of dopants and characteris'!$I$11,IF(M56="gd",'List of dopants and characteris'!$J$11,IF(M56="mo",'List of dopants and characteris'!$K$11,IF(M56="sm",'List of dopants and characteris'!$L$11,IF(M56="y",'List of dopants and characteris'!$M$11,0))))))))))))</f>
        <v>2.0099999999999998</v>
      </c>
    </row>
    <row r="57" spans="1:19" ht="14.25" x14ac:dyDescent="0.2">
      <c r="A57" s="16" t="s">
        <v>84</v>
      </c>
      <c r="B57" s="13">
        <f>7-3*(E57)</f>
        <v>6.55</v>
      </c>
      <c r="C57" s="11">
        <v>3</v>
      </c>
      <c r="D57" s="11">
        <v>2</v>
      </c>
      <c r="E57" s="11">
        <v>0.15</v>
      </c>
      <c r="F57" s="11">
        <v>0</v>
      </c>
      <c r="G57" s="11">
        <v>0</v>
      </c>
      <c r="H57" s="14"/>
      <c r="I57" s="12">
        <v>4.6999999999999999E-4</v>
      </c>
      <c r="J57" s="13">
        <f t="shared" si="1"/>
        <v>-3.3279021420642825</v>
      </c>
      <c r="K57" s="11" t="s">
        <v>74</v>
      </c>
      <c r="L57" s="14"/>
      <c r="M57" s="14"/>
      <c r="N57" s="13">
        <f>IF(K57="al",'List of dopants and characteris'!$B$2,IF(K57="fe",'List of dopants and characteris'!$C$2,IF(K57="ga",'List of dopants and characteris'!$D$2,IF(K57="ge",'List of dopants and characteris'!$E$2,0))))</f>
        <v>61</v>
      </c>
      <c r="O57" s="11">
        <f>IF(L57="sr",'List of dopants and characteris'!$B$6,IF(L57="ba",'List of dopants and characteris'!$C$6,IF(L57="ce",'List of dopants and characteris'!$D$6,IF(L57="ca",'List of dopants and characteris'!$E$6,IF(L57="rb",'List of dopants and characteris'!$F$6,0)))))</f>
        <v>0</v>
      </c>
      <c r="P57" s="13">
        <f>IF(M57="nb",'List of dopants and characteris'!$B$10,IF(M57="ru",'List of dopants and characteris'!$C$10,IF(M57="ta",'List of dopants and characteris'!$D$10,IF(M57="sb",'List of dopants and characteris'!$E$10,IF(M57="w",'List of dopants and characteris'!$F$10,IF(M57="ge",'List of dopants and characteris'!$G$10,IF(M57="bi",'List of dopants and characteris'!$H$10,IF(M57="cr",'List of dopants and characteris'!$I$10,IF(M57="gd",'List of dopants and characteris'!$J$10,IF(M57="mo",'List of dopants and characteris'!$K$10,IF(M57="sm",'List of dopants and characteris'!$L$10,IF(M57="y",'List of dopants and characteris'!$M$10,0))))))))))))</f>
        <v>0</v>
      </c>
      <c r="Q57" s="15">
        <f>IF(K57="al",'List of dopants and characteris'!$B$3,IF(K57="fe",'List of dopants and characteris'!$C$3,IF(K57="ga",'List of dopants and characteris'!$D$3,IF(K57="ge",'List of dopants and characteris'!$E$3,0))))</f>
        <v>1.81</v>
      </c>
      <c r="R57" s="15">
        <f>IF(L57="sr",'List of dopants and characteris'!$B$7,IF(L57="ba",'List of dopants and characteris'!$C$7,IF(L57="ce",'List of dopants and characteris'!$D$7,IF(L57="ca",'List of dopants and characteris'!$E$7,IF(L57="rb",'List of dopants and characteris'!$F$7,0)))))</f>
        <v>0</v>
      </c>
      <c r="S57" s="15">
        <f>IF(M57="nb",'List of dopants and characteris'!$B$11,IF(M57="ru",'List of dopants and characteris'!$C$11,IF(M57="ta",'List of dopants and characteris'!$D$11,IF(M57="sb",'List of dopants and characteris'!$E$11,IF(M57="w",'List of dopants and characteris'!$F$11,IF(M57="ge",'List of dopants and characteris'!$G$11,IF(M57="bi",'List of dopants and characteris'!$H$11,IF(M57="cr",'List of dopants and characteris'!$I$11,IF(M57="gd",'List of dopants and characteris'!$J$11,IF(M57="mo",'List of dopants and characteris'!$K$11,IF(M57="sm",'List of dopants and characteris'!$L$11,IF(M57="y",'List of dopants and characteris'!$M$11,0))))))))))))</f>
        <v>0</v>
      </c>
    </row>
    <row r="58" spans="1:19" ht="14.25" x14ac:dyDescent="0.2">
      <c r="A58" s="18" t="s">
        <v>80</v>
      </c>
      <c r="B58" s="11">
        <v>6.55</v>
      </c>
      <c r="C58" s="11">
        <v>3</v>
      </c>
      <c r="D58" s="11">
        <v>2</v>
      </c>
      <c r="E58" s="11">
        <v>0.15</v>
      </c>
      <c r="F58" s="11">
        <v>0</v>
      </c>
      <c r="G58" s="11">
        <v>0</v>
      </c>
      <c r="H58" s="11">
        <v>97.5</v>
      </c>
      <c r="I58" s="12">
        <v>4.5800000000000002E-4</v>
      </c>
      <c r="J58" s="13">
        <f t="shared" si="1"/>
        <v>-3.3391345219961308</v>
      </c>
      <c r="K58" s="11" t="s">
        <v>74</v>
      </c>
      <c r="L58" s="14"/>
      <c r="M58" s="14"/>
      <c r="N58" s="13">
        <f>IF(K58="al",'List of dopants and characteris'!$B$2,IF(K58="fe",'List of dopants and characteris'!$C$2,IF(K58="ga",'List of dopants and characteris'!$D$2,IF(K58="ge",'List of dopants and characteris'!$E$2,0))))</f>
        <v>61</v>
      </c>
      <c r="O58" s="11">
        <f>IF(L58="sr",'List of dopants and characteris'!$B$6,IF(L58="ba",'List of dopants and characteris'!$C$6,IF(L58="ce",'List of dopants and characteris'!$D$6,IF(L58="ca",'List of dopants and characteris'!$E$6,IF(L58="rb",'List of dopants and characteris'!$F$6,0)))))</f>
        <v>0</v>
      </c>
      <c r="P58" s="13">
        <f>IF(M58="nb",'List of dopants and characteris'!$B$10,IF(M58="ru",'List of dopants and characteris'!$C$10,IF(M58="ta",'List of dopants and characteris'!$D$10,IF(M58="sb",'List of dopants and characteris'!$E$10,IF(M58="w",'List of dopants and characteris'!$F$10,IF(M58="ge",'List of dopants and characteris'!$G$10,IF(M58="bi",'List of dopants and characteris'!$H$10,IF(M58="cr",'List of dopants and characteris'!$I$10,IF(M58="gd",'List of dopants and characteris'!$J$10,IF(M58="mo",'List of dopants and characteris'!$K$10,IF(M58="sm",'List of dopants and characteris'!$L$10,IF(M58="y",'List of dopants and characteris'!$M$10,0))))))))))))</f>
        <v>0</v>
      </c>
      <c r="Q58" s="15">
        <f>IF(K58="al",'List of dopants and characteris'!$B$3,IF(K58="fe",'List of dopants and characteris'!$C$3,IF(K58="ga",'List of dopants and characteris'!$D$3,IF(K58="ge",'List of dopants and characteris'!$E$3,0))))</f>
        <v>1.81</v>
      </c>
      <c r="R58" s="15">
        <f>IF(L58="sr",'List of dopants and characteris'!$B$7,IF(L58="ba",'List of dopants and characteris'!$C$7,IF(L58="ce",'List of dopants and characteris'!$D$7,IF(L58="ca",'List of dopants and characteris'!$E$7,IF(L58="rb",'List of dopants and characteris'!$F$7,0)))))</f>
        <v>0</v>
      </c>
      <c r="S58" s="15">
        <f>IF(M58="nb",'List of dopants and characteris'!$B$11,IF(M58="ru",'List of dopants and characteris'!$C$11,IF(M58="ta",'List of dopants and characteris'!$D$11,IF(M58="sb",'List of dopants and characteris'!$E$11,IF(M58="w",'List of dopants and characteris'!$F$11,IF(M58="ge",'List of dopants and characteris'!$G$11,IF(M58="bi",'List of dopants and characteris'!$H$11,IF(M58="cr",'List of dopants and characteris'!$I$11,IF(M58="gd",'List of dopants and characteris'!$J$11,IF(M58="mo",'List of dopants and characteris'!$K$11,IF(M58="sm",'List of dopants and characteris'!$L$11,IF(M58="y",'List of dopants and characteris'!$M$11,0))))))))))))</f>
        <v>0</v>
      </c>
    </row>
    <row r="59" spans="1:19" ht="14.25" x14ac:dyDescent="0.2">
      <c r="A59" s="17" t="s">
        <v>132</v>
      </c>
      <c r="B59" s="13">
        <f>6.4+F59</f>
        <v>6.4</v>
      </c>
      <c r="C59" s="13">
        <f>3-F59</f>
        <v>3</v>
      </c>
      <c r="D59" s="11">
        <v>2</v>
      </c>
      <c r="E59" s="11">
        <v>0.2</v>
      </c>
      <c r="F59" s="11">
        <v>0</v>
      </c>
      <c r="G59" s="11">
        <v>0</v>
      </c>
      <c r="H59" s="14"/>
      <c r="I59" s="12">
        <v>4.5800000000000002E-4</v>
      </c>
      <c r="J59" s="13">
        <f t="shared" si="1"/>
        <v>-3.3391345219961308</v>
      </c>
      <c r="K59" s="11" t="s">
        <v>74</v>
      </c>
      <c r="L59" s="14"/>
      <c r="M59" s="14"/>
      <c r="N59" s="13">
        <f>IF(K59="al",'List of dopants and characteris'!$B$2,IF(K59="fe",'List of dopants and characteris'!$C$2,IF(K59="ga",'List of dopants and characteris'!$D$2,IF(K59="ge",'List of dopants and characteris'!$E$2,0))))</f>
        <v>61</v>
      </c>
      <c r="O59" s="11">
        <f>IF(L59="sr",'List of dopants and characteris'!$B$6,IF(L59="ba",'List of dopants and characteris'!$C$6,IF(L59="ce",'List of dopants and characteris'!$D$6,IF(L59="ca",'List of dopants and characteris'!$E$6,IF(L59="rb",'List of dopants and characteris'!$F$6,0)))))</f>
        <v>0</v>
      </c>
      <c r="P59" s="13">
        <f>IF(M59="nb",'List of dopants and characteris'!$B$10,IF(M59="ru",'List of dopants and characteris'!$C$10,IF(M59="ta",'List of dopants and characteris'!$D$10,IF(M59="sb",'List of dopants and characteris'!$E$10,IF(M59="w",'List of dopants and characteris'!$F$10,IF(M59="ge",'List of dopants and characteris'!$G$10,IF(M59="bi",'List of dopants and characteris'!$H$10,IF(M59="cr",'List of dopants and characteris'!$I$10,IF(M59="gd",'List of dopants and characteris'!$J$10,IF(M59="mo",'List of dopants and characteris'!$K$10,IF(M59="sm",'List of dopants and characteris'!$L$10,IF(M59="y",'List of dopants and characteris'!$M$10,0))))))))))))</f>
        <v>0</v>
      </c>
      <c r="Q59" s="15">
        <f>IF(K59="al",'List of dopants and characteris'!$B$3,IF(K59="fe",'List of dopants and characteris'!$C$3,IF(K59="ga",'List of dopants and characteris'!$D$3,IF(K59="ge",'List of dopants and characteris'!$E$3,0))))</f>
        <v>1.81</v>
      </c>
      <c r="R59" s="15">
        <f>IF(L59="sr",'List of dopants and characteris'!$B$7,IF(L59="ba",'List of dopants and characteris'!$C$7,IF(L59="ce",'List of dopants and characteris'!$D$7,IF(L59="ca",'List of dopants and characteris'!$E$7,IF(L59="rb",'List of dopants and characteris'!$F$7,0)))))</f>
        <v>0</v>
      </c>
      <c r="S59" s="15">
        <f>IF(M59="nb",'List of dopants and characteris'!$B$11,IF(M59="ru",'List of dopants and characteris'!$C$11,IF(M59="ta",'List of dopants and characteris'!$D$11,IF(M59="sb",'List of dopants and characteris'!$E$11,IF(M59="w",'List of dopants and characteris'!$F$11,IF(M59="ge",'List of dopants and characteris'!$G$11,IF(M59="bi",'List of dopants and characteris'!$H$11,IF(M59="cr",'List of dopants and characteris'!$I$11,IF(M59="gd",'List of dopants and characteris'!$J$11,IF(M59="mo",'List of dopants and characteris'!$K$11,IF(M59="sm",'List of dopants and characteris'!$L$11,IF(M59="y",'List of dopants and characteris'!$M$11,0))))))))))))</f>
        <v>0</v>
      </c>
    </row>
    <row r="60" spans="1:19" ht="14.25" x14ac:dyDescent="0.2">
      <c r="A60" s="16" t="s">
        <v>107</v>
      </c>
      <c r="B60" s="11">
        <f>7-G60</f>
        <v>6.2</v>
      </c>
      <c r="C60" s="11">
        <v>3</v>
      </c>
      <c r="D60" s="13">
        <f>2-G60</f>
        <v>1.2</v>
      </c>
      <c r="E60" s="11">
        <v>0</v>
      </c>
      <c r="F60" s="11">
        <v>0</v>
      </c>
      <c r="G60" s="11">
        <v>0.8</v>
      </c>
      <c r="H60" s="11">
        <v>84</v>
      </c>
      <c r="I60" s="12">
        <v>4.4999999999999999E-4</v>
      </c>
      <c r="J60" s="13">
        <f t="shared" si="1"/>
        <v>-3.3467874862246565</v>
      </c>
      <c r="K60" s="14"/>
      <c r="L60" s="14"/>
      <c r="M60" s="11" t="s">
        <v>106</v>
      </c>
      <c r="N60" s="13">
        <f>IF(K60="al",'List of dopants and characteris'!$B$2,IF(K60="fe",'List of dopants and characteris'!$C$2,IF(K60="ga",'List of dopants and characteris'!$D$2,IF(K60="ge",'List of dopants and characteris'!$E$2,0))))</f>
        <v>0</v>
      </c>
      <c r="O60" s="11">
        <f>IF(L60="sr",'List of dopants and characteris'!$B$6,IF(L60="ba",'List of dopants and characteris'!$C$6,IF(L60="ce",'List of dopants and characteris'!$D$6,IF(L60="ca",'List of dopants and characteris'!$E$6,IF(L60="rb",'List of dopants and characteris'!$F$6,0)))))</f>
        <v>0</v>
      </c>
      <c r="P60" s="13">
        <f>IF(M60="nb",'List of dopants and characteris'!$B$10,IF(M60="ru",'List of dopants and characteris'!$C$10,IF(M60="ta",'List of dopants and characteris'!$D$10,IF(M60="sb",'List of dopants and characteris'!$E$10,IF(M60="w",'List of dopants and characteris'!$F$10,IF(M60="ge",'List of dopants and characteris'!$G$10,IF(M60="bi",'List of dopants and characteris'!$H$10,IF(M60="cr",'List of dopants and characteris'!$I$10,IF(M60="gd",'List of dopants and characteris'!$J$10,IF(M60="mo",'List of dopants and characteris'!$K$10,IF(M60="sm",'List of dopants and characteris'!$L$10,IF(M60="y",'List of dopants and characteris'!$M$10,0))))))))))))</f>
        <v>74</v>
      </c>
      <c r="Q60" s="15">
        <f>IF(K60="al",'List of dopants and characteris'!$B$3,IF(K60="fe",'List of dopants and characteris'!$C$3,IF(K60="ga",'List of dopants and characteris'!$D$3,IF(K60="ge",'List of dopants and characteris'!$E$3,0))))</f>
        <v>0</v>
      </c>
      <c r="R60" s="15">
        <f>IF(L60="sr",'List of dopants and characteris'!$B$7,IF(L60="ba",'List of dopants and characteris'!$C$7,IF(L60="ce",'List of dopants and characteris'!$D$7,IF(L60="ca",'List of dopants and characteris'!$E$7,IF(L60="rb",'List of dopants and characteris'!$F$7,0)))))</f>
        <v>0</v>
      </c>
      <c r="S60" s="15">
        <f>IF(M60="nb",'List of dopants and characteris'!$B$11,IF(M60="ru",'List of dopants and characteris'!$C$11,IF(M60="ta",'List of dopants and characteris'!$D$11,IF(M60="sb",'List of dopants and characteris'!$E$11,IF(M60="w",'List of dopants and characteris'!$F$11,IF(M60="ge",'List of dopants and characteris'!$G$11,IF(M60="bi",'List of dopants and characteris'!$H$11,IF(M60="cr",'List of dopants and characteris'!$I$11,IF(M60="gd",'List of dopants and characteris'!$J$11,IF(M60="mo",'List of dopants and characteris'!$K$11,IF(M60="sm",'List of dopants and characteris'!$L$11,IF(M60="y",'List of dopants and characteris'!$M$11,0))))))))))))</f>
        <v>2.0499999999999998</v>
      </c>
    </row>
    <row r="61" spans="1:19" ht="14.25" x14ac:dyDescent="0.2">
      <c r="A61" s="16" t="s">
        <v>124</v>
      </c>
      <c r="B61" s="11">
        <v>6.5</v>
      </c>
      <c r="C61" s="11">
        <v>3</v>
      </c>
      <c r="D61" s="11">
        <v>1.5</v>
      </c>
      <c r="E61" s="11">
        <v>0</v>
      </c>
      <c r="F61" s="11">
        <v>0</v>
      </c>
      <c r="G61" s="11">
        <v>0.5</v>
      </c>
      <c r="H61" s="14"/>
      <c r="I61" s="12">
        <v>4.4999999999999999E-4</v>
      </c>
      <c r="J61" s="13">
        <f t="shared" si="1"/>
        <v>-3.3467874862246565</v>
      </c>
      <c r="K61" s="14"/>
      <c r="L61" s="14"/>
      <c r="M61" s="11" t="s">
        <v>72</v>
      </c>
      <c r="N61" s="13">
        <f>IF(K61="al",'List of dopants and characteris'!$B$2,IF(K61="fe",'List of dopants and characteris'!$C$2,IF(K61="ga",'List of dopants and characteris'!$D$2,IF(K61="ge",'List of dopants and characteris'!$E$2,0))))</f>
        <v>0</v>
      </c>
      <c r="O61" s="11">
        <f>IF(L61="sr",'List of dopants and characteris'!$B$6,IF(L61="ba",'List of dopants and characteris'!$C$6,IF(L61="ce",'List of dopants and characteris'!$D$6,IF(L61="ca",'List of dopants and characteris'!$E$6,IF(L61="rb",'List of dopants and characteris'!$F$6,0)))))</f>
        <v>0</v>
      </c>
      <c r="P61" s="13">
        <f>IF(M61="nb",'List of dopants and characteris'!$B$10,IF(M61="ru",'List of dopants and characteris'!$C$10,IF(M61="ta",'List of dopants and characteris'!$D$10,IF(M61="sb",'List of dopants and characteris'!$E$10,IF(M61="w",'List of dopants and characteris'!$F$10,IF(M61="ge",'List of dopants and characteris'!$G$10,IF(M61="bi",'List of dopants and characteris'!$H$10,IF(M61="cr",'List of dopants and characteris'!$I$10,IF(M61="gd",'List of dopants and characteris'!$J$10,IF(M61="mo",'List of dopants and characteris'!$K$10,IF(M61="sm",'List of dopants and characteris'!$L$10,IF(M61="y",'List of dopants and characteris'!$M$10,0))))))))))))</f>
        <v>78</v>
      </c>
      <c r="Q61" s="15">
        <f>IF(K61="al",'List of dopants and characteris'!$B$3,IF(K61="fe",'List of dopants and characteris'!$C$3,IF(K61="ga",'List of dopants and characteris'!$D$3,IF(K61="ge",'List of dopants and characteris'!$E$3,0))))</f>
        <v>0</v>
      </c>
      <c r="R61" s="15">
        <f>IF(L61="sr",'List of dopants and characteris'!$B$7,IF(L61="ba",'List of dopants and characteris'!$C$7,IF(L61="ce",'List of dopants and characteris'!$D$7,IF(L61="ca",'List of dopants and characteris'!$E$7,IF(L61="rb",'List of dopants and characteris'!$F$7,0)))))</f>
        <v>0</v>
      </c>
      <c r="S61" s="15">
        <f>IF(M61="nb",'List of dopants and characteris'!$B$11,IF(M61="ru",'List of dopants and characteris'!$C$11,IF(M61="ta",'List of dopants and characteris'!$D$11,IF(M61="sb",'List of dopants and characteris'!$E$11,IF(M61="w",'List of dopants and characteris'!$F$11,IF(M61="ge",'List of dopants and characteris'!$G$11,IF(M61="bi",'List of dopants and characteris'!$H$11,IF(M61="cr",'List of dopants and characteris'!$I$11,IF(M61="gd",'List of dopants and characteris'!$J$11,IF(M61="mo",'List of dopants and characteris'!$K$11,IF(M61="sm",'List of dopants and characteris'!$L$11,IF(M61="y",'List of dopants and characteris'!$M$11,0))))))))))))</f>
        <v>1.5</v>
      </c>
    </row>
    <row r="62" spans="1:19" ht="14.25" x14ac:dyDescent="0.2">
      <c r="A62" s="16" t="s">
        <v>55</v>
      </c>
      <c r="B62" s="11">
        <v>6.27</v>
      </c>
      <c r="C62" s="11">
        <v>3</v>
      </c>
      <c r="D62" s="11">
        <v>1.96</v>
      </c>
      <c r="E62" s="11">
        <v>0.25</v>
      </c>
      <c r="F62" s="11">
        <v>0</v>
      </c>
      <c r="G62" s="11">
        <v>0</v>
      </c>
      <c r="H62" s="11">
        <v>96</v>
      </c>
      <c r="I62" s="12">
        <v>4.4799999999999999E-4</v>
      </c>
      <c r="J62" s="13">
        <f t="shared" si="1"/>
        <v>-3.348721986001856</v>
      </c>
      <c r="K62" s="11" t="s">
        <v>49</v>
      </c>
      <c r="L62" s="14"/>
      <c r="M62" s="14"/>
      <c r="N62" s="13">
        <f>IF(K62="al",'List of dopants and characteris'!$B$2,IF(K62="fe",'List of dopants and characteris'!$C$2,IF(K62="ga",'List of dopants and characteris'!$D$2,IF(K62="ge",'List of dopants and characteris'!$E$2,0))))</f>
        <v>53</v>
      </c>
      <c r="O62" s="11">
        <f>IF(L62="sr",'List of dopants and characteris'!$B$6,IF(L62="ba",'List of dopants and characteris'!$C$6,IF(L62="ce",'List of dopants and characteris'!$D$6,IF(L62="ca",'List of dopants and characteris'!$E$6,IF(L62="rb",'List of dopants and characteris'!$F$6,0)))))</f>
        <v>0</v>
      </c>
      <c r="P62" s="13">
        <f>IF(M62="nb",'List of dopants and characteris'!$B$10,IF(M62="ru",'List of dopants and characteris'!$C$10,IF(M62="ta",'List of dopants and characteris'!$D$10,IF(M62="sb",'List of dopants and characteris'!$E$10,IF(M62="w",'List of dopants and characteris'!$F$10,IF(M62="ge",'List of dopants and characteris'!$G$10,IF(M62="bi",'List of dopants and characteris'!$H$10,IF(M62="cr",'List of dopants and characteris'!$I$10,IF(M62="gd",'List of dopants and characteris'!$J$10,IF(M62="mo",'List of dopants and characteris'!$K$10,IF(M62="sm",'List of dopants and characteris'!$L$10,IF(M62="y",'List of dopants and characteris'!$M$10,0))))))))))))</f>
        <v>0</v>
      </c>
      <c r="Q62" s="15">
        <f>IF(K62="al",'List of dopants and characteris'!$B$3,IF(K62="fe",'List of dopants and characteris'!$C$3,IF(K62="ga",'List of dopants and characteris'!$D$3,IF(K62="ge",'List of dopants and characteris'!$E$3,0))))</f>
        <v>1.61</v>
      </c>
      <c r="R62" s="15">
        <f>IF(L62="sr",'List of dopants and characteris'!$B$7,IF(L62="ba",'List of dopants and characteris'!$C$7,IF(L62="ce",'List of dopants and characteris'!$D$7,IF(L62="ca",'List of dopants and characteris'!$E$7,IF(L62="rb",'List of dopants and characteris'!$F$7,0)))))</f>
        <v>0</v>
      </c>
      <c r="S62" s="15">
        <f>IF(M62="nb",'List of dopants and characteris'!$B$11,IF(M62="ru",'List of dopants and characteris'!$C$11,IF(M62="ta",'List of dopants and characteris'!$D$11,IF(M62="sb",'List of dopants and characteris'!$E$11,IF(M62="w",'List of dopants and characteris'!$F$11,IF(M62="ge",'List of dopants and characteris'!$G$11,IF(M62="bi",'List of dopants and characteris'!$H$11,IF(M62="cr",'List of dopants and characteris'!$I$11,IF(M62="gd",'List of dopants and characteris'!$J$11,IF(M62="mo",'List of dopants and characteris'!$K$11,IF(M62="sm",'List of dopants and characteris'!$L$11,IF(M62="y",'List of dopants and characteris'!$M$11,0))))))))))))</f>
        <v>0</v>
      </c>
    </row>
    <row r="63" spans="1:19" ht="14.25" x14ac:dyDescent="0.2">
      <c r="A63" s="16" t="s">
        <v>51</v>
      </c>
      <c r="B63" s="11">
        <v>6.25</v>
      </c>
      <c r="C63" s="11">
        <v>3</v>
      </c>
      <c r="D63" s="11">
        <v>2</v>
      </c>
      <c r="E63" s="11">
        <v>0.25</v>
      </c>
      <c r="F63" s="11">
        <v>0</v>
      </c>
      <c r="G63" s="11">
        <v>0</v>
      </c>
      <c r="H63" s="11">
        <v>95</v>
      </c>
      <c r="I63" s="12">
        <v>4.4099999999999999E-4</v>
      </c>
      <c r="J63" s="13">
        <f t="shared" si="1"/>
        <v>-3.3555614105321614</v>
      </c>
      <c r="K63" s="11" t="s">
        <v>49</v>
      </c>
      <c r="L63" s="14"/>
      <c r="M63" s="14"/>
      <c r="N63" s="13">
        <f>IF(K63="al",'List of dopants and characteris'!$B$2,IF(K63="fe",'List of dopants and characteris'!$C$2,IF(K63="ga",'List of dopants and characteris'!$D$2,IF(K63="ge",'List of dopants and characteris'!$E$2,0))))</f>
        <v>53</v>
      </c>
      <c r="O63" s="11">
        <f>IF(L63="sr",'List of dopants and characteris'!$B$6,IF(L63="ba",'List of dopants and characteris'!$C$6,IF(L63="ce",'List of dopants and characteris'!$D$6,IF(L63="ca",'List of dopants and characteris'!$E$6,IF(L63="rb",'List of dopants and characteris'!$F$6,0)))))</f>
        <v>0</v>
      </c>
      <c r="P63" s="13">
        <f>IF(M63="nb",'List of dopants and characteris'!$B$10,IF(M63="ru",'List of dopants and characteris'!$C$10,IF(M63="ta",'List of dopants and characteris'!$D$10,IF(M63="sb",'List of dopants and characteris'!$E$10,IF(M63="w",'List of dopants and characteris'!$F$10,IF(M63="ge",'List of dopants and characteris'!$G$10,IF(M63="bi",'List of dopants and characteris'!$H$10,IF(M63="cr",'List of dopants and characteris'!$I$10,IF(M63="gd",'List of dopants and characteris'!$J$10,IF(M63="mo",'List of dopants and characteris'!$K$10,IF(M63="sm",'List of dopants and characteris'!$L$10,IF(M63="y",'List of dopants and characteris'!$M$10,0))))))))))))</f>
        <v>0</v>
      </c>
      <c r="Q63" s="15">
        <f>IF(K63="al",'List of dopants and characteris'!$B$3,IF(K63="fe",'List of dopants and characteris'!$C$3,IF(K63="ga",'List of dopants and characteris'!$D$3,IF(K63="ge",'List of dopants and characteris'!$E$3,0))))</f>
        <v>1.61</v>
      </c>
      <c r="R63" s="15">
        <f>IF(L63="sr",'List of dopants and characteris'!$B$7,IF(L63="ba",'List of dopants and characteris'!$C$7,IF(L63="ce",'List of dopants and characteris'!$D$7,IF(L63="ca",'List of dopants and characteris'!$E$7,IF(L63="rb",'List of dopants and characteris'!$F$7,0)))))</f>
        <v>0</v>
      </c>
      <c r="S63" s="15">
        <f>IF(M63="nb",'List of dopants and characteris'!$B$11,IF(M63="ru",'List of dopants and characteris'!$C$11,IF(M63="ta",'List of dopants and characteris'!$D$11,IF(M63="sb",'List of dopants and characteris'!$E$11,IF(M63="w",'List of dopants and characteris'!$F$11,IF(M63="ge",'List of dopants and characteris'!$G$11,IF(M63="bi",'List of dopants and characteris'!$H$11,IF(M63="cr",'List of dopants and characteris'!$I$11,IF(M63="gd",'List of dopants and characteris'!$J$11,IF(M63="mo",'List of dopants and characteris'!$K$11,IF(M63="sm",'List of dopants and characteris'!$L$11,IF(M63="y",'List of dopants and characteris'!$M$11,0))))))))))))</f>
        <v>0</v>
      </c>
    </row>
    <row r="64" spans="1:19" ht="14.25" x14ac:dyDescent="0.2">
      <c r="A64" s="16" t="s">
        <v>112</v>
      </c>
      <c r="B64" s="13">
        <f>7-2*G64</f>
        <v>5.9</v>
      </c>
      <c r="C64" s="11">
        <v>3</v>
      </c>
      <c r="D64" s="13">
        <f>2-G64</f>
        <v>1.45</v>
      </c>
      <c r="E64" s="11">
        <v>0</v>
      </c>
      <c r="F64" s="11">
        <v>0</v>
      </c>
      <c r="G64" s="11">
        <v>0.55000000000000004</v>
      </c>
      <c r="H64" s="11">
        <v>95</v>
      </c>
      <c r="I64" s="12">
        <v>4.4000000000000002E-4</v>
      </c>
      <c r="J64" s="13">
        <f t="shared" si="1"/>
        <v>-3.3565473235138126</v>
      </c>
      <c r="K64" s="14"/>
      <c r="L64" s="14"/>
      <c r="M64" s="11" t="s">
        <v>111</v>
      </c>
      <c r="N64" s="13">
        <f>IF(K64="al",'List of dopants and characteris'!$B$2,IF(K64="fe",'List of dopants and characteris'!$C$2,IF(K64="ga",'List of dopants and characteris'!$D$2,IF(K64="ge",'List of dopants and characteris'!$E$2,0))))</f>
        <v>0</v>
      </c>
      <c r="O64" s="11">
        <f>IF(L64="sr",'List of dopants and characteris'!$B$6,IF(L64="ba",'List of dopants and characteris'!$C$6,IF(L64="ce",'List of dopants and characteris'!$D$6,IF(L64="ca",'List of dopants and characteris'!$E$6,IF(L64="rb",'List of dopants and characteris'!$F$6,0)))))</f>
        <v>0</v>
      </c>
      <c r="P64" s="13">
        <f>IF(M64="nb",'List of dopants and characteris'!$B$10,IF(M64="ru",'List of dopants and characteris'!$C$10,IF(M64="ta",'List of dopants and characteris'!$D$10,IF(M64="sb",'List of dopants and characteris'!$E$10,IF(M64="w",'List of dopants and characteris'!$F$10,IF(M64="ge",'List of dopants and characteris'!$G$10,IF(M64="bi",'List of dopants and characteris'!$H$10,IF(M64="cr",'List of dopants and characteris'!$I$10,IF(M64="gd",'List of dopants and characteris'!$J$10,IF(M64="mo",'List of dopants and characteris'!$K$10,IF(M64="sm",'List of dopants and characteris'!$L$10,IF(M64="y",'List of dopants and characteris'!$M$10,0))))))))))))</f>
        <v>74</v>
      </c>
      <c r="Q64" s="15">
        <f>IF(K64="al",'List of dopants and characteris'!$B$3,IF(K64="fe",'List of dopants and characteris'!$C$3,IF(K64="ga",'List of dopants and characteris'!$D$3,IF(K64="ge",'List of dopants and characteris'!$E$3,0))))</f>
        <v>0</v>
      </c>
      <c r="R64" s="15">
        <f>IF(L64="sr",'List of dopants and characteris'!$B$7,IF(L64="ba",'List of dopants and characteris'!$C$7,IF(L64="ce",'List of dopants and characteris'!$D$7,IF(L64="ca",'List of dopants and characteris'!$E$7,IF(L64="rb",'List of dopants and characteris'!$F$7,0)))))</f>
        <v>0</v>
      </c>
      <c r="S64" s="15">
        <f>IF(M64="nb",'List of dopants and characteris'!$B$11,IF(M64="ru",'List of dopants and characteris'!$C$11,IF(M64="ta",'List of dopants and characteris'!$D$11,IF(M64="sb",'List of dopants and characteris'!$E$11,IF(M64="w",'List of dopants and characteris'!$F$11,IF(M64="ge",'List of dopants and characteris'!$G$11,IF(M64="bi",'List of dopants and characteris'!$H$11,IF(M64="cr",'List of dopants and characteris'!$I$11,IF(M64="gd",'List of dopants and characteris'!$J$11,IF(M64="mo",'List of dopants and characteris'!$K$11,IF(M64="sm",'List of dopants and characteris'!$L$11,IF(M64="y",'List of dopants and characteris'!$M$11,0))))))))))))</f>
        <v>2.36</v>
      </c>
    </row>
    <row r="65" spans="1:19" ht="14.25" x14ac:dyDescent="0.2">
      <c r="A65" s="18" t="s">
        <v>78</v>
      </c>
      <c r="B65" s="11">
        <v>6.91</v>
      </c>
      <c r="C65" s="11">
        <v>3</v>
      </c>
      <c r="D65" s="11">
        <v>2</v>
      </c>
      <c r="E65" s="11">
        <v>0.2</v>
      </c>
      <c r="F65" s="11">
        <v>0</v>
      </c>
      <c r="G65" s="11">
        <v>0</v>
      </c>
      <c r="H65" s="11">
        <v>95</v>
      </c>
      <c r="I65" s="12">
        <v>4.2999999999999999E-4</v>
      </c>
      <c r="J65" s="13">
        <f t="shared" si="1"/>
        <v>-3.3665315444204134</v>
      </c>
      <c r="K65" s="11" t="s">
        <v>74</v>
      </c>
      <c r="L65" s="14"/>
      <c r="M65" s="14"/>
      <c r="N65" s="13">
        <f>IF(K65="al",'List of dopants and characteris'!$B$2,IF(K65="fe",'List of dopants and characteris'!$C$2,IF(K65="ga",'List of dopants and characteris'!$D$2,IF(K65="ge",'List of dopants and characteris'!$E$2,0))))</f>
        <v>61</v>
      </c>
      <c r="O65" s="11">
        <f>IF(L65="sr",'List of dopants and characteris'!$B$6,IF(L65="ba",'List of dopants and characteris'!$C$6,IF(L65="ce",'List of dopants and characteris'!$D$6,IF(L65="ca",'List of dopants and characteris'!$E$6,IF(L65="rb",'List of dopants and characteris'!$F$6,0)))))</f>
        <v>0</v>
      </c>
      <c r="P65" s="13">
        <f>IF(M65="nb",'List of dopants and characteris'!$B$10,IF(M65="ru",'List of dopants and characteris'!$C$10,IF(M65="ta",'List of dopants and characteris'!$D$10,IF(M65="sb",'List of dopants and characteris'!$E$10,IF(M65="w",'List of dopants and characteris'!$F$10,IF(M65="ge",'List of dopants and characteris'!$G$10,IF(M65="bi",'List of dopants and characteris'!$H$10,IF(M65="cr",'List of dopants and characteris'!$I$10,IF(M65="gd",'List of dopants and characteris'!$J$10,IF(M65="mo",'List of dopants and characteris'!$K$10,IF(M65="sm",'List of dopants and characteris'!$L$10,IF(M65="y",'List of dopants and characteris'!$M$10,0))))))))))))</f>
        <v>0</v>
      </c>
      <c r="Q65" s="15">
        <f>IF(K65="al",'List of dopants and characteris'!$B$3,IF(K65="fe",'List of dopants and characteris'!$C$3,IF(K65="ga",'List of dopants and characteris'!$D$3,IF(K65="ge",'List of dopants and characteris'!$E$3,0))))</f>
        <v>1.81</v>
      </c>
      <c r="R65" s="15">
        <f>IF(L65="sr",'List of dopants and characteris'!$B$7,IF(L65="ba",'List of dopants and characteris'!$C$7,IF(L65="ce",'List of dopants and characteris'!$D$7,IF(L65="ca",'List of dopants and characteris'!$E$7,IF(L65="rb",'List of dopants and characteris'!$F$7,0)))))</f>
        <v>0</v>
      </c>
      <c r="S65" s="15">
        <f>IF(M65="nb",'List of dopants and characteris'!$B$11,IF(M65="ru",'List of dopants and characteris'!$C$11,IF(M65="ta",'List of dopants and characteris'!$D$11,IF(M65="sb",'List of dopants and characteris'!$E$11,IF(M65="w",'List of dopants and characteris'!$F$11,IF(M65="ge",'List of dopants and characteris'!$G$11,IF(M65="bi",'List of dopants and characteris'!$H$11,IF(M65="cr",'List of dopants and characteris'!$I$11,IF(M65="gd",'List of dopants and characteris'!$J$11,IF(M65="mo",'List of dopants and characteris'!$K$11,IF(M65="sm",'List of dopants and characteris'!$L$11,IF(M65="y",'List of dopants and characteris'!$M$11,0))))))))))))</f>
        <v>0</v>
      </c>
    </row>
    <row r="66" spans="1:19" ht="14.25" x14ac:dyDescent="0.2">
      <c r="A66" s="16" t="s">
        <v>71</v>
      </c>
      <c r="B66" s="11">
        <v>6.75</v>
      </c>
      <c r="C66" s="11">
        <v>3</v>
      </c>
      <c r="D66" s="11">
        <v>1.75</v>
      </c>
      <c r="E66" s="11">
        <v>0</v>
      </c>
      <c r="F66" s="11">
        <v>0</v>
      </c>
      <c r="G66" s="11">
        <v>0.25</v>
      </c>
      <c r="H66" s="11">
        <v>99.6</v>
      </c>
      <c r="I66" s="12">
        <v>4.2999999999999999E-4</v>
      </c>
      <c r="J66" s="13">
        <f t="shared" ref="J66:J97" si="2">LOG10(I66)</f>
        <v>-3.3665315444204134</v>
      </c>
      <c r="K66" s="14"/>
      <c r="L66" s="14"/>
      <c r="M66" s="11" t="s">
        <v>72</v>
      </c>
      <c r="N66" s="13">
        <f>IF(K66="al",'List of dopants and characteris'!$B$2,IF(K66="fe",'List of dopants and characteris'!$C$2,IF(K66="ga",'List of dopants and characteris'!$D$2,IF(K66="ge",'List of dopants and characteris'!$E$2,0))))</f>
        <v>0</v>
      </c>
      <c r="O66" s="11">
        <f>IF(L66="sr",'List of dopants and characteris'!$B$6,IF(L66="ba",'List of dopants and characteris'!$C$6,IF(L66="ce",'List of dopants and characteris'!$D$6,IF(L66="ca",'List of dopants and characteris'!$E$6,IF(L66="rb",'List of dopants and characteris'!$F$6,0)))))</f>
        <v>0</v>
      </c>
      <c r="P66" s="13">
        <f>IF(M66="nb",'List of dopants and characteris'!$B$10,IF(M66="ru",'List of dopants and characteris'!$C$10,IF(M66="ta",'List of dopants and characteris'!$D$10,IF(M66="sb",'List of dopants and characteris'!$E$10,IF(M66="w",'List of dopants and characteris'!$F$10,IF(M66="ge",'List of dopants and characteris'!$G$10,IF(M66="bi",'List of dopants and characteris'!$H$10,IF(M66="cr",'List of dopants and characteris'!$I$10,IF(M66="gd",'List of dopants and characteris'!$J$10,IF(M66="mo",'List of dopants and characteris'!$K$10,IF(M66="sm",'List of dopants and characteris'!$L$10,IF(M66="y",'List of dopants and characteris'!$M$10,0))))))))))))</f>
        <v>78</v>
      </c>
      <c r="Q66" s="15">
        <f>IF(K66="al",'List of dopants and characteris'!$B$3,IF(K66="fe",'List of dopants and characteris'!$C$3,IF(K66="ga",'List of dopants and characteris'!$D$3,IF(K66="ge",'List of dopants and characteris'!$E$3,0))))</f>
        <v>0</v>
      </c>
      <c r="R66" s="15">
        <f>IF(L66="sr",'List of dopants and characteris'!$B$7,IF(L66="ba",'List of dopants and characteris'!$C$7,IF(L66="ce",'List of dopants and characteris'!$D$7,IF(L66="ca",'List of dopants and characteris'!$E$7,IF(L66="rb",'List of dopants and characteris'!$F$7,0)))))</f>
        <v>0</v>
      </c>
      <c r="S66" s="15">
        <f>IF(M66="nb",'List of dopants and characteris'!$B$11,IF(M66="ru",'List of dopants and characteris'!$C$11,IF(M66="ta",'List of dopants and characteris'!$D$11,IF(M66="sb",'List of dopants and characteris'!$E$11,IF(M66="w",'List of dopants and characteris'!$F$11,IF(M66="ge",'List of dopants and characteris'!$G$11,IF(M66="bi",'List of dopants and characteris'!$H$11,IF(M66="cr",'List of dopants and characteris'!$I$11,IF(M66="gd",'List of dopants and characteris'!$J$11,IF(M66="mo",'List of dopants and characteris'!$K$11,IF(M66="sm",'List of dopants and characteris'!$L$11,IF(M66="y",'List of dopants and characteris'!$M$11,0))))))))))))</f>
        <v>1.5</v>
      </c>
    </row>
    <row r="67" spans="1:19" ht="14.25" x14ac:dyDescent="0.2">
      <c r="A67" s="16" t="s">
        <v>64</v>
      </c>
      <c r="B67" s="11">
        <v>6.4</v>
      </c>
      <c r="C67" s="11">
        <v>3</v>
      </c>
      <c r="D67" s="11">
        <v>2</v>
      </c>
      <c r="E67" s="11">
        <v>0.2</v>
      </c>
      <c r="F67" s="11">
        <v>0</v>
      </c>
      <c r="G67" s="11">
        <v>0</v>
      </c>
      <c r="H67" s="11">
        <v>95.6</v>
      </c>
      <c r="I67" s="12">
        <v>4.28E-4</v>
      </c>
      <c r="J67" s="13">
        <f t="shared" si="2"/>
        <v>-3.3685562309868278</v>
      </c>
      <c r="K67" s="11" t="s">
        <v>65</v>
      </c>
      <c r="L67" s="14"/>
      <c r="M67" s="14"/>
      <c r="N67" s="13">
        <f>IF(K67="al",'List of dopants and characteris'!$B$2,IF(K67="fe",'List of dopants and characteris'!$C$2,IF(K67="ga",'List of dopants and characteris'!$D$2,IF(K67="ge",'List of dopants and characteris'!$E$2,0))))</f>
        <v>63</v>
      </c>
      <c r="O67" s="11">
        <f>IF(L67="sr",'List of dopants and characteris'!$B$6,IF(L67="ba",'List of dopants and characteris'!$C$6,IF(L67="ce",'List of dopants and characteris'!$D$6,IF(L67="ca",'List of dopants and characteris'!$E$6,IF(L67="rb",'List of dopants and characteris'!$F$6,0)))))</f>
        <v>0</v>
      </c>
      <c r="P67" s="13">
        <f>IF(M67="nb",'List of dopants and characteris'!$B$10,IF(M67="ru",'List of dopants and characteris'!$C$10,IF(M67="ta",'List of dopants and characteris'!$D$10,IF(M67="sb",'List of dopants and characteris'!$E$10,IF(M67="w",'List of dopants and characteris'!$F$10,IF(M67="ge",'List of dopants and characteris'!$G$10,IF(M67="bi",'List of dopants and characteris'!$H$10,IF(M67="cr",'List of dopants and characteris'!$I$10,IF(M67="gd",'List of dopants and characteris'!$J$10,IF(M67="mo",'List of dopants and characteris'!$K$10,IF(M67="sm",'List of dopants and characteris'!$L$10,IF(M67="y",'List of dopants and characteris'!$M$10,0))))))))))))</f>
        <v>0</v>
      </c>
      <c r="Q67" s="15">
        <f>IF(K67="al",'List of dopants and characteris'!$B$3,IF(K67="fe",'List of dopants and characteris'!$C$3,IF(K67="ga",'List of dopants and characteris'!$D$3,IF(K67="ge",'List of dopants and characteris'!$E$3,0))))</f>
        <v>1.83</v>
      </c>
      <c r="R67" s="15">
        <f>IF(L67="sr",'List of dopants and characteris'!$B$7,IF(L67="ba",'List of dopants and characteris'!$C$7,IF(L67="ce",'List of dopants and characteris'!$D$7,IF(L67="ca",'List of dopants and characteris'!$E$7,IF(L67="rb",'List of dopants and characteris'!$F$7,0)))))</f>
        <v>0</v>
      </c>
      <c r="S67" s="15">
        <f>IF(M67="nb",'List of dopants and characteris'!$B$11,IF(M67="ru",'List of dopants and characteris'!$C$11,IF(M67="ta",'List of dopants and characteris'!$D$11,IF(M67="sb",'List of dopants and characteris'!$E$11,IF(M67="w",'List of dopants and characteris'!$F$11,IF(M67="ge",'List of dopants and characteris'!$G$11,IF(M67="bi",'List of dopants and characteris'!$H$11,IF(M67="cr",'List of dopants and characteris'!$I$11,IF(M67="gd",'List of dopants and characteris'!$J$11,IF(M67="mo",'List of dopants and characteris'!$K$11,IF(M67="sm",'List of dopants and characteris'!$L$11,IF(M67="y",'List of dopants and characteris'!$M$11,0))))))))))))</f>
        <v>0</v>
      </c>
    </row>
    <row r="68" spans="1:19" ht="14.25" x14ac:dyDescent="0.2">
      <c r="A68" s="16" t="s">
        <v>117</v>
      </c>
      <c r="B68" s="11">
        <v>6.94</v>
      </c>
      <c r="C68" s="11">
        <v>3.05</v>
      </c>
      <c r="D68" s="11">
        <v>1.54</v>
      </c>
      <c r="E68" s="11">
        <v>0</v>
      </c>
      <c r="F68" s="11">
        <v>0</v>
      </c>
      <c r="G68" s="11">
        <v>0.47</v>
      </c>
      <c r="H68" s="14"/>
      <c r="I68" s="12">
        <v>4.1800000000000002E-4</v>
      </c>
      <c r="J68" s="13">
        <f t="shared" si="2"/>
        <v>-3.378823718224965</v>
      </c>
      <c r="K68" s="14"/>
      <c r="L68" s="14"/>
      <c r="M68" s="11" t="s">
        <v>72</v>
      </c>
      <c r="N68" s="13">
        <f>IF(K68="al",'List of dopants and characteris'!$B$2,IF(K68="fe",'List of dopants and characteris'!$C$2,IF(K68="ga",'List of dopants and characteris'!$D$2,IF(K68="ge",'List of dopants and characteris'!$E$2,0))))</f>
        <v>0</v>
      </c>
      <c r="O68" s="11">
        <f>IF(L68="sr",'List of dopants and characteris'!$B$6,IF(L68="ba",'List of dopants and characteris'!$C$6,IF(L68="ce",'List of dopants and characteris'!$D$6,IF(L68="ca",'List of dopants and characteris'!$E$6,IF(L68="rb",'List of dopants and characteris'!$F$6,0)))))</f>
        <v>0</v>
      </c>
      <c r="P68" s="13">
        <f>IF(M68="nb",'List of dopants and characteris'!$B$10,IF(M68="ru",'List of dopants and characteris'!$C$10,IF(M68="ta",'List of dopants and characteris'!$D$10,IF(M68="sb",'List of dopants and characteris'!$E$10,IF(M68="w",'List of dopants and characteris'!$F$10,IF(M68="ge",'List of dopants and characteris'!$G$10,IF(M68="bi",'List of dopants and characteris'!$H$10,IF(M68="cr",'List of dopants and characteris'!$I$10,IF(M68="gd",'List of dopants and characteris'!$J$10,IF(M68="mo",'List of dopants and characteris'!$K$10,IF(M68="sm",'List of dopants and characteris'!$L$10,IF(M68="y",'List of dopants and characteris'!$M$10,0))))))))))))</f>
        <v>78</v>
      </c>
      <c r="Q68" s="15">
        <f>IF(K68="al",'List of dopants and characteris'!$B$3,IF(K68="fe",'List of dopants and characteris'!$C$3,IF(K68="ga",'List of dopants and characteris'!$D$3,IF(K68="ge",'List of dopants and characteris'!$E$3,0))))</f>
        <v>0</v>
      </c>
      <c r="R68" s="15">
        <f>IF(L68="sr",'List of dopants and characteris'!$B$7,IF(L68="ba",'List of dopants and characteris'!$C$7,IF(L68="ce",'List of dopants and characteris'!$D$7,IF(L68="ca",'List of dopants and characteris'!$E$7,IF(L68="rb",'List of dopants and characteris'!$F$7,0)))))</f>
        <v>0</v>
      </c>
      <c r="S68" s="15">
        <f>IF(M68="nb",'List of dopants and characteris'!$B$11,IF(M68="ru",'List of dopants and characteris'!$C$11,IF(M68="ta",'List of dopants and characteris'!$D$11,IF(M68="sb",'List of dopants and characteris'!$E$11,IF(M68="w",'List of dopants and characteris'!$F$11,IF(M68="ge",'List of dopants and characteris'!$G$11,IF(M68="bi",'List of dopants and characteris'!$H$11,IF(M68="cr",'List of dopants and characteris'!$I$11,IF(M68="gd",'List of dopants and characteris'!$J$11,IF(M68="mo",'List of dopants and characteris'!$K$11,IF(M68="sm",'List of dopants and characteris'!$L$11,IF(M68="y",'List of dopants and characteris'!$M$11,0))))))))))))</f>
        <v>1.5</v>
      </c>
    </row>
    <row r="69" spans="1:19" ht="14.25" x14ac:dyDescent="0.2">
      <c r="A69" s="17" t="s">
        <v>136</v>
      </c>
      <c r="B69" s="13">
        <f>6.925-3*E69</f>
        <v>6.7749999999999995</v>
      </c>
      <c r="C69" s="11">
        <v>3</v>
      </c>
      <c r="D69" s="11">
        <v>1.925</v>
      </c>
      <c r="E69" s="11">
        <v>0.05</v>
      </c>
      <c r="F69" s="11">
        <v>0</v>
      </c>
      <c r="G69" s="11">
        <v>7.4999999999999997E-2</v>
      </c>
      <c r="H69" s="14"/>
      <c r="I69" s="12">
        <v>4.0999999999999999E-4</v>
      </c>
      <c r="J69" s="13">
        <f t="shared" si="2"/>
        <v>-3.3872161432802645</v>
      </c>
      <c r="K69" s="11" t="s">
        <v>49</v>
      </c>
      <c r="L69" s="14"/>
      <c r="M69" s="11" t="s">
        <v>106</v>
      </c>
      <c r="N69" s="13">
        <f>IF(K69="al",'List of dopants and characteris'!$B$2,IF(K69="fe",'List of dopants and characteris'!$C$2,IF(K69="ga",'List of dopants and characteris'!$D$2,IF(K69="ge",'List of dopants and characteris'!$E$2,0))))</f>
        <v>53</v>
      </c>
      <c r="O69" s="11">
        <f>IF(L69="sr",'List of dopants and characteris'!$B$6,IF(L69="ba",'List of dopants and characteris'!$C$6,IF(L69="ce",'List of dopants and characteris'!$D$6,IF(L69="ca",'List of dopants and characteris'!$E$6,IF(L69="rb",'List of dopants and characteris'!$F$6,0)))))</f>
        <v>0</v>
      </c>
      <c r="P69" s="13">
        <f>IF(M69="nb",'List of dopants and characteris'!$B$10,IF(M69="ru",'List of dopants and characteris'!$C$10,IF(M69="ta",'List of dopants and characteris'!$D$10,IF(M69="sb",'List of dopants and characteris'!$E$10,IF(M69="w",'List of dopants and characteris'!$F$10,IF(M69="ge",'List of dopants and characteris'!$G$10,IF(M69="bi",'List of dopants and characteris'!$H$10,IF(M69="cr",'List of dopants and characteris'!$I$10,IF(M69="gd",'List of dopants and characteris'!$J$10,IF(M69="mo",'List of dopants and characteris'!$K$10,IF(M69="sm",'List of dopants and characteris'!$L$10,IF(M69="y",'List of dopants and characteris'!$M$10,0))))))))))))</f>
        <v>74</v>
      </c>
      <c r="Q69" s="15">
        <f>IF(K69="al",'List of dopants and characteris'!$B$3,IF(K69="fe",'List of dopants and characteris'!$C$3,IF(K69="ga",'List of dopants and characteris'!$D$3,IF(K69="ge",'List of dopants and characteris'!$E$3,0))))</f>
        <v>1.61</v>
      </c>
      <c r="R69" s="15">
        <f>IF(L69="sr",'List of dopants and characteris'!$B$7,IF(L69="ba",'List of dopants and characteris'!$C$7,IF(L69="ce",'List of dopants and characteris'!$D$7,IF(L69="ca",'List of dopants and characteris'!$E$7,IF(L69="rb",'List of dopants and characteris'!$F$7,0)))))</f>
        <v>0</v>
      </c>
      <c r="S69" s="15">
        <f>IF(M69="nb",'List of dopants and characteris'!$B$11,IF(M69="ru",'List of dopants and characteris'!$C$11,IF(M69="ta",'List of dopants and characteris'!$D$11,IF(M69="sb",'List of dopants and characteris'!$E$11,IF(M69="w",'List of dopants and characteris'!$F$11,IF(M69="ge",'List of dopants and characteris'!$G$11,IF(M69="bi",'List of dopants and characteris'!$H$11,IF(M69="cr",'List of dopants and characteris'!$I$11,IF(M69="gd",'List of dopants and characteris'!$J$11,IF(M69="mo",'List of dopants and characteris'!$K$11,IF(M69="sm",'List of dopants and characteris'!$L$11,IF(M69="y",'List of dopants and characteris'!$M$11,0))))))))))))</f>
        <v>2.0499999999999998</v>
      </c>
    </row>
    <row r="70" spans="1:19" ht="14.25" x14ac:dyDescent="0.2">
      <c r="A70" s="17" t="s">
        <v>135</v>
      </c>
      <c r="B70" s="11">
        <v>6.45</v>
      </c>
      <c r="C70" s="11">
        <v>2.95</v>
      </c>
      <c r="D70" s="11">
        <v>1.4</v>
      </c>
      <c r="E70" s="11">
        <v>0</v>
      </c>
      <c r="F70" s="11">
        <v>0.05</v>
      </c>
      <c r="G70" s="11">
        <v>0.6</v>
      </c>
      <c r="H70" s="14"/>
      <c r="I70" s="12">
        <v>4.0299999999999998E-4</v>
      </c>
      <c r="J70" s="13">
        <f t="shared" si="2"/>
        <v>-3.3946949538588904</v>
      </c>
      <c r="K70" s="14"/>
      <c r="L70" s="11" t="s">
        <v>128</v>
      </c>
      <c r="M70" s="11" t="s">
        <v>72</v>
      </c>
      <c r="N70" s="13">
        <f>IF(K70="al",'List of dopants and characteris'!$B$2,IF(K70="fe",'List of dopants and characteris'!$C$2,IF(K70="ga",'List of dopants and characteris'!$D$2,IF(K70="ge",'List of dopants and characteris'!$E$2,0))))</f>
        <v>0</v>
      </c>
      <c r="O70" s="11">
        <f>IF(L70="sr",'List of dopants and characteris'!$B$6,IF(L70="ba",'List of dopants and characteris'!$C$6,IF(L70="ce",'List of dopants and characteris'!$D$6,IF(L70="ca",'List of dopants and characteris'!$E$6,IF(L70="rb",'List of dopants and characteris'!$F$6,0)))))</f>
        <v>126</v>
      </c>
      <c r="P70" s="13">
        <f>IF(M70="nb",'List of dopants and characteris'!$B$10,IF(M70="ru",'List of dopants and characteris'!$C$10,IF(M70="ta",'List of dopants and characteris'!$D$10,IF(M70="sb",'List of dopants and characteris'!$E$10,IF(M70="w",'List of dopants and characteris'!$F$10,IF(M70="ge",'List of dopants and characteris'!$G$10,IF(M70="bi",'List of dopants and characteris'!$H$10,IF(M70="cr",'List of dopants and characteris'!$I$10,IF(M70="gd",'List of dopants and characteris'!$J$10,IF(M70="mo",'List of dopants and characteris'!$K$10,IF(M70="sm",'List of dopants and characteris'!$L$10,IF(M70="y",'List of dopants and characteris'!$M$10,0))))))))))))</f>
        <v>78</v>
      </c>
      <c r="Q70" s="15">
        <f>IF(K70="al",'List of dopants and characteris'!$B$3,IF(K70="fe",'List of dopants and characteris'!$C$3,IF(K70="ga",'List of dopants and characteris'!$D$3,IF(K70="ge",'List of dopants and characteris'!$E$3,0))))</f>
        <v>0</v>
      </c>
      <c r="R70" s="15">
        <f>IF(L70="sr",'List of dopants and characteris'!$B$7,IF(L70="ba",'List of dopants and characteris'!$C$7,IF(L70="ce",'List of dopants and characteris'!$D$7,IF(L70="ca",'List of dopants and characteris'!$E$7,IF(L70="rb",'List of dopants and characteris'!$F$7,0)))))</f>
        <v>1</v>
      </c>
      <c r="S70" s="15">
        <f>IF(M70="nb",'List of dopants and characteris'!$B$11,IF(M70="ru",'List of dopants and characteris'!$C$11,IF(M70="ta",'List of dopants and characteris'!$D$11,IF(M70="sb",'List of dopants and characteris'!$E$11,IF(M70="w",'List of dopants and characteris'!$F$11,IF(M70="ge",'List of dopants and characteris'!$G$11,IF(M70="bi",'List of dopants and characteris'!$H$11,IF(M70="cr",'List of dopants and characteris'!$I$11,IF(M70="gd",'List of dopants and characteris'!$J$11,IF(M70="mo",'List of dopants and characteris'!$K$11,IF(M70="sm",'List of dopants and characteris'!$L$11,IF(M70="y",'List of dopants and characteris'!$M$11,0))))))))))))</f>
        <v>1.5</v>
      </c>
    </row>
    <row r="71" spans="1:19" ht="14.25" x14ac:dyDescent="0.2">
      <c r="A71" s="16" t="s">
        <v>131</v>
      </c>
      <c r="B71" s="13">
        <f>6.8-3*E71</f>
        <v>5.9</v>
      </c>
      <c r="C71" s="11">
        <v>3</v>
      </c>
      <c r="D71" s="11">
        <v>1.8</v>
      </c>
      <c r="E71" s="11">
        <v>0.3</v>
      </c>
      <c r="F71" s="11">
        <v>0</v>
      </c>
      <c r="G71" s="11">
        <v>0.2</v>
      </c>
      <c r="H71" s="11">
        <v>92.19</v>
      </c>
      <c r="I71" s="12">
        <v>3.7199999999999999E-4</v>
      </c>
      <c r="J71" s="13">
        <f t="shared" si="2"/>
        <v>-3.4294570601181027</v>
      </c>
      <c r="K71" s="11" t="s">
        <v>74</v>
      </c>
      <c r="L71" s="14"/>
      <c r="M71" s="11" t="s">
        <v>98</v>
      </c>
      <c r="N71" s="13">
        <f>IF(K71="al",'List of dopants and characteris'!$B$2,IF(K71="fe",'List of dopants and characteris'!$C$2,IF(K71="ga",'List of dopants and characteris'!$D$2,IF(K71="ge",'List of dopants and characteris'!$E$2,0))))</f>
        <v>61</v>
      </c>
      <c r="O71" s="11">
        <f>IF(L71="sr",'List of dopants and characteris'!$B$6,IF(L71="ba",'List of dopants and characteris'!$C$6,IF(L71="ce",'List of dopants and characteris'!$D$6,IF(L71="ca",'List of dopants and characteris'!$E$6,IF(L71="rb",'List of dopants and characteris'!$F$6,0)))))</f>
        <v>0</v>
      </c>
      <c r="P71" s="13">
        <f>IF(M71="nb",'List of dopants and characteris'!$B$10,IF(M71="ru",'List of dopants and characteris'!$C$10,IF(M71="ta",'List of dopants and characteris'!$D$10,IF(M71="sb",'List of dopants and characteris'!$E$10,IF(M71="w",'List of dopants and characteris'!$F$10,IF(M71="ge",'List of dopants and characteris'!$G$10,IF(M71="bi",'List of dopants and characteris'!$H$10,IF(M71="cr",'List of dopants and characteris'!$I$10,IF(M71="gd",'List of dopants and characteris'!$J$10,IF(M71="mo",'List of dopants and characteris'!$K$10,IF(M71="sm",'List of dopants and characteris'!$L$10,IF(M71="y",'List of dopants and characteris'!$M$10,0))))))))))))</f>
        <v>78</v>
      </c>
      <c r="Q71" s="15">
        <f>IF(K71="al",'List of dopants and characteris'!$B$3,IF(K71="fe",'List of dopants and characteris'!$C$3,IF(K71="ga",'List of dopants and characteris'!$D$3,IF(K71="ge",'List of dopants and characteris'!$E$3,0))))</f>
        <v>1.81</v>
      </c>
      <c r="R71" s="15">
        <f>IF(L71="sr",'List of dopants and characteris'!$B$7,IF(L71="ba",'List of dopants and characteris'!$C$7,IF(L71="ce",'List of dopants and characteris'!$D$7,IF(L71="ca",'List of dopants and characteris'!$E$7,IF(L71="rb",'List of dopants and characteris'!$F$7,0)))))</f>
        <v>0</v>
      </c>
      <c r="S71" s="15">
        <f>IF(M71="nb",'List of dopants and characteris'!$B$11,IF(M71="ru",'List of dopants and characteris'!$C$11,IF(M71="ta",'List of dopants and characteris'!$D$11,IF(M71="sb",'List of dopants and characteris'!$E$11,IF(M71="w",'List of dopants and characteris'!$F$11,IF(M71="ge",'List of dopants and characteris'!$G$11,IF(M71="bi",'List of dopants and characteris'!$H$11,IF(M71="cr",'List of dopants and characteris'!$I$11,IF(M71="gd",'List of dopants and characteris'!$J$11,IF(M71="mo",'List of dopants and characteris'!$K$11,IF(M71="sm",'List of dopants and characteris'!$L$11,IF(M71="y",'List of dopants and characteris'!$M$11,0))))))))))))</f>
        <v>1.6</v>
      </c>
    </row>
    <row r="72" spans="1:19" ht="14.25" x14ac:dyDescent="0.2">
      <c r="A72" s="17" t="s">
        <v>119</v>
      </c>
      <c r="B72" s="11">
        <v>6.6</v>
      </c>
      <c r="C72" s="11">
        <v>3</v>
      </c>
      <c r="D72" s="11">
        <v>1.6</v>
      </c>
      <c r="E72" s="11">
        <v>0</v>
      </c>
      <c r="F72" s="11">
        <v>0</v>
      </c>
      <c r="G72" s="11">
        <v>0.4</v>
      </c>
      <c r="H72" s="14"/>
      <c r="I72" s="12">
        <v>3.6999999999999999E-4</v>
      </c>
      <c r="J72" s="13">
        <f t="shared" si="2"/>
        <v>-3.431798275933005</v>
      </c>
      <c r="K72" s="14"/>
      <c r="L72" s="14"/>
      <c r="M72" s="11" t="s">
        <v>72</v>
      </c>
      <c r="N72" s="13">
        <f>IF(K72="al",'List of dopants and characteris'!$B$2,IF(K72="fe",'List of dopants and characteris'!$C$2,IF(K72="ga",'List of dopants and characteris'!$D$2,IF(K72="ge",'List of dopants and characteris'!$E$2,0))))</f>
        <v>0</v>
      </c>
      <c r="O72" s="11">
        <f>IF(L72="sr",'List of dopants and characteris'!$B$6,IF(L72="ba",'List of dopants and characteris'!$C$6,IF(L72="ce",'List of dopants and characteris'!$D$6,IF(L72="ca",'List of dopants and characteris'!$E$6,IF(L72="rb",'List of dopants and characteris'!$F$6,0)))))</f>
        <v>0</v>
      </c>
      <c r="P72" s="13">
        <f>IF(M72="nb",'List of dopants and characteris'!$B$10,IF(M72="ru",'List of dopants and characteris'!$C$10,IF(M72="ta",'List of dopants and characteris'!$D$10,IF(M72="sb",'List of dopants and characteris'!$E$10,IF(M72="w",'List of dopants and characteris'!$F$10,IF(M72="ge",'List of dopants and characteris'!$G$10,IF(M72="bi",'List of dopants and characteris'!$H$10,IF(M72="cr",'List of dopants and characteris'!$I$10,IF(M72="gd",'List of dopants and characteris'!$J$10,IF(M72="mo",'List of dopants and characteris'!$K$10,IF(M72="sm",'List of dopants and characteris'!$L$10,IF(M72="y",'List of dopants and characteris'!$M$10,0))))))))))))</f>
        <v>78</v>
      </c>
      <c r="Q72" s="15">
        <f>IF(K72="al",'List of dopants and characteris'!$B$3,IF(K72="fe",'List of dopants and characteris'!$C$3,IF(K72="ga",'List of dopants and characteris'!$D$3,IF(K72="ge",'List of dopants and characteris'!$E$3,0))))</f>
        <v>0</v>
      </c>
      <c r="R72" s="15">
        <f>IF(L72="sr",'List of dopants and characteris'!$B$7,IF(L72="ba",'List of dopants and characteris'!$C$7,IF(L72="ce",'List of dopants and characteris'!$D$7,IF(L72="ca",'List of dopants and characteris'!$E$7,IF(L72="rb",'List of dopants and characteris'!$F$7,0)))))</f>
        <v>0</v>
      </c>
      <c r="S72" s="15">
        <f>IF(M72="nb",'List of dopants and characteris'!$B$11,IF(M72="ru",'List of dopants and characteris'!$C$11,IF(M72="ta",'List of dopants and characteris'!$D$11,IF(M72="sb",'List of dopants and characteris'!$E$11,IF(M72="w",'List of dopants and characteris'!$F$11,IF(M72="ge",'List of dopants and characteris'!$G$11,IF(M72="bi",'List of dopants and characteris'!$H$11,IF(M72="cr",'List of dopants and characteris'!$I$11,IF(M72="gd",'List of dopants and characteris'!$J$11,IF(M72="mo",'List of dopants and characteris'!$K$11,IF(M72="sm",'List of dopants and characteris'!$L$11,IF(M72="y",'List of dopants and characteris'!$M$11,0))))))))))))</f>
        <v>1.5</v>
      </c>
    </row>
    <row r="73" spans="1:19" ht="14.25" x14ac:dyDescent="0.2">
      <c r="A73" s="17" t="s">
        <v>134</v>
      </c>
      <c r="B73" s="13">
        <f>6.6+F73</f>
        <v>6.6199999999999992</v>
      </c>
      <c r="C73" s="13">
        <f>3-F73</f>
        <v>2.98</v>
      </c>
      <c r="D73" s="11">
        <v>1.6</v>
      </c>
      <c r="E73" s="11">
        <v>0</v>
      </c>
      <c r="F73" s="11">
        <v>0.02</v>
      </c>
      <c r="G73" s="11">
        <v>0.4</v>
      </c>
      <c r="H73" s="11">
        <v>92.6</v>
      </c>
      <c r="I73" s="12">
        <v>3.6299999999999999E-4</v>
      </c>
      <c r="J73" s="13">
        <f t="shared" si="2"/>
        <v>-3.4400933749638876</v>
      </c>
      <c r="K73" s="14"/>
      <c r="L73" s="11" t="s">
        <v>133</v>
      </c>
      <c r="M73" s="11" t="s">
        <v>106</v>
      </c>
      <c r="N73" s="13">
        <f>IF(K73="al",'List of dopants and characteris'!$B$2,IF(K73="fe",'List of dopants and characteris'!$C$2,IF(K73="ga",'List of dopants and characteris'!$D$2,IF(K73="ge",'List of dopants and characteris'!$E$2,0))))</f>
        <v>0</v>
      </c>
      <c r="O73" s="11">
        <f>IF(L73="sr",'List of dopants and characteris'!$B$6,IF(L73="ba",'List of dopants and characteris'!$C$6,IF(L73="ce",'List of dopants and characteris'!$D$6,IF(L73="ca",'List of dopants and characteris'!$E$6,IF(L73="rb",'List of dopants and characteris'!$F$6,0)))))</f>
        <v>140</v>
      </c>
      <c r="P73" s="13">
        <f>IF(M73="nb",'List of dopants and characteris'!$B$10,IF(M73="ru",'List of dopants and characteris'!$C$10,IF(M73="ta",'List of dopants and characteris'!$D$10,IF(M73="sb",'List of dopants and characteris'!$E$10,IF(M73="w",'List of dopants and characteris'!$F$10,IF(M73="ge",'List of dopants and characteris'!$G$10,IF(M73="bi",'List of dopants and characteris'!$H$10,IF(M73="cr",'List of dopants and characteris'!$I$10,IF(M73="gd",'List of dopants and characteris'!$J$10,IF(M73="mo",'List of dopants and characteris'!$K$10,IF(M73="sm",'List of dopants and characteris'!$L$10,IF(M73="y",'List of dopants and characteris'!$M$10,0))))))))))))</f>
        <v>74</v>
      </c>
      <c r="Q73" s="15">
        <f>IF(K73="al",'List of dopants and characteris'!$B$3,IF(K73="fe",'List of dopants and characteris'!$C$3,IF(K73="ga",'List of dopants and characteris'!$D$3,IF(K73="ge",'List of dopants and characteris'!$E$3,0))))</f>
        <v>0</v>
      </c>
      <c r="R73" s="15">
        <f>IF(L73="sr",'List of dopants and characteris'!$B$7,IF(L73="ba",'List of dopants and characteris'!$C$7,IF(L73="ce",'List of dopants and characteris'!$D$7,IF(L73="ca",'List of dopants and characteris'!$E$7,IF(L73="rb",'List of dopants and characteris'!$F$7,0)))))</f>
        <v>0.95</v>
      </c>
      <c r="S73" s="15">
        <f>IF(M73="nb",'List of dopants and characteris'!$B$11,IF(M73="ru",'List of dopants and characteris'!$C$11,IF(M73="ta",'List of dopants and characteris'!$D$11,IF(M73="sb",'List of dopants and characteris'!$E$11,IF(M73="w",'List of dopants and characteris'!$F$11,IF(M73="ge",'List of dopants and characteris'!$G$11,IF(M73="bi",'List of dopants and characteris'!$H$11,IF(M73="cr",'List of dopants and characteris'!$I$11,IF(M73="gd",'List of dopants and characteris'!$J$11,IF(M73="mo",'List of dopants and characteris'!$K$11,IF(M73="sm",'List of dopants and characteris'!$L$11,IF(M73="y",'List of dopants and characteris'!$M$11,0))))))))))))</f>
        <v>2.0499999999999998</v>
      </c>
    </row>
    <row r="74" spans="1:19" ht="14.25" x14ac:dyDescent="0.2">
      <c r="A74" s="16" t="s">
        <v>131</v>
      </c>
      <c r="B74" s="13">
        <f>6.8-3*E74</f>
        <v>6.8</v>
      </c>
      <c r="C74" s="11">
        <v>3</v>
      </c>
      <c r="D74" s="11">
        <v>1.8</v>
      </c>
      <c r="E74" s="11">
        <v>0</v>
      </c>
      <c r="F74" s="11">
        <v>0</v>
      </c>
      <c r="G74" s="11">
        <v>0.2</v>
      </c>
      <c r="H74" s="11">
        <v>88.4</v>
      </c>
      <c r="I74" s="12">
        <v>3.57E-4</v>
      </c>
      <c r="J74" s="13">
        <f t="shared" si="2"/>
        <v>-3.4473317838878068</v>
      </c>
      <c r="K74" s="14"/>
      <c r="L74" s="14"/>
      <c r="M74" s="11" t="s">
        <v>98</v>
      </c>
      <c r="N74" s="13">
        <f>IF(K74="al",'List of dopants and characteris'!$B$2,IF(K74="fe",'List of dopants and characteris'!$C$2,IF(K74="ga",'List of dopants and characteris'!$D$2,IF(K74="ge",'List of dopants and characteris'!$E$2,0))))</f>
        <v>0</v>
      </c>
      <c r="O74" s="11">
        <f>IF(L74="sr",'List of dopants and characteris'!$B$6,IF(L74="ba",'List of dopants and characteris'!$C$6,IF(L74="ce",'List of dopants and characteris'!$D$6,IF(L74="ca",'List of dopants and characteris'!$E$6,IF(L74="rb",'List of dopants and characteris'!$F$6,0)))))</f>
        <v>0</v>
      </c>
      <c r="P74" s="13">
        <f>IF(M74="nb",'List of dopants and characteris'!$B$10,IF(M74="ru",'List of dopants and characteris'!$C$10,IF(M74="ta",'List of dopants and characteris'!$D$10,IF(M74="sb",'List of dopants and characteris'!$E$10,IF(M74="w",'List of dopants and characteris'!$F$10,IF(M74="ge",'List of dopants and characteris'!$G$10,IF(M74="bi",'List of dopants and characteris'!$H$10,IF(M74="cr",'List of dopants and characteris'!$I$10,IF(M74="gd",'List of dopants and characteris'!$J$10,IF(M74="mo",'List of dopants and characteris'!$K$10,IF(M74="sm",'List of dopants and characteris'!$L$10,IF(M74="y",'List of dopants and characteris'!$M$10,0))))))))))))</f>
        <v>78</v>
      </c>
      <c r="Q74" s="15">
        <f>IF(K74="al",'List of dopants and characteris'!$B$3,IF(K74="fe",'List of dopants and characteris'!$C$3,IF(K74="ga",'List of dopants and characteris'!$D$3,IF(K74="ge",'List of dopants and characteris'!$E$3,0))))</f>
        <v>0</v>
      </c>
      <c r="R74" s="15">
        <f>IF(L74="sr",'List of dopants and characteris'!$B$7,IF(L74="ba",'List of dopants and characteris'!$C$7,IF(L74="ce",'List of dopants and characteris'!$D$7,IF(L74="ca",'List of dopants and characteris'!$E$7,IF(L74="rb",'List of dopants and characteris'!$F$7,0)))))</f>
        <v>0</v>
      </c>
      <c r="S74" s="15">
        <f>IF(M74="nb",'List of dopants and characteris'!$B$11,IF(M74="ru",'List of dopants and characteris'!$C$11,IF(M74="ta",'List of dopants and characteris'!$D$11,IF(M74="sb",'List of dopants and characteris'!$E$11,IF(M74="w",'List of dopants and characteris'!$F$11,IF(M74="ge",'List of dopants and characteris'!$G$11,IF(M74="bi",'List of dopants and characteris'!$H$11,IF(M74="cr",'List of dopants and characteris'!$I$11,IF(M74="gd",'List of dopants and characteris'!$J$11,IF(M74="mo",'List of dopants and characteris'!$K$11,IF(M74="sm",'List of dopants and characteris'!$L$11,IF(M74="y",'List of dopants and characteris'!$M$11,0))))))))))))</f>
        <v>1.6</v>
      </c>
    </row>
    <row r="75" spans="1:19" ht="14.25" x14ac:dyDescent="0.2">
      <c r="A75" s="16" t="s">
        <v>52</v>
      </c>
      <c r="B75" s="11">
        <v>6.28</v>
      </c>
      <c r="C75" s="11">
        <v>3</v>
      </c>
      <c r="D75" s="11">
        <v>2</v>
      </c>
      <c r="E75" s="11">
        <v>0.24</v>
      </c>
      <c r="F75" s="11">
        <v>0</v>
      </c>
      <c r="G75" s="11">
        <v>0</v>
      </c>
      <c r="H75" s="14"/>
      <c r="I75" s="12">
        <v>3.5399999999999999E-4</v>
      </c>
      <c r="J75" s="13">
        <f t="shared" si="2"/>
        <v>-3.4509967379742124</v>
      </c>
      <c r="K75" s="11" t="s">
        <v>49</v>
      </c>
      <c r="L75" s="14"/>
      <c r="M75" s="14"/>
      <c r="N75" s="13">
        <f>IF(K75="al",'List of dopants and characteris'!$B$2,IF(K75="fe",'List of dopants and characteris'!$C$2,IF(K75="ga",'List of dopants and characteris'!$D$2,IF(K75="ge",'List of dopants and characteris'!$E$2,0))))</f>
        <v>53</v>
      </c>
      <c r="O75" s="11">
        <f>IF(L75="sr",'List of dopants and characteris'!$B$6,IF(L75="ba",'List of dopants and characteris'!$C$6,IF(L75="ce",'List of dopants and characteris'!$D$6,IF(L75="ca",'List of dopants and characteris'!$E$6,IF(L75="rb",'List of dopants and characteris'!$F$6,0)))))</f>
        <v>0</v>
      </c>
      <c r="P75" s="13">
        <f>IF(M75="nb",'List of dopants and characteris'!$B$10,IF(M75="ru",'List of dopants and characteris'!$C$10,IF(M75="ta",'List of dopants and characteris'!$D$10,IF(M75="sb",'List of dopants and characteris'!$E$10,IF(M75="w",'List of dopants and characteris'!$F$10,IF(M75="ge",'List of dopants and characteris'!$G$10,IF(M75="bi",'List of dopants and characteris'!$H$10,IF(M75="cr",'List of dopants and characteris'!$I$10,IF(M75="gd",'List of dopants and characteris'!$J$10,IF(M75="mo",'List of dopants and characteris'!$K$10,IF(M75="sm",'List of dopants and characteris'!$L$10,IF(M75="y",'List of dopants and characteris'!$M$10,0))))))))))))</f>
        <v>0</v>
      </c>
      <c r="Q75" s="15">
        <f>IF(K75="al",'List of dopants and characteris'!$B$3,IF(K75="fe",'List of dopants and characteris'!$C$3,IF(K75="ga",'List of dopants and characteris'!$D$3,IF(K75="ge",'List of dopants and characteris'!$E$3,0))))</f>
        <v>1.61</v>
      </c>
      <c r="R75" s="15">
        <f>IF(L75="sr",'List of dopants and characteris'!$B$7,IF(L75="ba",'List of dopants and characteris'!$C$7,IF(L75="ce",'List of dopants and characteris'!$D$7,IF(L75="ca",'List of dopants and characteris'!$E$7,IF(L75="rb",'List of dopants and characteris'!$F$7,0)))))</f>
        <v>0</v>
      </c>
      <c r="S75" s="15">
        <f>IF(M75="nb",'List of dopants and characteris'!$B$11,IF(M75="ru",'List of dopants and characteris'!$C$11,IF(M75="ta",'List of dopants and characteris'!$D$11,IF(M75="sb",'List of dopants and characteris'!$E$11,IF(M75="w",'List of dopants and characteris'!$F$11,IF(M75="ge",'List of dopants and characteris'!$G$11,IF(M75="bi",'List of dopants and characteris'!$H$11,IF(M75="cr",'List of dopants and characteris'!$I$11,IF(M75="gd",'List of dopants and characteris'!$J$11,IF(M75="mo",'List of dopants and characteris'!$K$11,IF(M75="sm",'List of dopants and characteris'!$L$11,IF(M75="y",'List of dopants and characteris'!$M$11,0))))))))))))</f>
        <v>0</v>
      </c>
    </row>
    <row r="76" spans="1:19" ht="14.25" x14ac:dyDescent="0.2">
      <c r="A76" s="16" t="s">
        <v>96</v>
      </c>
      <c r="B76" s="13">
        <f>7-2*(G76)</f>
        <v>6.4</v>
      </c>
      <c r="C76" s="11">
        <v>3</v>
      </c>
      <c r="D76" s="13">
        <f>2-G76</f>
        <v>1.7</v>
      </c>
      <c r="E76" s="11">
        <v>0</v>
      </c>
      <c r="F76" s="11">
        <v>0</v>
      </c>
      <c r="G76" s="11">
        <v>0.3</v>
      </c>
      <c r="H76" s="11">
        <v>91.3</v>
      </c>
      <c r="I76" s="12">
        <v>3.5300000000000002E-4</v>
      </c>
      <c r="J76" s="13">
        <f t="shared" si="2"/>
        <v>-3.4522252946121772</v>
      </c>
      <c r="K76" s="14"/>
      <c r="L76" s="14"/>
      <c r="M76" s="11" t="s">
        <v>95</v>
      </c>
      <c r="N76" s="13">
        <f>IF(K76="al",'List of dopants and characteris'!$B$2,IF(K76="fe",'List of dopants and characteris'!$C$2,IF(K76="ga",'List of dopants and characteris'!$D$2,IF(K76="ge",'List of dopants and characteris'!$E$2,0))))</f>
        <v>0</v>
      </c>
      <c r="O76" s="11">
        <f>IF(L76="sr",'List of dopants and characteris'!$B$6,IF(L76="ba",'List of dopants and characteris'!$C$6,IF(L76="ce",'List of dopants and characteris'!$D$6,IF(L76="ca",'List of dopants and characteris'!$E$6,IF(L76="rb",'List of dopants and characteris'!$F$6,0)))))</f>
        <v>0</v>
      </c>
      <c r="P76" s="13">
        <f>IF(M76="nb",'List of dopants and characteris'!$B$10,IF(M76="ru",'List of dopants and characteris'!$C$10,IF(M76="ta",'List of dopants and characteris'!$D$10,IF(M76="sb",'List of dopants and characteris'!$E$10,IF(M76="w",'List of dopants and characteris'!$F$10,IF(M76="ge",'List of dopants and characteris'!$G$10,IF(M76="bi",'List of dopants and characteris'!$H$10,IF(M76="cr",'List of dopants and characteris'!$I$10,IF(M76="gd",'List of dopants and characteris'!$J$10,IF(M76="mo",'List of dopants and characteris'!$K$10,IF(M76="sm",'List of dopants and characteris'!$L$10,IF(M76="y",'List of dopants and characteris'!$M$10,0))))))))))))</f>
        <v>73</v>
      </c>
      <c r="Q76" s="15">
        <f>IF(K76="al",'List of dopants and characteris'!$B$3,IF(K76="fe",'List of dopants and characteris'!$C$3,IF(K76="ga",'List of dopants and characteris'!$D$3,IF(K76="ge",'List of dopants and characteris'!$E$3,0))))</f>
        <v>0</v>
      </c>
      <c r="R76" s="15">
        <f>IF(L76="sr",'List of dopants and characteris'!$B$7,IF(L76="ba",'List of dopants and characteris'!$C$7,IF(L76="ce",'List of dopants and characteris'!$D$7,IF(L76="ca",'List of dopants and characteris'!$E$7,IF(L76="rb",'List of dopants and characteris'!$F$7,0)))))</f>
        <v>0</v>
      </c>
      <c r="S76" s="15">
        <f>IF(M76="nb",'List of dopants and characteris'!$B$11,IF(M76="ru",'List of dopants and characteris'!$C$11,IF(M76="ta",'List of dopants and characteris'!$D$11,IF(M76="sb",'List of dopants and characteris'!$E$11,IF(M76="w",'List of dopants and characteris'!$F$11,IF(M76="ge",'List of dopants and characteris'!$G$11,IF(M76="bi",'List of dopants and characteris'!$H$11,IF(M76="cr",'List of dopants and characteris'!$I$11,IF(M76="gd",'List of dopants and characteris'!$J$11,IF(M76="mo",'List of dopants and characteris'!$K$11,IF(M76="sm",'List of dopants and characteris'!$L$11,IF(M76="y",'List of dopants and characteris'!$M$11,0))))))))))))</f>
        <v>2.16</v>
      </c>
    </row>
    <row r="77" spans="1:19" ht="14.25" x14ac:dyDescent="0.2">
      <c r="A77" s="16" t="s">
        <v>85</v>
      </c>
      <c r="B77" s="11">
        <v>6.25</v>
      </c>
      <c r="C77" s="11">
        <v>3</v>
      </c>
      <c r="D77" s="11">
        <v>2</v>
      </c>
      <c r="E77" s="11">
        <v>0.25</v>
      </c>
      <c r="F77" s="11">
        <v>0</v>
      </c>
      <c r="G77" s="11">
        <v>0</v>
      </c>
      <c r="H77" s="11">
        <v>91</v>
      </c>
      <c r="I77" s="12">
        <v>3.5E-4</v>
      </c>
      <c r="J77" s="13">
        <f t="shared" si="2"/>
        <v>-3.4559319556497243</v>
      </c>
      <c r="K77" s="11" t="s">
        <v>74</v>
      </c>
      <c r="L77" s="14"/>
      <c r="M77" s="14"/>
      <c r="N77" s="13">
        <f>IF(K77="al",'List of dopants and characteris'!$B$2,IF(K77="fe",'List of dopants and characteris'!$C$2,IF(K77="ga",'List of dopants and characteris'!$D$2,IF(K77="ge",'List of dopants and characteris'!$E$2,0))))</f>
        <v>61</v>
      </c>
      <c r="O77" s="11">
        <f>IF(L77="sr",'List of dopants and characteris'!$B$6,IF(L77="ba",'List of dopants and characteris'!$C$6,IF(L77="ce",'List of dopants and characteris'!$D$6,IF(L77="ca",'List of dopants and characteris'!$E$6,IF(L77="rb",'List of dopants and characteris'!$F$6,0)))))</f>
        <v>0</v>
      </c>
      <c r="P77" s="13">
        <f>IF(M77="nb",'List of dopants and characteris'!$B$10,IF(M77="ru",'List of dopants and characteris'!$C$10,IF(M77="ta",'List of dopants and characteris'!$D$10,IF(M77="sb",'List of dopants and characteris'!$E$10,IF(M77="w",'List of dopants and characteris'!$F$10,IF(M77="ge",'List of dopants and characteris'!$G$10,IF(M77="bi",'List of dopants and characteris'!$H$10,IF(M77="cr",'List of dopants and characteris'!$I$10,IF(M77="gd",'List of dopants and characteris'!$J$10,IF(M77="mo",'List of dopants and characteris'!$K$10,IF(M77="sm",'List of dopants and characteris'!$L$10,IF(M77="y",'List of dopants and characteris'!$M$10,0))))))))))))</f>
        <v>0</v>
      </c>
      <c r="Q77" s="15">
        <f>IF(K77="al",'List of dopants and characteris'!$B$3,IF(K77="fe",'List of dopants and characteris'!$C$3,IF(K77="ga",'List of dopants and characteris'!$D$3,IF(K77="ge",'List of dopants and characteris'!$E$3,0))))</f>
        <v>1.81</v>
      </c>
      <c r="R77" s="15">
        <f>IF(L77="sr",'List of dopants and characteris'!$B$7,IF(L77="ba",'List of dopants and characteris'!$C$7,IF(L77="ce",'List of dopants and characteris'!$D$7,IF(L77="ca",'List of dopants and characteris'!$E$7,IF(L77="rb",'List of dopants and characteris'!$F$7,0)))))</f>
        <v>0</v>
      </c>
      <c r="S77" s="15">
        <f>IF(M77="nb",'List of dopants and characteris'!$B$11,IF(M77="ru",'List of dopants and characteris'!$C$11,IF(M77="ta",'List of dopants and characteris'!$D$11,IF(M77="sb",'List of dopants and characteris'!$E$11,IF(M77="w",'List of dopants and characteris'!$F$11,IF(M77="ge",'List of dopants and characteris'!$G$11,IF(M77="bi",'List of dopants and characteris'!$H$11,IF(M77="cr",'List of dopants and characteris'!$I$11,IF(M77="gd",'List of dopants and characteris'!$J$11,IF(M77="mo",'List of dopants and characteris'!$K$11,IF(M77="sm",'List of dopants and characteris'!$L$11,IF(M77="y",'List of dopants and characteris'!$M$11,0))))))))))))</f>
        <v>0</v>
      </c>
    </row>
    <row r="78" spans="1:19" ht="14.25" x14ac:dyDescent="0.2">
      <c r="A78" s="16" t="s">
        <v>127</v>
      </c>
      <c r="B78" s="11">
        <v>6.3</v>
      </c>
      <c r="C78" s="11">
        <v>2.9</v>
      </c>
      <c r="D78" s="11">
        <v>1.4</v>
      </c>
      <c r="E78" s="11">
        <v>0</v>
      </c>
      <c r="F78" s="11">
        <v>0.2</v>
      </c>
      <c r="G78" s="11">
        <v>0.6</v>
      </c>
      <c r="H78" s="14"/>
      <c r="I78" s="12">
        <v>3.5E-4</v>
      </c>
      <c r="J78" s="13">
        <f t="shared" si="2"/>
        <v>-3.4559319556497243</v>
      </c>
      <c r="K78" s="14"/>
      <c r="L78" s="11" t="s">
        <v>128</v>
      </c>
      <c r="M78" s="11" t="s">
        <v>72</v>
      </c>
      <c r="N78" s="13">
        <f>IF(K78="al",'List of dopants and characteris'!$B$2,IF(K78="fe",'List of dopants and characteris'!$C$2,IF(K78="ga",'List of dopants and characteris'!$D$2,IF(K78="ge",'List of dopants and characteris'!$E$2,0))))</f>
        <v>0</v>
      </c>
      <c r="O78" s="11">
        <f>IF(L78="sr",'List of dopants and characteris'!$B$6,IF(L78="ba",'List of dopants and characteris'!$C$6,IF(L78="ce",'List of dopants and characteris'!$D$6,IF(L78="ca",'List of dopants and characteris'!$E$6,IF(L78="rb",'List of dopants and characteris'!$F$6,0)))))</f>
        <v>126</v>
      </c>
      <c r="P78" s="13">
        <f>IF(M78="nb",'List of dopants and characteris'!$B$10,IF(M78="ru",'List of dopants and characteris'!$C$10,IF(M78="ta",'List of dopants and characteris'!$D$10,IF(M78="sb",'List of dopants and characteris'!$E$10,IF(M78="w",'List of dopants and characteris'!$F$10,IF(M78="ge",'List of dopants and characteris'!$G$10,IF(M78="bi",'List of dopants and characteris'!$H$10,IF(M78="cr",'List of dopants and characteris'!$I$10,IF(M78="gd",'List of dopants and characteris'!$J$10,IF(M78="mo",'List of dopants and characteris'!$K$10,IF(M78="sm",'List of dopants and characteris'!$L$10,IF(M78="y",'List of dopants and characteris'!$M$10,0))))))))))))</f>
        <v>78</v>
      </c>
      <c r="Q78" s="15">
        <f>IF(K78="al",'List of dopants and characteris'!$B$3,IF(K78="fe",'List of dopants and characteris'!$C$3,IF(K78="ga",'List of dopants and characteris'!$D$3,IF(K78="ge",'List of dopants and characteris'!$E$3,0))))</f>
        <v>0</v>
      </c>
      <c r="R78" s="15">
        <f>IF(L78="sr",'List of dopants and characteris'!$B$7,IF(L78="ba",'List of dopants and characteris'!$C$7,IF(L78="ce",'List of dopants and characteris'!$D$7,IF(L78="ca",'List of dopants and characteris'!$E$7,IF(L78="rb",'List of dopants and characteris'!$F$7,0)))))</f>
        <v>1</v>
      </c>
      <c r="S78" s="15">
        <f>IF(M78="nb",'List of dopants and characteris'!$B$11,IF(M78="ru",'List of dopants and characteris'!$C$11,IF(M78="ta",'List of dopants and characteris'!$D$11,IF(M78="sb",'List of dopants and characteris'!$E$11,IF(M78="w",'List of dopants and characteris'!$F$11,IF(M78="ge",'List of dopants and characteris'!$G$11,IF(M78="bi",'List of dopants and characteris'!$H$11,IF(M78="cr",'List of dopants and characteris'!$I$11,IF(M78="gd",'List of dopants and characteris'!$J$11,IF(M78="mo",'List of dopants and characteris'!$K$11,IF(M78="sm",'List of dopants and characteris'!$L$11,IF(M78="y",'List of dopants and characteris'!$M$11,0))))))))))))</f>
        <v>1.5</v>
      </c>
    </row>
    <row r="79" spans="1:19" ht="14.25" x14ac:dyDescent="0.2">
      <c r="A79" s="17" t="s">
        <v>132</v>
      </c>
      <c r="B79" s="13">
        <f>6.4+F79</f>
        <v>6.6000000000000005</v>
      </c>
      <c r="C79" s="13">
        <f>3-F79</f>
        <v>2.8</v>
      </c>
      <c r="D79" s="11">
        <v>2</v>
      </c>
      <c r="E79" s="11">
        <v>0.2</v>
      </c>
      <c r="F79" s="11">
        <v>0.2</v>
      </c>
      <c r="G79" s="11">
        <v>0</v>
      </c>
      <c r="H79" s="14"/>
      <c r="I79" s="12">
        <v>3.4600000000000001E-4</v>
      </c>
      <c r="J79" s="13">
        <f t="shared" si="2"/>
        <v>-3.4609239012072233</v>
      </c>
      <c r="K79" s="11" t="s">
        <v>74</v>
      </c>
      <c r="L79" s="11" t="s">
        <v>133</v>
      </c>
      <c r="M79" s="14"/>
      <c r="N79" s="13">
        <f>IF(K79="al",'List of dopants and characteris'!$B$2,IF(K79="fe",'List of dopants and characteris'!$C$2,IF(K79="ga",'List of dopants and characteris'!$D$2,IF(K79="ge",'List of dopants and characteris'!$E$2,0))))</f>
        <v>61</v>
      </c>
      <c r="O79" s="11">
        <f>IF(L79="sr",'List of dopants and characteris'!$B$6,IF(L79="ba",'List of dopants and characteris'!$C$6,IF(L79="ce",'List of dopants and characteris'!$D$6,IF(L79="ca",'List of dopants and characteris'!$E$6,IF(L79="rb",'List of dopants and characteris'!$F$6,0)))))</f>
        <v>140</v>
      </c>
      <c r="P79" s="13">
        <f>IF(M79="nb",'List of dopants and characteris'!$B$10,IF(M79="ru",'List of dopants and characteris'!$C$10,IF(M79="ta",'List of dopants and characteris'!$D$10,IF(M79="sb",'List of dopants and characteris'!$E$10,IF(M79="w",'List of dopants and characteris'!$F$10,IF(M79="ge",'List of dopants and characteris'!$G$10,IF(M79="bi",'List of dopants and characteris'!$H$10,IF(M79="cr",'List of dopants and characteris'!$I$10,IF(M79="gd",'List of dopants and characteris'!$J$10,IF(M79="mo",'List of dopants and characteris'!$K$10,IF(M79="sm",'List of dopants and characteris'!$L$10,IF(M79="y",'List of dopants and characteris'!$M$10,0))))))))))))</f>
        <v>0</v>
      </c>
      <c r="Q79" s="15">
        <f>IF(K79="al",'List of dopants and characteris'!$B$3,IF(K79="fe",'List of dopants and characteris'!$C$3,IF(K79="ga",'List of dopants and characteris'!$D$3,IF(K79="ge",'List of dopants and characteris'!$E$3,0))))</f>
        <v>1.81</v>
      </c>
      <c r="R79" s="15">
        <f>IF(L79="sr",'List of dopants and characteris'!$B$7,IF(L79="ba",'List of dopants and characteris'!$C$7,IF(L79="ce",'List of dopants and characteris'!$D$7,IF(L79="ca",'List of dopants and characteris'!$E$7,IF(L79="rb",'List of dopants and characteris'!$F$7,0)))))</f>
        <v>0.95</v>
      </c>
      <c r="S79" s="15">
        <f>IF(M79="nb",'List of dopants and characteris'!$B$11,IF(M79="ru",'List of dopants and characteris'!$C$11,IF(M79="ta",'List of dopants and characteris'!$D$11,IF(M79="sb",'List of dopants and characteris'!$E$11,IF(M79="w",'List of dopants and characteris'!$F$11,IF(M79="ge",'List of dopants and characteris'!$G$11,IF(M79="bi",'List of dopants and characteris'!$H$11,IF(M79="cr",'List of dopants and characteris'!$I$11,IF(M79="gd",'List of dopants and characteris'!$J$11,IF(M79="mo",'List of dopants and characteris'!$K$11,IF(M79="sm",'List of dopants and characteris'!$L$11,IF(M79="y",'List of dopants and characteris'!$M$11,0))))))))))))</f>
        <v>0</v>
      </c>
    </row>
    <row r="80" spans="1:19" ht="14.25" x14ac:dyDescent="0.2">
      <c r="A80" s="17" t="s">
        <v>136</v>
      </c>
      <c r="B80" s="13">
        <f>6.925-3*E80</f>
        <v>6.7</v>
      </c>
      <c r="C80" s="11">
        <v>3</v>
      </c>
      <c r="D80" s="11">
        <v>1.925</v>
      </c>
      <c r="E80" s="11">
        <v>7.4999999999999997E-2</v>
      </c>
      <c r="F80" s="11">
        <v>0</v>
      </c>
      <c r="G80" s="11">
        <v>7.4999999999999997E-2</v>
      </c>
      <c r="H80" s="14"/>
      <c r="I80" s="12">
        <v>3.4499999999999998E-4</v>
      </c>
      <c r="J80" s="13">
        <f t="shared" si="2"/>
        <v>-3.462180904926726</v>
      </c>
      <c r="K80" s="11" t="s">
        <v>49</v>
      </c>
      <c r="L80" s="14"/>
      <c r="M80" s="11" t="s">
        <v>106</v>
      </c>
      <c r="N80" s="13">
        <f>IF(K80="al",'List of dopants and characteris'!$B$2,IF(K80="fe",'List of dopants and characteris'!$C$2,IF(K80="ga",'List of dopants and characteris'!$D$2,IF(K80="ge",'List of dopants and characteris'!$E$2,0))))</f>
        <v>53</v>
      </c>
      <c r="O80" s="11">
        <f>IF(L80="sr",'List of dopants and characteris'!$B$6,IF(L80="ba",'List of dopants and characteris'!$C$6,IF(L80="ce",'List of dopants and characteris'!$D$6,IF(L80="ca",'List of dopants and characteris'!$E$6,IF(L80="rb",'List of dopants and characteris'!$F$6,0)))))</f>
        <v>0</v>
      </c>
      <c r="P80" s="13">
        <f>IF(M80="nb",'List of dopants and characteris'!$B$10,IF(M80="ru",'List of dopants and characteris'!$C$10,IF(M80="ta",'List of dopants and characteris'!$D$10,IF(M80="sb",'List of dopants and characteris'!$E$10,IF(M80="w",'List of dopants and characteris'!$F$10,IF(M80="ge",'List of dopants and characteris'!$G$10,IF(M80="bi",'List of dopants and characteris'!$H$10,IF(M80="cr",'List of dopants and characteris'!$I$10,IF(M80="gd",'List of dopants and characteris'!$J$10,IF(M80="mo",'List of dopants and characteris'!$K$10,IF(M80="sm",'List of dopants and characteris'!$L$10,IF(M80="y",'List of dopants and characteris'!$M$10,0))))))))))))</f>
        <v>74</v>
      </c>
      <c r="Q80" s="15">
        <f>IF(K80="al",'List of dopants and characteris'!$B$3,IF(K80="fe",'List of dopants and characteris'!$C$3,IF(K80="ga",'List of dopants and characteris'!$D$3,IF(K80="ge",'List of dopants and characteris'!$E$3,0))))</f>
        <v>1.61</v>
      </c>
      <c r="R80" s="15">
        <f>IF(L80="sr",'List of dopants and characteris'!$B$7,IF(L80="ba",'List of dopants and characteris'!$C$7,IF(L80="ce",'List of dopants and characteris'!$D$7,IF(L80="ca",'List of dopants and characteris'!$E$7,IF(L80="rb",'List of dopants and characteris'!$F$7,0)))))</f>
        <v>0</v>
      </c>
      <c r="S80" s="15">
        <f>IF(M80="nb",'List of dopants and characteris'!$B$11,IF(M80="ru",'List of dopants and characteris'!$C$11,IF(M80="ta",'List of dopants and characteris'!$D$11,IF(M80="sb",'List of dopants and characteris'!$E$11,IF(M80="w",'List of dopants and characteris'!$F$11,IF(M80="ge",'List of dopants and characteris'!$G$11,IF(M80="bi",'List of dopants and characteris'!$H$11,IF(M80="cr",'List of dopants and characteris'!$I$11,IF(M80="gd",'List of dopants and characteris'!$J$11,IF(M80="mo",'List of dopants and characteris'!$K$11,IF(M80="sm",'List of dopants and characteris'!$L$11,IF(M80="y",'List of dopants and characteris'!$M$11,0))))))))))))</f>
        <v>2.0499999999999998</v>
      </c>
    </row>
    <row r="81" spans="1:19" ht="14.25" x14ac:dyDescent="0.2">
      <c r="A81" s="16" t="s">
        <v>105</v>
      </c>
      <c r="B81" s="11">
        <v>6.9249999999999998</v>
      </c>
      <c r="C81" s="11">
        <v>3</v>
      </c>
      <c r="D81" s="11">
        <v>1.925</v>
      </c>
      <c r="E81" s="11">
        <v>0</v>
      </c>
      <c r="F81" s="11">
        <v>0</v>
      </c>
      <c r="G81" s="11">
        <v>7.4999999999999997E-2</v>
      </c>
      <c r="H81" s="14"/>
      <c r="I81" s="12">
        <v>3.4000000000000002E-4</v>
      </c>
      <c r="J81" s="13">
        <f t="shared" si="2"/>
        <v>-3.4685210829577446</v>
      </c>
      <c r="K81" s="14"/>
      <c r="L81" s="14"/>
      <c r="M81" s="11" t="s">
        <v>106</v>
      </c>
      <c r="N81" s="13">
        <f>IF(K81="al",'List of dopants and characteris'!$B$2,IF(K81="fe",'List of dopants and characteris'!$C$2,IF(K81="ga",'List of dopants and characteris'!$D$2,IF(K81="ge",'List of dopants and characteris'!$E$2,0))))</f>
        <v>0</v>
      </c>
      <c r="O81" s="11">
        <f>IF(L81="sr",'List of dopants and characteris'!$B$6,IF(L81="ba",'List of dopants and characteris'!$C$6,IF(L81="ce",'List of dopants and characteris'!$D$6,IF(L81="ca",'List of dopants and characteris'!$E$6,IF(L81="rb",'List of dopants and characteris'!$F$6,0)))))</f>
        <v>0</v>
      </c>
      <c r="P81" s="13">
        <f>IF(M81="nb",'List of dopants and characteris'!$B$10,IF(M81="ru",'List of dopants and characteris'!$C$10,IF(M81="ta",'List of dopants and characteris'!$D$10,IF(M81="sb",'List of dopants and characteris'!$E$10,IF(M81="w",'List of dopants and characteris'!$F$10,IF(M81="ge",'List of dopants and characteris'!$G$10,IF(M81="bi",'List of dopants and characteris'!$H$10,IF(M81="cr",'List of dopants and characteris'!$I$10,IF(M81="gd",'List of dopants and characteris'!$J$10,IF(M81="mo",'List of dopants and characteris'!$K$10,IF(M81="sm",'List of dopants and characteris'!$L$10,IF(M81="y",'List of dopants and characteris'!$M$10,0))))))))))))</f>
        <v>74</v>
      </c>
      <c r="Q81" s="15">
        <f>IF(K81="al",'List of dopants and characteris'!$B$3,IF(K81="fe",'List of dopants and characteris'!$C$3,IF(K81="ga",'List of dopants and characteris'!$D$3,IF(K81="ge",'List of dopants and characteris'!$E$3,0))))</f>
        <v>0</v>
      </c>
      <c r="R81" s="15">
        <f>IF(L81="sr",'List of dopants and characteris'!$B$7,IF(L81="ba",'List of dopants and characteris'!$C$7,IF(L81="ce",'List of dopants and characteris'!$D$7,IF(L81="ca",'List of dopants and characteris'!$E$7,IF(L81="rb",'List of dopants and characteris'!$F$7,0)))))</f>
        <v>0</v>
      </c>
      <c r="S81" s="15">
        <f>IF(M81="nb",'List of dopants and characteris'!$B$11,IF(M81="ru",'List of dopants and characteris'!$C$11,IF(M81="ta",'List of dopants and characteris'!$D$11,IF(M81="sb",'List of dopants and characteris'!$E$11,IF(M81="w",'List of dopants and characteris'!$F$11,IF(M81="ge",'List of dopants and characteris'!$G$11,IF(M81="bi",'List of dopants and characteris'!$H$11,IF(M81="cr",'List of dopants and characteris'!$I$11,IF(M81="gd",'List of dopants and characteris'!$J$11,IF(M81="mo",'List of dopants and characteris'!$K$11,IF(M81="sm",'List of dopants and characteris'!$L$11,IF(M81="y",'List of dopants and characteris'!$M$11,0))))))))))))</f>
        <v>2.0499999999999998</v>
      </c>
    </row>
    <row r="82" spans="1:19" ht="14.25" x14ac:dyDescent="0.2">
      <c r="A82" s="17" t="s">
        <v>116</v>
      </c>
      <c r="B82" s="13">
        <f>7-G82</f>
        <v>6.4</v>
      </c>
      <c r="C82" s="11">
        <v>3</v>
      </c>
      <c r="D82" s="13">
        <f>2-G82</f>
        <v>1.4</v>
      </c>
      <c r="E82" s="11">
        <v>0</v>
      </c>
      <c r="F82" s="11">
        <v>0</v>
      </c>
      <c r="G82" s="11">
        <v>0.6</v>
      </c>
      <c r="H82" s="11">
        <v>91</v>
      </c>
      <c r="I82" s="12">
        <v>3.2600000000000001E-4</v>
      </c>
      <c r="J82" s="13">
        <f t="shared" si="2"/>
        <v>-3.4867823999320611</v>
      </c>
      <c r="K82" s="14"/>
      <c r="L82" s="14"/>
      <c r="M82" s="11" t="s">
        <v>72</v>
      </c>
      <c r="N82" s="13">
        <f>IF(K82="al",'List of dopants and characteris'!$B$2,IF(K82="fe",'List of dopants and characteris'!$C$2,IF(K82="ga",'List of dopants and characteris'!$D$2,IF(K82="ge",'List of dopants and characteris'!$E$2,0))))</f>
        <v>0</v>
      </c>
      <c r="O82" s="11">
        <f>IF(L82="sr",'List of dopants and characteris'!$B$6,IF(L82="ba",'List of dopants and characteris'!$C$6,IF(L82="ce",'List of dopants and characteris'!$D$6,IF(L82="ca",'List of dopants and characteris'!$E$6,IF(L82="rb",'List of dopants and characteris'!$F$6,0)))))</f>
        <v>0</v>
      </c>
      <c r="P82" s="13">
        <f>IF(M82="nb",'List of dopants and characteris'!$B$10,IF(M82="ru",'List of dopants and characteris'!$C$10,IF(M82="ta",'List of dopants and characteris'!$D$10,IF(M82="sb",'List of dopants and characteris'!$E$10,IF(M82="w",'List of dopants and characteris'!$F$10,IF(M82="ge",'List of dopants and characteris'!$G$10,IF(M82="bi",'List of dopants and characteris'!$H$10,IF(M82="cr",'List of dopants and characteris'!$I$10,IF(M82="gd",'List of dopants and characteris'!$J$10,IF(M82="mo",'List of dopants and characteris'!$K$10,IF(M82="sm",'List of dopants and characteris'!$L$10,IF(M82="y",'List of dopants and characteris'!$M$10,0))))))))))))</f>
        <v>78</v>
      </c>
      <c r="Q82" s="15">
        <f>IF(K82="al",'List of dopants and characteris'!$B$3,IF(K82="fe",'List of dopants and characteris'!$C$3,IF(K82="ga",'List of dopants and characteris'!$D$3,IF(K82="ge",'List of dopants and characteris'!$E$3,0))))</f>
        <v>0</v>
      </c>
      <c r="R82" s="15">
        <f>IF(L82="sr",'List of dopants and characteris'!$B$7,IF(L82="ba",'List of dopants and characteris'!$C$7,IF(L82="ce",'List of dopants and characteris'!$D$7,IF(L82="ca",'List of dopants and characteris'!$E$7,IF(L82="rb",'List of dopants and characteris'!$F$7,0)))))</f>
        <v>0</v>
      </c>
      <c r="S82" s="15">
        <f>IF(M82="nb",'List of dopants and characteris'!$B$11,IF(M82="ru",'List of dopants and characteris'!$C$11,IF(M82="ta",'List of dopants and characteris'!$D$11,IF(M82="sb",'List of dopants and characteris'!$E$11,IF(M82="w",'List of dopants and characteris'!$F$11,IF(M82="ge",'List of dopants and characteris'!$G$11,IF(M82="bi",'List of dopants and characteris'!$H$11,IF(M82="cr",'List of dopants and characteris'!$I$11,IF(M82="gd",'List of dopants and characteris'!$J$11,IF(M82="mo",'List of dopants and characteris'!$K$11,IF(M82="sm",'List of dopants and characteris'!$L$11,IF(M82="y",'List of dopants and characteris'!$M$11,0))))))))))))</f>
        <v>1.5</v>
      </c>
    </row>
    <row r="83" spans="1:19" ht="14.25" x14ac:dyDescent="0.2">
      <c r="A83" s="16" t="s">
        <v>124</v>
      </c>
      <c r="B83" s="11">
        <v>6.3</v>
      </c>
      <c r="C83" s="11">
        <v>3</v>
      </c>
      <c r="D83" s="11">
        <v>1.3</v>
      </c>
      <c r="E83" s="11">
        <v>0</v>
      </c>
      <c r="F83" s="11">
        <v>0</v>
      </c>
      <c r="G83" s="11">
        <v>0.7</v>
      </c>
      <c r="H83" s="14"/>
      <c r="I83" s="12">
        <v>3.2000000000000003E-4</v>
      </c>
      <c r="J83" s="13">
        <f t="shared" si="2"/>
        <v>-3.4948500216800942</v>
      </c>
      <c r="K83" s="14"/>
      <c r="L83" s="14"/>
      <c r="M83" s="11" t="s">
        <v>72</v>
      </c>
      <c r="N83" s="13">
        <f>IF(K83="al",'List of dopants and characteris'!$B$2,IF(K83="fe",'List of dopants and characteris'!$C$2,IF(K83="ga",'List of dopants and characteris'!$D$2,IF(K83="ge",'List of dopants and characteris'!$E$2,0))))</f>
        <v>0</v>
      </c>
      <c r="O83" s="11">
        <f>IF(L83="sr",'List of dopants and characteris'!$B$6,IF(L83="ba",'List of dopants and characteris'!$C$6,IF(L83="ce",'List of dopants and characteris'!$D$6,IF(L83="ca",'List of dopants and characteris'!$E$6,IF(L83="rb",'List of dopants and characteris'!$F$6,0)))))</f>
        <v>0</v>
      </c>
      <c r="P83" s="13">
        <f>IF(M83="nb",'List of dopants and characteris'!$B$10,IF(M83="ru",'List of dopants and characteris'!$C$10,IF(M83="ta",'List of dopants and characteris'!$D$10,IF(M83="sb",'List of dopants and characteris'!$E$10,IF(M83="w",'List of dopants and characteris'!$F$10,IF(M83="ge",'List of dopants and characteris'!$G$10,IF(M83="bi",'List of dopants and characteris'!$H$10,IF(M83="cr",'List of dopants and characteris'!$I$10,IF(M83="gd",'List of dopants and characteris'!$J$10,IF(M83="mo",'List of dopants and characteris'!$K$10,IF(M83="sm",'List of dopants and characteris'!$L$10,IF(M83="y",'List of dopants and characteris'!$M$10,0))))))))))))</f>
        <v>78</v>
      </c>
      <c r="Q83" s="15">
        <f>IF(K83="al",'List of dopants and characteris'!$B$3,IF(K83="fe",'List of dopants and characteris'!$C$3,IF(K83="ga",'List of dopants and characteris'!$D$3,IF(K83="ge",'List of dopants and characteris'!$E$3,0))))</f>
        <v>0</v>
      </c>
      <c r="R83" s="15">
        <f>IF(L83="sr",'List of dopants and characteris'!$B$7,IF(L83="ba",'List of dopants and characteris'!$C$7,IF(L83="ce",'List of dopants and characteris'!$D$7,IF(L83="ca",'List of dopants and characteris'!$E$7,IF(L83="rb",'List of dopants and characteris'!$F$7,0)))))</f>
        <v>0</v>
      </c>
      <c r="S83" s="15">
        <f>IF(M83="nb",'List of dopants and characteris'!$B$11,IF(M83="ru",'List of dopants and characteris'!$C$11,IF(M83="ta",'List of dopants and characteris'!$D$11,IF(M83="sb",'List of dopants and characteris'!$E$11,IF(M83="w",'List of dopants and characteris'!$F$11,IF(M83="ge",'List of dopants and characteris'!$G$11,IF(M83="bi",'List of dopants and characteris'!$H$11,IF(M83="cr",'List of dopants and characteris'!$I$11,IF(M83="gd",'List of dopants and characteris'!$J$11,IF(M83="mo",'List of dopants and characteris'!$K$11,IF(M83="sm",'List of dopants and characteris'!$L$11,IF(M83="y",'List of dopants and characteris'!$M$11,0))))))))))))</f>
        <v>1.5</v>
      </c>
    </row>
    <row r="84" spans="1:19" ht="14.25" x14ac:dyDescent="0.2">
      <c r="A84" s="16" t="s">
        <v>117</v>
      </c>
      <c r="B84" s="11">
        <v>7.07</v>
      </c>
      <c r="C84" s="11">
        <v>2.87</v>
      </c>
      <c r="D84" s="11">
        <v>1.53</v>
      </c>
      <c r="E84" s="11">
        <v>0</v>
      </c>
      <c r="F84" s="11">
        <v>0</v>
      </c>
      <c r="G84" s="11">
        <v>0.54</v>
      </c>
      <c r="H84" s="14"/>
      <c r="I84" s="12">
        <v>2.9E-4</v>
      </c>
      <c r="J84" s="13">
        <f t="shared" si="2"/>
        <v>-3.5376020021010439</v>
      </c>
      <c r="K84" s="14"/>
      <c r="L84" s="14"/>
      <c r="M84" s="11" t="s">
        <v>72</v>
      </c>
      <c r="N84" s="13">
        <f>IF(K84="al",'List of dopants and characteris'!$B$2,IF(K84="fe",'List of dopants and characteris'!$C$2,IF(K84="ga",'List of dopants and characteris'!$D$2,IF(K84="ge",'List of dopants and characteris'!$E$2,0))))</f>
        <v>0</v>
      </c>
      <c r="O84" s="11">
        <f>IF(L84="sr",'List of dopants and characteris'!$B$6,IF(L84="ba",'List of dopants and characteris'!$C$6,IF(L84="ce",'List of dopants and characteris'!$D$6,IF(L84="ca",'List of dopants and characteris'!$E$6,IF(L84="rb",'List of dopants and characteris'!$F$6,0)))))</f>
        <v>0</v>
      </c>
      <c r="P84" s="13">
        <f>IF(M84="nb",'List of dopants and characteris'!$B$10,IF(M84="ru",'List of dopants and characteris'!$C$10,IF(M84="ta",'List of dopants and characteris'!$D$10,IF(M84="sb",'List of dopants and characteris'!$E$10,IF(M84="w",'List of dopants and characteris'!$F$10,IF(M84="ge",'List of dopants and characteris'!$G$10,IF(M84="bi",'List of dopants and characteris'!$H$10,IF(M84="cr",'List of dopants and characteris'!$I$10,IF(M84="gd",'List of dopants and characteris'!$J$10,IF(M84="mo",'List of dopants and characteris'!$K$10,IF(M84="sm",'List of dopants and characteris'!$L$10,IF(M84="y",'List of dopants and characteris'!$M$10,0))))))))))))</f>
        <v>78</v>
      </c>
      <c r="Q84" s="15">
        <f>IF(K84="al",'List of dopants and characteris'!$B$3,IF(K84="fe",'List of dopants and characteris'!$C$3,IF(K84="ga",'List of dopants and characteris'!$D$3,IF(K84="ge",'List of dopants and characteris'!$E$3,0))))</f>
        <v>0</v>
      </c>
      <c r="R84" s="15">
        <f>IF(L84="sr",'List of dopants and characteris'!$B$7,IF(L84="ba",'List of dopants and characteris'!$C$7,IF(L84="ce",'List of dopants and characteris'!$D$7,IF(L84="ca",'List of dopants and characteris'!$E$7,IF(L84="rb",'List of dopants and characteris'!$F$7,0)))))</f>
        <v>0</v>
      </c>
      <c r="S84" s="15">
        <f>IF(M84="nb",'List of dopants and characteris'!$B$11,IF(M84="ru",'List of dopants and characteris'!$C$11,IF(M84="ta",'List of dopants and characteris'!$D$11,IF(M84="sb",'List of dopants and characteris'!$E$11,IF(M84="w",'List of dopants and characteris'!$F$11,IF(M84="ge",'List of dopants and characteris'!$G$11,IF(M84="bi",'List of dopants and characteris'!$H$11,IF(M84="cr",'List of dopants and characteris'!$I$11,IF(M84="gd",'List of dopants and characteris'!$J$11,IF(M84="mo",'List of dopants and characteris'!$K$11,IF(M84="sm",'List of dopants and characteris'!$L$11,IF(M84="y",'List of dopants and characteris'!$M$11,0))))))))))))</f>
        <v>1.5</v>
      </c>
    </row>
    <row r="85" spans="1:19" ht="14.25" x14ac:dyDescent="0.2">
      <c r="A85" s="16" t="s">
        <v>130</v>
      </c>
      <c r="B85" s="13">
        <f>7-G85+F85</f>
        <v>6.45</v>
      </c>
      <c r="C85" s="13">
        <f>3-F85</f>
        <v>2.95</v>
      </c>
      <c r="D85" s="13">
        <f>2-G85</f>
        <v>1.4</v>
      </c>
      <c r="E85" s="11">
        <v>0</v>
      </c>
      <c r="F85" s="11">
        <v>0.05</v>
      </c>
      <c r="G85" s="11">
        <v>0.6</v>
      </c>
      <c r="H85" s="14"/>
      <c r="I85" s="12">
        <v>2.8400000000000002E-4</v>
      </c>
      <c r="J85" s="13">
        <f t="shared" si="2"/>
        <v>-3.5466816599529625</v>
      </c>
      <c r="K85" s="14"/>
      <c r="L85" s="11" t="s">
        <v>128</v>
      </c>
      <c r="M85" s="11" t="s">
        <v>72</v>
      </c>
      <c r="N85" s="13">
        <f>IF(K85="al",'List of dopants and characteris'!$B$2,IF(K85="fe",'List of dopants and characteris'!$C$2,IF(K85="ga",'List of dopants and characteris'!$D$2,IF(K85="ge",'List of dopants and characteris'!$E$2,0))))</f>
        <v>0</v>
      </c>
      <c r="O85" s="11">
        <f>IF(L85="sr",'List of dopants and characteris'!$B$6,IF(L85="ba",'List of dopants and characteris'!$C$6,IF(L85="ce",'List of dopants and characteris'!$D$6,IF(L85="ca",'List of dopants and characteris'!$E$6,IF(L85="rb",'List of dopants and characteris'!$F$6,0)))))</f>
        <v>126</v>
      </c>
      <c r="P85" s="13">
        <f>IF(M85="nb",'List of dopants and characteris'!$B$10,IF(M85="ru",'List of dopants and characteris'!$C$10,IF(M85="ta",'List of dopants and characteris'!$D$10,IF(M85="sb",'List of dopants and characteris'!$E$10,IF(M85="w",'List of dopants and characteris'!$F$10,IF(M85="ge",'List of dopants and characteris'!$G$10,IF(M85="bi",'List of dopants and characteris'!$H$10,IF(M85="cr",'List of dopants and characteris'!$I$10,IF(M85="gd",'List of dopants and characteris'!$J$10,IF(M85="mo",'List of dopants and characteris'!$K$10,IF(M85="sm",'List of dopants and characteris'!$L$10,IF(M85="y",'List of dopants and characteris'!$M$10,0))))))))))))</f>
        <v>78</v>
      </c>
      <c r="Q85" s="15">
        <f>IF(K85="al",'List of dopants and characteris'!$B$3,IF(K85="fe",'List of dopants and characteris'!$C$3,IF(K85="ga",'List of dopants and characteris'!$D$3,IF(K85="ge",'List of dopants and characteris'!$E$3,0))))</f>
        <v>0</v>
      </c>
      <c r="R85" s="15">
        <f>IF(L85="sr",'List of dopants and characteris'!$B$7,IF(L85="ba",'List of dopants and characteris'!$C$7,IF(L85="ce",'List of dopants and characteris'!$D$7,IF(L85="ca",'List of dopants and characteris'!$E$7,IF(L85="rb",'List of dopants and characteris'!$F$7,0)))))</f>
        <v>1</v>
      </c>
      <c r="S85" s="15">
        <f>IF(M85="nb",'List of dopants and characteris'!$B$11,IF(M85="ru",'List of dopants and characteris'!$C$11,IF(M85="ta",'List of dopants and characteris'!$D$11,IF(M85="sb",'List of dopants and characteris'!$E$11,IF(M85="w",'List of dopants and characteris'!$F$11,IF(M85="ge",'List of dopants and characteris'!$G$11,IF(M85="bi",'List of dopants and characteris'!$H$11,IF(M85="cr",'List of dopants and characteris'!$I$11,IF(M85="gd",'List of dopants and characteris'!$J$11,IF(M85="mo",'List of dopants and characteris'!$K$11,IF(M85="sm",'List of dopants and characteris'!$L$11,IF(M85="y",'List of dopants and characteris'!$M$11,0))))))))))))</f>
        <v>1.5</v>
      </c>
    </row>
    <row r="86" spans="1:19" ht="14.25" x14ac:dyDescent="0.2">
      <c r="A86" s="16" t="s">
        <v>61</v>
      </c>
      <c r="B86" s="11">
        <v>6.25</v>
      </c>
      <c r="C86" s="11">
        <v>3</v>
      </c>
      <c r="D86" s="11">
        <v>2</v>
      </c>
      <c r="E86" s="11">
        <v>0.25</v>
      </c>
      <c r="F86" s="11">
        <v>0</v>
      </c>
      <c r="G86" s="11">
        <v>0</v>
      </c>
      <c r="H86" s="11">
        <v>89.2</v>
      </c>
      <c r="I86" s="12">
        <v>2.7999999999999998E-4</v>
      </c>
      <c r="J86" s="13">
        <f t="shared" si="2"/>
        <v>-3.552841968657781</v>
      </c>
      <c r="K86" s="11" t="s">
        <v>49</v>
      </c>
      <c r="L86" s="14"/>
      <c r="M86" s="14"/>
      <c r="N86" s="13">
        <f>IF(K86="al",'List of dopants and characteris'!$B$2,IF(K86="fe",'List of dopants and characteris'!$C$2,IF(K86="ga",'List of dopants and characteris'!$D$2,IF(K86="ge",'List of dopants and characteris'!$E$2,0))))</f>
        <v>53</v>
      </c>
      <c r="O86" s="11">
        <f>IF(L86="sr",'List of dopants and characteris'!$B$6,IF(L86="ba",'List of dopants and characteris'!$C$6,IF(L86="ce",'List of dopants and characteris'!$D$6,IF(L86="ca",'List of dopants and characteris'!$E$6,IF(L86="rb",'List of dopants and characteris'!$F$6,0)))))</f>
        <v>0</v>
      </c>
      <c r="P86" s="13">
        <f>IF(M86="nb",'List of dopants and characteris'!$B$10,IF(M86="ru",'List of dopants and characteris'!$C$10,IF(M86="ta",'List of dopants and characteris'!$D$10,IF(M86="sb",'List of dopants and characteris'!$E$10,IF(M86="w",'List of dopants and characteris'!$F$10,IF(M86="ge",'List of dopants and characteris'!$G$10,IF(M86="bi",'List of dopants and characteris'!$H$10,IF(M86="cr",'List of dopants and characteris'!$I$10,IF(M86="gd",'List of dopants and characteris'!$J$10,IF(M86="mo",'List of dopants and characteris'!$K$10,IF(M86="sm",'List of dopants and characteris'!$L$10,IF(M86="y",'List of dopants and characteris'!$M$10,0))))))))))))</f>
        <v>0</v>
      </c>
      <c r="Q86" s="15">
        <f>IF(K86="al",'List of dopants and characteris'!$B$3,IF(K86="fe",'List of dopants and characteris'!$C$3,IF(K86="ga",'List of dopants and characteris'!$D$3,IF(K86="ge",'List of dopants and characteris'!$E$3,0))))</f>
        <v>1.61</v>
      </c>
      <c r="R86" s="15">
        <f>IF(L86="sr",'List of dopants and characteris'!$B$7,IF(L86="ba",'List of dopants and characteris'!$C$7,IF(L86="ce",'List of dopants and characteris'!$D$7,IF(L86="ca",'List of dopants and characteris'!$E$7,IF(L86="rb",'List of dopants and characteris'!$F$7,0)))))</f>
        <v>0</v>
      </c>
      <c r="S86" s="15">
        <f>IF(M86="nb",'List of dopants and characteris'!$B$11,IF(M86="ru",'List of dopants and characteris'!$C$11,IF(M86="ta",'List of dopants and characteris'!$D$11,IF(M86="sb",'List of dopants and characteris'!$E$11,IF(M86="w",'List of dopants and characteris'!$F$11,IF(M86="ge",'List of dopants and characteris'!$G$11,IF(M86="bi",'List of dopants and characteris'!$H$11,IF(M86="cr",'List of dopants and characteris'!$I$11,IF(M86="gd",'List of dopants and characteris'!$J$11,IF(M86="mo",'List of dopants and characteris'!$K$11,IF(M86="sm",'List of dopants and characteris'!$L$11,IF(M86="y",'List of dopants and characteris'!$M$11,0))))))))))))</f>
        <v>0</v>
      </c>
    </row>
    <row r="87" spans="1:19" ht="14.25" x14ac:dyDescent="0.2">
      <c r="A87" s="16" t="s">
        <v>91</v>
      </c>
      <c r="B87" s="11">
        <v>6.6</v>
      </c>
      <c r="C87" s="11">
        <v>3</v>
      </c>
      <c r="D87" s="11">
        <v>2</v>
      </c>
      <c r="E87" s="11">
        <v>0.1</v>
      </c>
      <c r="F87" s="11">
        <v>0</v>
      </c>
      <c r="G87" s="11">
        <v>0</v>
      </c>
      <c r="H87" s="11">
        <v>98</v>
      </c>
      <c r="I87" s="12">
        <v>2.7999999999999998E-4</v>
      </c>
      <c r="J87" s="13">
        <f t="shared" si="2"/>
        <v>-3.552841968657781</v>
      </c>
      <c r="K87" s="11" t="s">
        <v>92</v>
      </c>
      <c r="L87" s="14"/>
      <c r="M87" s="14"/>
      <c r="N87" s="13">
        <f>IF(K87="al",'List of dopants and characteris'!$B$2,IF(K87="fe",'List of dopants and characteris'!$C$2,IF(K87="ga",'List of dopants and characteris'!$D$2,IF(K87="ge",'List of dopants and characteris'!$E$2,0))))</f>
        <v>53</v>
      </c>
      <c r="O87" s="11">
        <f>IF(L87="sr",'List of dopants and characteris'!$B$6,IF(L87="ba",'List of dopants and characteris'!$C$6,IF(L87="ce",'List of dopants and characteris'!$D$6,IF(L87="ca",'List of dopants and characteris'!$E$6,IF(L87="rb",'List of dopants and characteris'!$F$6,0)))))</f>
        <v>0</v>
      </c>
      <c r="P87" s="13">
        <f>IF(M87="nb",'List of dopants and characteris'!$B$10,IF(M87="ru",'List of dopants and characteris'!$C$10,IF(M87="ta",'List of dopants and characteris'!$D$10,IF(M87="sb",'List of dopants and characteris'!$E$10,IF(M87="w",'List of dopants and characteris'!$F$10,IF(M87="ge",'List of dopants and characteris'!$G$10,IF(M87="bi",'List of dopants and characteris'!$H$10,IF(M87="cr",'List of dopants and characteris'!$I$10,IF(M87="gd",'List of dopants and characteris'!$J$10,IF(M87="mo",'List of dopants and characteris'!$K$10,IF(M87="sm",'List of dopants and characteris'!$L$10,IF(M87="y",'List of dopants and characteris'!$M$10,0))))))))))))</f>
        <v>0</v>
      </c>
      <c r="Q87" s="15">
        <f>IF(K87="al",'List of dopants and characteris'!$B$3,IF(K87="fe",'List of dopants and characteris'!$C$3,IF(K87="ga",'List of dopants and characteris'!$D$3,IF(K87="ge",'List of dopants and characteris'!$E$3,0))))</f>
        <v>2.0099999999999998</v>
      </c>
      <c r="R87" s="15">
        <f>IF(L87="sr",'List of dopants and characteris'!$B$7,IF(L87="ba",'List of dopants and characteris'!$C$7,IF(L87="ce",'List of dopants and characteris'!$D$7,IF(L87="ca",'List of dopants and characteris'!$E$7,IF(L87="rb",'List of dopants and characteris'!$F$7,0)))))</f>
        <v>0</v>
      </c>
      <c r="S87" s="15">
        <f>IF(M87="nb",'List of dopants and characteris'!$B$11,IF(M87="ru",'List of dopants and characteris'!$C$11,IF(M87="ta",'List of dopants and characteris'!$D$11,IF(M87="sb",'List of dopants and characteris'!$E$11,IF(M87="w",'List of dopants and characteris'!$F$11,IF(M87="ge",'List of dopants and characteris'!$G$11,IF(M87="bi",'List of dopants and characteris'!$H$11,IF(M87="cr",'List of dopants and characteris'!$I$11,IF(M87="gd",'List of dopants and characteris'!$J$11,IF(M87="mo",'List of dopants and characteris'!$K$11,IF(M87="sm",'List of dopants and characteris'!$L$11,IF(M87="y",'List of dopants and characteris'!$M$11,0))))))))))))</f>
        <v>0</v>
      </c>
    </row>
    <row r="88" spans="1:19" ht="14.25" x14ac:dyDescent="0.2">
      <c r="A88" s="16" t="s">
        <v>118</v>
      </c>
      <c r="B88" s="11">
        <v>6.4</v>
      </c>
      <c r="C88" s="11">
        <v>3</v>
      </c>
      <c r="D88" s="11">
        <v>1.4</v>
      </c>
      <c r="E88" s="11">
        <v>0</v>
      </c>
      <c r="F88" s="11">
        <v>0</v>
      </c>
      <c r="G88" s="11">
        <v>0.6</v>
      </c>
      <c r="H88" s="14"/>
      <c r="I88" s="12">
        <v>2.7999999999999998E-4</v>
      </c>
      <c r="J88" s="13">
        <f t="shared" si="2"/>
        <v>-3.552841968657781</v>
      </c>
      <c r="K88" s="14"/>
      <c r="L88" s="14"/>
      <c r="M88" s="11" t="s">
        <v>72</v>
      </c>
      <c r="N88" s="13">
        <f>IF(K88="al",'List of dopants and characteris'!$B$2,IF(K88="fe",'List of dopants and characteris'!$C$2,IF(K88="ga",'List of dopants and characteris'!$D$2,IF(K88="ge",'List of dopants and characteris'!$E$2,0))))</f>
        <v>0</v>
      </c>
      <c r="O88" s="11">
        <f>IF(L88="sr",'List of dopants and characteris'!$B$6,IF(L88="ba",'List of dopants and characteris'!$C$6,IF(L88="ce",'List of dopants and characteris'!$D$6,IF(L88="ca",'List of dopants and characteris'!$E$6,IF(L88="rb",'List of dopants and characteris'!$F$6,0)))))</f>
        <v>0</v>
      </c>
      <c r="P88" s="13">
        <f>IF(M88="nb",'List of dopants and characteris'!$B$10,IF(M88="ru",'List of dopants and characteris'!$C$10,IF(M88="ta",'List of dopants and characteris'!$D$10,IF(M88="sb",'List of dopants and characteris'!$E$10,IF(M88="w",'List of dopants and characteris'!$F$10,IF(M88="ge",'List of dopants and characteris'!$G$10,IF(M88="bi",'List of dopants and characteris'!$H$10,IF(M88="cr",'List of dopants and characteris'!$I$10,IF(M88="gd",'List of dopants and characteris'!$J$10,IF(M88="mo",'List of dopants and characteris'!$K$10,IF(M88="sm",'List of dopants and characteris'!$L$10,IF(M88="y",'List of dopants and characteris'!$M$10,0))))))))))))</f>
        <v>78</v>
      </c>
      <c r="Q88" s="15">
        <f>IF(K88="al",'List of dopants and characteris'!$B$3,IF(K88="fe",'List of dopants and characteris'!$C$3,IF(K88="ga",'List of dopants and characteris'!$D$3,IF(K88="ge",'List of dopants and characteris'!$E$3,0))))</f>
        <v>0</v>
      </c>
      <c r="R88" s="15">
        <f>IF(L88="sr",'List of dopants and characteris'!$B$7,IF(L88="ba",'List of dopants and characteris'!$C$7,IF(L88="ce",'List of dopants and characteris'!$D$7,IF(L88="ca",'List of dopants and characteris'!$E$7,IF(L88="rb",'List of dopants and characteris'!$F$7,0)))))</f>
        <v>0</v>
      </c>
      <c r="S88" s="15">
        <f>IF(M88="nb",'List of dopants and characteris'!$B$11,IF(M88="ru",'List of dopants and characteris'!$C$11,IF(M88="ta",'List of dopants and characteris'!$D$11,IF(M88="sb",'List of dopants and characteris'!$E$11,IF(M88="w",'List of dopants and characteris'!$F$11,IF(M88="ge",'List of dopants and characteris'!$G$11,IF(M88="bi",'List of dopants and characteris'!$H$11,IF(M88="cr",'List of dopants and characteris'!$I$11,IF(M88="gd",'List of dopants and characteris'!$J$11,IF(M88="mo",'List of dopants and characteris'!$K$11,IF(M88="sm",'List of dopants and characteris'!$L$11,IF(M88="y",'List of dopants and characteris'!$M$11,0))))))))))))</f>
        <v>1.5</v>
      </c>
    </row>
    <row r="89" spans="1:19" ht="14.25" x14ac:dyDescent="0.2">
      <c r="A89" s="16" t="s">
        <v>112</v>
      </c>
      <c r="B89" s="13">
        <f>7-2*G89</f>
        <v>6.7</v>
      </c>
      <c r="C89" s="11">
        <v>3</v>
      </c>
      <c r="D89" s="13">
        <f>2-G89</f>
        <v>1.85</v>
      </c>
      <c r="E89" s="11">
        <v>0</v>
      </c>
      <c r="F89" s="11">
        <v>0</v>
      </c>
      <c r="G89" s="11">
        <v>0.15</v>
      </c>
      <c r="H89" s="11">
        <v>91</v>
      </c>
      <c r="I89" s="12">
        <v>2.7E-4</v>
      </c>
      <c r="J89" s="13">
        <f t="shared" si="2"/>
        <v>-3.5686362358410126</v>
      </c>
      <c r="K89" s="14"/>
      <c r="L89" s="14"/>
      <c r="M89" s="11" t="s">
        <v>111</v>
      </c>
      <c r="N89" s="13">
        <f>IF(K89="al",'List of dopants and characteris'!$B$2,IF(K89="fe",'List of dopants and characteris'!$C$2,IF(K89="ga",'List of dopants and characteris'!$D$2,IF(K89="ge",'List of dopants and characteris'!$E$2,0))))</f>
        <v>0</v>
      </c>
      <c r="O89" s="11">
        <f>IF(L89="sr",'List of dopants and characteris'!$B$6,IF(L89="ba",'List of dopants and characteris'!$C$6,IF(L89="ce",'List of dopants and characteris'!$D$6,IF(L89="ca",'List of dopants and characteris'!$E$6,IF(L89="rb",'List of dopants and characteris'!$F$6,0)))))</f>
        <v>0</v>
      </c>
      <c r="P89" s="13">
        <f>IF(M89="nb",'List of dopants and characteris'!$B$10,IF(M89="ru",'List of dopants and characteris'!$C$10,IF(M89="ta",'List of dopants and characteris'!$D$10,IF(M89="sb",'List of dopants and characteris'!$E$10,IF(M89="w",'List of dopants and characteris'!$F$10,IF(M89="ge",'List of dopants and characteris'!$G$10,IF(M89="bi",'List of dopants and characteris'!$H$10,IF(M89="cr",'List of dopants and characteris'!$I$10,IF(M89="gd",'List of dopants and characteris'!$J$10,IF(M89="mo",'List of dopants and characteris'!$K$10,IF(M89="sm",'List of dopants and characteris'!$L$10,IF(M89="y",'List of dopants and characteris'!$M$10,0))))))))))))</f>
        <v>74</v>
      </c>
      <c r="Q89" s="15">
        <f>IF(K89="al",'List of dopants and characteris'!$B$3,IF(K89="fe",'List of dopants and characteris'!$C$3,IF(K89="ga",'List of dopants and characteris'!$D$3,IF(K89="ge",'List of dopants and characteris'!$E$3,0))))</f>
        <v>0</v>
      </c>
      <c r="R89" s="15">
        <f>IF(L89="sr",'List of dopants and characteris'!$B$7,IF(L89="ba",'List of dopants and characteris'!$C$7,IF(L89="ce",'List of dopants and characteris'!$D$7,IF(L89="ca",'List of dopants and characteris'!$E$7,IF(L89="rb",'List of dopants and characteris'!$F$7,0)))))</f>
        <v>0</v>
      </c>
      <c r="S89" s="15">
        <f>IF(M89="nb",'List of dopants and characteris'!$B$11,IF(M89="ru",'List of dopants and characteris'!$C$11,IF(M89="ta",'List of dopants and characteris'!$D$11,IF(M89="sb",'List of dopants and characteris'!$E$11,IF(M89="w",'List of dopants and characteris'!$F$11,IF(M89="ge",'List of dopants and characteris'!$G$11,IF(M89="bi",'List of dopants and characteris'!$H$11,IF(M89="cr",'List of dopants and characteris'!$I$11,IF(M89="gd",'List of dopants and characteris'!$J$11,IF(M89="mo",'List of dopants and characteris'!$K$11,IF(M89="sm",'List of dopants and characteris'!$L$11,IF(M89="y",'List of dopants and characteris'!$M$11,0))))))))))))</f>
        <v>2.36</v>
      </c>
    </row>
    <row r="90" spans="1:19" ht="14.25" x14ac:dyDescent="0.2">
      <c r="A90" s="17" t="s">
        <v>136</v>
      </c>
      <c r="B90" s="13">
        <f>6.925-3*E90</f>
        <v>6.9249999999999998</v>
      </c>
      <c r="C90" s="11">
        <v>3</v>
      </c>
      <c r="D90" s="11">
        <v>1.925</v>
      </c>
      <c r="E90" s="11">
        <v>0</v>
      </c>
      <c r="F90" s="11">
        <v>0</v>
      </c>
      <c r="G90" s="11">
        <v>7.4999999999999997E-2</v>
      </c>
      <c r="H90" s="14"/>
      <c r="I90" s="12">
        <v>2.6499999999999999E-4</v>
      </c>
      <c r="J90" s="13">
        <f t="shared" si="2"/>
        <v>-3.5767541260631921</v>
      </c>
      <c r="K90" s="14"/>
      <c r="L90" s="14"/>
      <c r="M90" s="11" t="s">
        <v>106</v>
      </c>
      <c r="N90" s="13">
        <f>IF(K90="al",'List of dopants and characteris'!$B$2,IF(K90="fe",'List of dopants and characteris'!$C$2,IF(K90="ga",'List of dopants and characteris'!$D$2,IF(K90="ge",'List of dopants and characteris'!$E$2,0))))</f>
        <v>0</v>
      </c>
      <c r="O90" s="11">
        <f>IF(L90="sr",'List of dopants and characteris'!$B$6,IF(L90="ba",'List of dopants and characteris'!$C$6,IF(L90="ce",'List of dopants and characteris'!$D$6,IF(L90="ca",'List of dopants and characteris'!$E$6,IF(L90="rb",'List of dopants and characteris'!$F$6,0)))))</f>
        <v>0</v>
      </c>
      <c r="P90" s="13">
        <f>IF(M90="nb",'List of dopants and characteris'!$B$10,IF(M90="ru",'List of dopants and characteris'!$C$10,IF(M90="ta",'List of dopants and characteris'!$D$10,IF(M90="sb",'List of dopants and characteris'!$E$10,IF(M90="w",'List of dopants and characteris'!$F$10,IF(M90="ge",'List of dopants and characteris'!$G$10,IF(M90="bi",'List of dopants and characteris'!$H$10,IF(M90="cr",'List of dopants and characteris'!$I$10,IF(M90="gd",'List of dopants and characteris'!$J$10,IF(M90="mo",'List of dopants and characteris'!$K$10,IF(M90="sm",'List of dopants and characteris'!$L$10,IF(M90="y",'List of dopants and characteris'!$M$10,0))))))))))))</f>
        <v>74</v>
      </c>
      <c r="Q90" s="15">
        <f>IF(K90="al",'List of dopants and characteris'!$B$3,IF(K90="fe",'List of dopants and characteris'!$C$3,IF(K90="ga",'List of dopants and characteris'!$D$3,IF(K90="ge",'List of dopants and characteris'!$E$3,0))))</f>
        <v>0</v>
      </c>
      <c r="R90" s="15">
        <f>IF(L90="sr",'List of dopants and characteris'!$B$7,IF(L90="ba",'List of dopants and characteris'!$C$7,IF(L90="ce",'List of dopants and characteris'!$D$7,IF(L90="ca",'List of dopants and characteris'!$E$7,IF(L90="rb",'List of dopants and characteris'!$F$7,0)))))</f>
        <v>0</v>
      </c>
      <c r="S90" s="15">
        <f>IF(M90="nb",'List of dopants and characteris'!$B$11,IF(M90="ru",'List of dopants and characteris'!$C$11,IF(M90="ta",'List of dopants and characteris'!$D$11,IF(M90="sb",'List of dopants and characteris'!$E$11,IF(M90="w",'List of dopants and characteris'!$F$11,IF(M90="ge",'List of dopants and characteris'!$G$11,IF(M90="bi",'List of dopants and characteris'!$H$11,IF(M90="cr",'List of dopants and characteris'!$I$11,IF(M90="gd",'List of dopants and characteris'!$J$11,IF(M90="mo",'List of dopants and characteris'!$K$11,IF(M90="sm",'List of dopants and characteris'!$L$11,IF(M90="y",'List of dopants and characteris'!$M$11,0))))))))))))</f>
        <v>2.0499999999999998</v>
      </c>
    </row>
    <row r="91" spans="1:19" ht="14.25" x14ac:dyDescent="0.2">
      <c r="A91" s="16" t="s">
        <v>61</v>
      </c>
      <c r="B91" s="11">
        <v>6.25</v>
      </c>
      <c r="C91" s="11">
        <v>3</v>
      </c>
      <c r="D91" s="11">
        <v>2</v>
      </c>
      <c r="E91" s="11">
        <v>0.25</v>
      </c>
      <c r="F91" s="11">
        <v>0</v>
      </c>
      <c r="G91" s="11">
        <v>0</v>
      </c>
      <c r="H91" s="11">
        <v>83.2</v>
      </c>
      <c r="I91" s="12">
        <v>2.5999999999999998E-4</v>
      </c>
      <c r="J91" s="13">
        <f t="shared" si="2"/>
        <v>-3.5850266520291822</v>
      </c>
      <c r="K91" s="11" t="s">
        <v>49</v>
      </c>
      <c r="L91" s="14"/>
      <c r="M91" s="14"/>
      <c r="N91" s="13">
        <f>IF(K91="al",'List of dopants and characteris'!$B$2,IF(K91="fe",'List of dopants and characteris'!$C$2,IF(K91="ga",'List of dopants and characteris'!$D$2,IF(K91="ge",'List of dopants and characteris'!$E$2,0))))</f>
        <v>53</v>
      </c>
      <c r="O91" s="11">
        <f>IF(L91="sr",'List of dopants and characteris'!$B$6,IF(L91="ba",'List of dopants and characteris'!$C$6,IF(L91="ce",'List of dopants and characteris'!$D$6,IF(L91="ca",'List of dopants and characteris'!$E$6,IF(L91="rb",'List of dopants and characteris'!$F$6,0)))))</f>
        <v>0</v>
      </c>
      <c r="P91" s="13">
        <f>IF(M91="nb",'List of dopants and characteris'!$B$10,IF(M91="ru",'List of dopants and characteris'!$C$10,IF(M91="ta",'List of dopants and characteris'!$D$10,IF(M91="sb",'List of dopants and characteris'!$E$10,IF(M91="w",'List of dopants and characteris'!$F$10,IF(M91="ge",'List of dopants and characteris'!$G$10,IF(M91="bi",'List of dopants and characteris'!$H$10,IF(M91="cr",'List of dopants and characteris'!$I$10,IF(M91="gd",'List of dopants and characteris'!$J$10,IF(M91="mo",'List of dopants and characteris'!$K$10,IF(M91="sm",'List of dopants and characteris'!$L$10,IF(M91="y",'List of dopants and characteris'!$M$10,0))))))))))))</f>
        <v>0</v>
      </c>
      <c r="Q91" s="15">
        <f>IF(K91="al",'List of dopants and characteris'!$B$3,IF(K91="fe",'List of dopants and characteris'!$C$3,IF(K91="ga",'List of dopants and characteris'!$D$3,IF(K91="ge",'List of dopants and characteris'!$E$3,0))))</f>
        <v>1.61</v>
      </c>
      <c r="R91" s="15">
        <f>IF(L91="sr",'List of dopants and characteris'!$B$7,IF(L91="ba",'List of dopants and characteris'!$C$7,IF(L91="ce",'List of dopants and characteris'!$D$7,IF(L91="ca",'List of dopants and characteris'!$E$7,IF(L91="rb",'List of dopants and characteris'!$F$7,0)))))</f>
        <v>0</v>
      </c>
      <c r="S91" s="15">
        <f>IF(M91="nb",'List of dopants and characteris'!$B$11,IF(M91="ru",'List of dopants and characteris'!$C$11,IF(M91="ta",'List of dopants and characteris'!$D$11,IF(M91="sb",'List of dopants and characteris'!$E$11,IF(M91="w",'List of dopants and characteris'!$F$11,IF(M91="ge",'List of dopants and characteris'!$G$11,IF(M91="bi",'List of dopants and characteris'!$H$11,IF(M91="cr",'List of dopants and characteris'!$I$11,IF(M91="gd",'List of dopants and characteris'!$J$11,IF(M91="mo",'List of dopants and characteris'!$K$11,IF(M91="sm",'List of dopants and characteris'!$L$11,IF(M91="y",'List of dopants and characteris'!$M$11,0))))))))))))</f>
        <v>0</v>
      </c>
    </row>
    <row r="92" spans="1:19" ht="14.25" x14ac:dyDescent="0.2">
      <c r="A92" s="16" t="s">
        <v>107</v>
      </c>
      <c r="B92" s="11">
        <f>7-G92</f>
        <v>6</v>
      </c>
      <c r="C92" s="11">
        <v>3</v>
      </c>
      <c r="D92" s="13">
        <f>2-G92</f>
        <v>1</v>
      </c>
      <c r="E92" s="11">
        <v>0</v>
      </c>
      <c r="F92" s="11">
        <v>0</v>
      </c>
      <c r="G92" s="11">
        <v>1</v>
      </c>
      <c r="H92" s="11">
        <v>86</v>
      </c>
      <c r="I92" s="12">
        <v>2.5999999999999998E-4</v>
      </c>
      <c r="J92" s="13">
        <f t="shared" si="2"/>
        <v>-3.5850266520291822</v>
      </c>
      <c r="K92" s="14"/>
      <c r="L92" s="14"/>
      <c r="M92" s="11" t="s">
        <v>106</v>
      </c>
      <c r="N92" s="13">
        <f>IF(K92="al",'List of dopants and characteris'!$B$2,IF(K92="fe",'List of dopants and characteris'!$C$2,IF(K92="ga",'List of dopants and characteris'!$D$2,IF(K92="ge",'List of dopants and characteris'!$E$2,0))))</f>
        <v>0</v>
      </c>
      <c r="O92" s="11">
        <f>IF(L92="sr",'List of dopants and characteris'!$B$6,IF(L92="ba",'List of dopants and characteris'!$C$6,IF(L92="ce",'List of dopants and characteris'!$D$6,IF(L92="ca",'List of dopants and characteris'!$E$6,IF(L92="rb",'List of dopants and characteris'!$F$6,0)))))</f>
        <v>0</v>
      </c>
      <c r="P92" s="13">
        <f>IF(M92="nb",'List of dopants and characteris'!$B$10,IF(M92="ru",'List of dopants and characteris'!$C$10,IF(M92="ta",'List of dopants and characteris'!$D$10,IF(M92="sb",'List of dopants and characteris'!$E$10,IF(M92="w",'List of dopants and characteris'!$F$10,IF(M92="ge",'List of dopants and characteris'!$G$10,IF(M92="bi",'List of dopants and characteris'!$H$10,IF(M92="cr",'List of dopants and characteris'!$I$10,IF(M92="gd",'List of dopants and characteris'!$J$10,IF(M92="mo",'List of dopants and characteris'!$K$10,IF(M92="sm",'List of dopants and characteris'!$L$10,IF(M92="y",'List of dopants and characteris'!$M$10,0))))))))))))</f>
        <v>74</v>
      </c>
      <c r="Q92" s="15">
        <f>IF(K92="al",'List of dopants and characteris'!$B$3,IF(K92="fe",'List of dopants and characteris'!$C$3,IF(K92="ga",'List of dopants and characteris'!$D$3,IF(K92="ge",'List of dopants and characteris'!$E$3,0))))</f>
        <v>0</v>
      </c>
      <c r="R92" s="15">
        <f>IF(L92="sr",'List of dopants and characteris'!$B$7,IF(L92="ba",'List of dopants and characteris'!$C$7,IF(L92="ce",'List of dopants and characteris'!$D$7,IF(L92="ca",'List of dopants and characteris'!$E$7,IF(L92="rb",'List of dopants and characteris'!$F$7,0)))))</f>
        <v>0</v>
      </c>
      <c r="S92" s="15">
        <f>IF(M92="nb",'List of dopants and characteris'!$B$11,IF(M92="ru",'List of dopants and characteris'!$C$11,IF(M92="ta",'List of dopants and characteris'!$D$11,IF(M92="sb",'List of dopants and characteris'!$E$11,IF(M92="w",'List of dopants and characteris'!$F$11,IF(M92="ge",'List of dopants and characteris'!$G$11,IF(M92="bi",'List of dopants and characteris'!$H$11,IF(M92="cr",'List of dopants and characteris'!$I$11,IF(M92="gd",'List of dopants and characteris'!$J$11,IF(M92="mo",'List of dopants and characteris'!$K$11,IF(M92="sm",'List of dopants and characteris'!$L$11,IF(M92="y",'List of dopants and characteris'!$M$11,0))))))))))))</f>
        <v>2.0499999999999998</v>
      </c>
    </row>
    <row r="93" spans="1:19" ht="14.25" x14ac:dyDescent="0.2">
      <c r="A93" s="17" t="s">
        <v>120</v>
      </c>
      <c r="B93" s="11">
        <v>6</v>
      </c>
      <c r="C93" s="11">
        <v>3</v>
      </c>
      <c r="D93" s="11">
        <v>1</v>
      </c>
      <c r="E93" s="11">
        <v>0</v>
      </c>
      <c r="F93" s="11">
        <v>0</v>
      </c>
      <c r="G93" s="11">
        <v>1</v>
      </c>
      <c r="H93" s="14"/>
      <c r="I93" s="12">
        <v>2.5999999999999998E-4</v>
      </c>
      <c r="J93" s="13">
        <f t="shared" si="2"/>
        <v>-3.5850266520291822</v>
      </c>
      <c r="K93" s="14"/>
      <c r="L93" s="14"/>
      <c r="M93" s="11" t="s">
        <v>72</v>
      </c>
      <c r="N93" s="13">
        <f>IF(K93="al",'List of dopants and characteris'!$B$2,IF(K93="fe",'List of dopants and characteris'!$C$2,IF(K93="ga",'List of dopants and characteris'!$D$2,IF(K93="ge",'List of dopants and characteris'!$E$2,0))))</f>
        <v>0</v>
      </c>
      <c r="O93" s="11">
        <f>IF(L93="sr",'List of dopants and characteris'!$B$6,IF(L93="ba",'List of dopants and characteris'!$C$6,IF(L93="ce",'List of dopants and characteris'!$D$6,IF(L93="ca",'List of dopants and characteris'!$E$6,IF(L93="rb",'List of dopants and characteris'!$F$6,0)))))</f>
        <v>0</v>
      </c>
      <c r="P93" s="13">
        <f>IF(M93="nb",'List of dopants and characteris'!$B$10,IF(M93="ru",'List of dopants and characteris'!$C$10,IF(M93="ta",'List of dopants and characteris'!$D$10,IF(M93="sb",'List of dopants and characteris'!$E$10,IF(M93="w",'List of dopants and characteris'!$F$10,IF(M93="ge",'List of dopants and characteris'!$G$10,IF(M93="bi",'List of dopants and characteris'!$H$10,IF(M93="cr",'List of dopants and characteris'!$I$10,IF(M93="gd",'List of dopants and characteris'!$J$10,IF(M93="mo",'List of dopants and characteris'!$K$10,IF(M93="sm",'List of dopants and characteris'!$L$10,IF(M93="y",'List of dopants and characteris'!$M$10,0))))))))))))</f>
        <v>78</v>
      </c>
      <c r="Q93" s="15">
        <f>IF(K93="al",'List of dopants and characteris'!$B$3,IF(K93="fe",'List of dopants and characteris'!$C$3,IF(K93="ga",'List of dopants and characteris'!$D$3,IF(K93="ge",'List of dopants and characteris'!$E$3,0))))</f>
        <v>0</v>
      </c>
      <c r="R93" s="15">
        <f>IF(L93="sr",'List of dopants and characteris'!$B$7,IF(L93="ba",'List of dopants and characteris'!$C$7,IF(L93="ce",'List of dopants and characteris'!$D$7,IF(L93="ca",'List of dopants and characteris'!$E$7,IF(L93="rb",'List of dopants and characteris'!$F$7,0)))))</f>
        <v>0</v>
      </c>
      <c r="S93" s="15">
        <f>IF(M93="nb",'List of dopants and characteris'!$B$11,IF(M93="ru",'List of dopants and characteris'!$C$11,IF(M93="ta",'List of dopants and characteris'!$D$11,IF(M93="sb",'List of dopants and characteris'!$E$11,IF(M93="w",'List of dopants and characteris'!$F$11,IF(M93="ge",'List of dopants and characteris'!$G$11,IF(M93="bi",'List of dopants and characteris'!$H$11,IF(M93="cr",'List of dopants and characteris'!$I$11,IF(M93="gd",'List of dopants and characteris'!$J$11,IF(M93="mo",'List of dopants and characteris'!$K$11,IF(M93="sm",'List of dopants and characteris'!$L$11,IF(M93="y",'List of dopants and characteris'!$M$11,0))))))))))))</f>
        <v>1.5</v>
      </c>
    </row>
    <row r="94" spans="1:19" ht="14.25" x14ac:dyDescent="0.2">
      <c r="A94" s="16" t="s">
        <v>103</v>
      </c>
      <c r="B94" s="11">
        <v>7</v>
      </c>
      <c r="C94" s="11">
        <v>3</v>
      </c>
      <c r="D94" s="11">
        <v>1.6</v>
      </c>
      <c r="E94" s="11">
        <v>0</v>
      </c>
      <c r="F94" s="11">
        <v>0</v>
      </c>
      <c r="G94" s="11">
        <v>0.4</v>
      </c>
      <c r="H94" s="14"/>
      <c r="I94" s="12">
        <v>2.5599999999999999E-4</v>
      </c>
      <c r="J94" s="13">
        <f t="shared" si="2"/>
        <v>-3.5917600346881504</v>
      </c>
      <c r="K94" s="14"/>
      <c r="L94" s="14"/>
      <c r="M94" s="11" t="s">
        <v>104</v>
      </c>
      <c r="N94" s="13">
        <f>IF(K94="al",'List of dopants and characteris'!$B$2,IF(K94="fe",'List of dopants and characteris'!$C$2,IF(K94="ga",'List of dopants and characteris'!$D$2,IF(K94="ge",'List of dopants and characteris'!$E$2,0))))</f>
        <v>0</v>
      </c>
      <c r="O94" s="11">
        <f>IF(L94="sr",'List of dopants and characteris'!$B$6,IF(L94="ba",'List of dopants and characteris'!$C$6,IF(L94="ce",'List of dopants and characteris'!$D$6,IF(L94="ca",'List of dopants and characteris'!$E$6,IF(L94="rb",'List of dopants and characteris'!$F$6,0)))))</f>
        <v>0</v>
      </c>
      <c r="P94" s="13">
        <f>IF(M94="nb",'List of dopants and characteris'!$B$10,IF(M94="ru",'List of dopants and characteris'!$C$10,IF(M94="ta",'List of dopants and characteris'!$D$10,IF(M94="sb",'List of dopants and characteris'!$E$10,IF(M94="w",'List of dopants and characteris'!$F$10,IF(M94="ge",'List of dopants and characteris'!$G$10,IF(M94="bi",'List of dopants and characteris'!$H$10,IF(M94="cr",'List of dopants and characteris'!$I$10,IF(M94="gd",'List of dopants and characteris'!$J$10,IF(M94="mo",'List of dopants and characteris'!$K$10,IF(M94="sm",'List of dopants and characteris'!$L$10,IF(M94="y",'List of dopants and characteris'!$M$10,0))))))))))))</f>
        <v>76</v>
      </c>
      <c r="Q94" s="15">
        <f>IF(K94="al",'List of dopants and characteris'!$B$3,IF(K94="fe",'List of dopants and characteris'!$C$3,IF(K94="ga",'List of dopants and characteris'!$D$3,IF(K94="ge",'List of dopants and characteris'!$E$3,0))))</f>
        <v>0</v>
      </c>
      <c r="R94" s="15">
        <f>IF(L94="sr",'List of dopants and characteris'!$B$7,IF(L94="ba",'List of dopants and characteris'!$C$7,IF(L94="ce",'List of dopants and characteris'!$D$7,IF(L94="ca",'List of dopants and characteris'!$E$7,IF(L94="rb",'List of dopants and characteris'!$F$7,0)))))</f>
        <v>0</v>
      </c>
      <c r="S94" s="15">
        <f>IF(M94="nb",'List of dopants and characteris'!$B$11,IF(M94="ru",'List of dopants and characteris'!$C$11,IF(M94="ta",'List of dopants and characteris'!$D$11,IF(M94="sb",'List of dopants and characteris'!$E$11,IF(M94="w",'List of dopants and characteris'!$F$11,IF(M94="ge",'List of dopants and characteris'!$G$11,IF(M94="bi",'List of dopants and characteris'!$H$11,IF(M94="cr",'List of dopants and characteris'!$I$11,IF(M94="gd",'List of dopants and characteris'!$J$11,IF(M94="mo",'List of dopants and characteris'!$K$11,IF(M94="sm",'List of dopants and characteris'!$L$11,IF(M94="y",'List of dopants and characteris'!$M$11,0))))))))))))</f>
        <v>2.2000000000000002</v>
      </c>
    </row>
    <row r="95" spans="1:19" ht="14.25" x14ac:dyDescent="0.2">
      <c r="A95" s="19" t="s">
        <v>93</v>
      </c>
      <c r="B95" s="11">
        <v>7</v>
      </c>
      <c r="C95" s="11">
        <v>3</v>
      </c>
      <c r="D95" s="11">
        <v>1.8</v>
      </c>
      <c r="E95" s="11">
        <v>0</v>
      </c>
      <c r="F95" s="11">
        <v>0</v>
      </c>
      <c r="G95" s="11">
        <v>0.2</v>
      </c>
      <c r="H95" s="11">
        <v>89</v>
      </c>
      <c r="I95" s="12">
        <v>2.52E-4</v>
      </c>
      <c r="J95" s="13">
        <f t="shared" si="2"/>
        <v>-3.5985994592184558</v>
      </c>
      <c r="K95" s="14"/>
      <c r="L95" s="14"/>
      <c r="M95" s="11" t="s">
        <v>92</v>
      </c>
      <c r="N95" s="13">
        <f>IF(K95="al",'List of dopants and characteris'!$B$2,IF(K95="fe",'List of dopants and characteris'!$C$2,IF(K95="ga",'List of dopants and characteris'!$D$2,IF(K95="ge",'List of dopants and characteris'!$E$2,0))))</f>
        <v>0</v>
      </c>
      <c r="O95" s="11">
        <f>IF(L95="sr",'List of dopants and characteris'!$B$6,IF(L95="ba",'List of dopants and characteris'!$C$6,IF(L95="ce",'List of dopants and characteris'!$D$6,IF(L95="ca",'List of dopants and characteris'!$E$6,IF(L95="rb",'List of dopants and characteris'!$F$6,0)))))</f>
        <v>0</v>
      </c>
      <c r="P95" s="13">
        <f>IF(M95="nb",'List of dopants and characteris'!$B$10,IF(M95="ru",'List of dopants and characteris'!$C$10,IF(M95="ta",'List of dopants and characteris'!$D$10,IF(M95="sb",'List of dopants and characteris'!$E$10,IF(M95="w",'List of dopants and characteris'!$F$10,IF(M95="ge",'List of dopants and characteris'!$G$10,IF(M95="bi",'List of dopants and characteris'!$H$10,IF(M95="cr",'List of dopants and characteris'!$I$10,IF(M95="gd",'List of dopants and characteris'!$J$10,IF(M95="mo",'List of dopants and characteris'!$K$10,IF(M95="sm",'List of dopants and characteris'!$L$10,IF(M95="y",'List of dopants and characteris'!$M$10,0))))))))))))</f>
        <v>67</v>
      </c>
      <c r="Q95" s="15">
        <f>IF(K95="al",'List of dopants and characteris'!$B$3,IF(K95="fe",'List of dopants and characteris'!$C$3,IF(K95="ga",'List of dopants and characteris'!$D$3,IF(K95="ge",'List of dopants and characteris'!$E$3,0))))</f>
        <v>0</v>
      </c>
      <c r="R95" s="15">
        <f>IF(L95="sr",'List of dopants and characteris'!$B$7,IF(L95="ba",'List of dopants and characteris'!$C$7,IF(L95="ce",'List of dopants and characteris'!$D$7,IF(L95="ca",'List of dopants and characteris'!$E$7,IF(L95="rb",'List of dopants and characteris'!$F$7,0)))))</f>
        <v>0</v>
      </c>
      <c r="S95" s="15">
        <f>IF(M95="nb",'List of dopants and characteris'!$B$11,IF(M95="ru",'List of dopants and characteris'!$C$11,IF(M95="ta",'List of dopants and characteris'!$D$11,IF(M95="sb",'List of dopants and characteris'!$E$11,IF(M95="w",'List of dopants and characteris'!$F$11,IF(M95="ge",'List of dopants and characteris'!$G$11,IF(M95="bi",'List of dopants and characteris'!$H$11,IF(M95="cr",'List of dopants and characteris'!$I$11,IF(M95="gd",'List of dopants and characteris'!$J$11,IF(M95="mo",'List of dopants and characteris'!$K$11,IF(M95="sm",'List of dopants and characteris'!$L$11,IF(M95="y",'List of dopants and characteris'!$M$11,0))))))))))))</f>
        <v>2.0099999999999998</v>
      </c>
    </row>
    <row r="96" spans="1:19" ht="14.25" x14ac:dyDescent="0.2">
      <c r="A96" s="16" t="s">
        <v>48</v>
      </c>
      <c r="B96" s="11">
        <v>6.23</v>
      </c>
      <c r="C96" s="11">
        <v>3</v>
      </c>
      <c r="D96" s="11">
        <v>1.88</v>
      </c>
      <c r="E96" s="11">
        <v>0.26</v>
      </c>
      <c r="F96" s="11">
        <v>0</v>
      </c>
      <c r="G96" s="11">
        <v>0</v>
      </c>
      <c r="H96" s="11">
        <v>91.2</v>
      </c>
      <c r="I96" s="12">
        <v>2.5000000000000001E-4</v>
      </c>
      <c r="J96" s="13">
        <f t="shared" si="2"/>
        <v>-3.6020599913279625</v>
      </c>
      <c r="K96" s="11" t="s">
        <v>49</v>
      </c>
      <c r="L96" s="14"/>
      <c r="M96" s="14"/>
      <c r="N96" s="13">
        <f>IF(K96="al",'List of dopants and characteris'!$B$2,IF(K96="fe",'List of dopants and characteris'!$C$2,IF(K96="ga",'List of dopants and characteris'!$D$2,IF(K96="ge",'List of dopants and characteris'!$E$2,0))))</f>
        <v>53</v>
      </c>
      <c r="O96" s="11">
        <f>IF(L96="sr",'List of dopants and characteris'!$B$6,IF(L96="ba",'List of dopants and characteris'!$C$6,IF(L96="ce",'List of dopants and characteris'!$D$6,IF(L96="ca",'List of dopants and characteris'!$E$6,IF(L96="rb",'List of dopants and characteris'!$F$6,0)))))</f>
        <v>0</v>
      </c>
      <c r="P96" s="13">
        <f>IF(M96="nb",'List of dopants and characteris'!$B$10,IF(M96="ru",'List of dopants and characteris'!$C$10,IF(M96="ta",'List of dopants and characteris'!$D$10,IF(M96="sb",'List of dopants and characteris'!$E$10,IF(M96="w",'List of dopants and characteris'!$F$10,IF(M96="ge",'List of dopants and characteris'!$G$10,IF(M96="bi",'List of dopants and characteris'!$H$10,IF(M96="cr",'List of dopants and characteris'!$I$10,IF(M96="gd",'List of dopants and characteris'!$J$10,IF(M96="mo",'List of dopants and characteris'!$K$10,IF(M96="sm",'List of dopants and characteris'!$L$10,IF(M96="y",'List of dopants and characteris'!$M$10,0))))))))))))</f>
        <v>0</v>
      </c>
      <c r="Q96" s="15">
        <f>IF(K96="al",'List of dopants and characteris'!$B$3,IF(K96="fe",'List of dopants and characteris'!$C$3,IF(K96="ga",'List of dopants and characteris'!$D$3,IF(K96="ge",'List of dopants and characteris'!$E$3,0))))</f>
        <v>1.61</v>
      </c>
      <c r="R96" s="15">
        <f>IF(L96="sr",'List of dopants and characteris'!$B$7,IF(L96="ba",'List of dopants and characteris'!$C$7,IF(L96="ce",'List of dopants and characteris'!$D$7,IF(L96="ca",'List of dopants and characteris'!$E$7,IF(L96="rb",'List of dopants and characteris'!$F$7,0)))))</f>
        <v>0</v>
      </c>
      <c r="S96" s="15">
        <f>IF(M96="nb",'List of dopants and characteris'!$B$11,IF(M96="ru",'List of dopants and characteris'!$C$11,IF(M96="ta",'List of dopants and characteris'!$D$11,IF(M96="sb",'List of dopants and characteris'!$E$11,IF(M96="w",'List of dopants and characteris'!$F$11,IF(M96="ge",'List of dopants and characteris'!$G$11,IF(M96="bi",'List of dopants and characteris'!$H$11,IF(M96="cr",'List of dopants and characteris'!$I$11,IF(M96="gd",'List of dopants and characteris'!$J$11,IF(M96="mo",'List of dopants and characteris'!$K$11,IF(M96="sm",'List of dopants and characteris'!$L$11,IF(M96="y",'List of dopants and characteris'!$M$11,0))))))))))))</f>
        <v>0</v>
      </c>
    </row>
    <row r="97" spans="1:19" ht="14.25" x14ac:dyDescent="0.2">
      <c r="A97" s="16" t="s">
        <v>53</v>
      </c>
      <c r="B97" s="11">
        <v>6.4</v>
      </c>
      <c r="C97" s="11">
        <v>3</v>
      </c>
      <c r="D97" s="11">
        <v>2</v>
      </c>
      <c r="E97" s="11">
        <v>0.2</v>
      </c>
      <c r="F97" s="11">
        <v>0</v>
      </c>
      <c r="G97" s="11">
        <v>0</v>
      </c>
      <c r="H97" s="14"/>
      <c r="I97" s="12">
        <v>2.5000000000000001E-4</v>
      </c>
      <c r="J97" s="13">
        <f t="shared" si="2"/>
        <v>-3.6020599913279625</v>
      </c>
      <c r="K97" s="11" t="s">
        <v>49</v>
      </c>
      <c r="L97" s="14"/>
      <c r="M97" s="14"/>
      <c r="N97" s="13">
        <f>IF(K97="al",'List of dopants and characteris'!$B$2,IF(K97="fe",'List of dopants and characteris'!$C$2,IF(K97="ga",'List of dopants and characteris'!$D$2,IF(K97="ge",'List of dopants and characteris'!$E$2,0))))</f>
        <v>53</v>
      </c>
      <c r="O97" s="11">
        <f>IF(L97="sr",'List of dopants and characteris'!$B$6,IF(L97="ba",'List of dopants and characteris'!$C$6,IF(L97="ce",'List of dopants and characteris'!$D$6,IF(L97="ca",'List of dopants and characteris'!$E$6,IF(L97="rb",'List of dopants and characteris'!$F$6,0)))))</f>
        <v>0</v>
      </c>
      <c r="P97" s="13">
        <f>IF(M97="nb",'List of dopants and characteris'!$B$10,IF(M97="ru",'List of dopants and characteris'!$C$10,IF(M97="ta",'List of dopants and characteris'!$D$10,IF(M97="sb",'List of dopants and characteris'!$E$10,IF(M97="w",'List of dopants and characteris'!$F$10,IF(M97="ge",'List of dopants and characteris'!$G$10,IF(M97="bi",'List of dopants and characteris'!$H$10,IF(M97="cr",'List of dopants and characteris'!$I$10,IF(M97="gd",'List of dopants and characteris'!$J$10,IF(M97="mo",'List of dopants and characteris'!$K$10,IF(M97="sm",'List of dopants and characteris'!$L$10,IF(M97="y",'List of dopants and characteris'!$M$10,0))))))))))))</f>
        <v>0</v>
      </c>
      <c r="Q97" s="15">
        <f>IF(K97="al",'List of dopants and characteris'!$B$3,IF(K97="fe",'List of dopants and characteris'!$C$3,IF(K97="ga",'List of dopants and characteris'!$D$3,IF(K97="ge",'List of dopants and characteris'!$E$3,0))))</f>
        <v>1.61</v>
      </c>
      <c r="R97" s="15">
        <f>IF(L97="sr",'List of dopants and characteris'!$B$7,IF(L97="ba",'List of dopants and characteris'!$C$7,IF(L97="ce",'List of dopants and characteris'!$D$7,IF(L97="ca",'List of dopants and characteris'!$E$7,IF(L97="rb",'List of dopants and characteris'!$F$7,0)))))</f>
        <v>0</v>
      </c>
      <c r="S97" s="15">
        <f>IF(M97="nb",'List of dopants and characteris'!$B$11,IF(M97="ru",'List of dopants and characteris'!$C$11,IF(M97="ta",'List of dopants and characteris'!$D$11,IF(M97="sb",'List of dopants and characteris'!$E$11,IF(M97="w",'List of dopants and characteris'!$F$11,IF(M97="ge",'List of dopants and characteris'!$G$11,IF(M97="bi",'List of dopants and characteris'!$H$11,IF(M97="cr",'List of dopants and characteris'!$I$11,IF(M97="gd",'List of dopants and characteris'!$J$11,IF(M97="mo",'List of dopants and characteris'!$K$11,IF(M97="sm",'List of dopants and characteris'!$L$11,IF(M97="y",'List of dopants and characteris'!$M$11,0))))))))))))</f>
        <v>0</v>
      </c>
    </row>
    <row r="98" spans="1:19" ht="14.25" x14ac:dyDescent="0.2">
      <c r="A98" s="16" t="s">
        <v>96</v>
      </c>
      <c r="B98" s="13">
        <f>7-2*(G98)</f>
        <v>6.8</v>
      </c>
      <c r="C98" s="11">
        <v>3</v>
      </c>
      <c r="D98" s="13">
        <f>2-G98</f>
        <v>1.9</v>
      </c>
      <c r="E98" s="11">
        <v>0</v>
      </c>
      <c r="F98" s="11">
        <v>0</v>
      </c>
      <c r="G98" s="11">
        <v>0.1</v>
      </c>
      <c r="H98" s="11">
        <v>90.8</v>
      </c>
      <c r="I98" s="12">
        <v>2.4600000000000002E-4</v>
      </c>
      <c r="J98" s="13">
        <f t="shared" ref="J98:J129" si="3">LOG10(I98)</f>
        <v>-3.6090648928966207</v>
      </c>
      <c r="K98" s="14"/>
      <c r="L98" s="14"/>
      <c r="M98" s="11" t="s">
        <v>95</v>
      </c>
      <c r="N98" s="13">
        <f>IF(K98="al",'List of dopants and characteris'!$B$2,IF(K98="fe",'List of dopants and characteris'!$C$2,IF(K98="ga",'List of dopants and characteris'!$D$2,IF(K98="ge",'List of dopants and characteris'!$E$2,0))))</f>
        <v>0</v>
      </c>
      <c r="O98" s="11">
        <f>IF(L98="sr",'List of dopants and characteris'!$B$6,IF(L98="ba",'List of dopants and characteris'!$C$6,IF(L98="ce",'List of dopants and characteris'!$D$6,IF(L98="ca",'List of dopants and characteris'!$E$6,IF(L98="rb",'List of dopants and characteris'!$F$6,0)))))</f>
        <v>0</v>
      </c>
      <c r="P98" s="13">
        <f>IF(M98="nb",'List of dopants and characteris'!$B$10,IF(M98="ru",'List of dopants and characteris'!$C$10,IF(M98="ta",'List of dopants and characteris'!$D$10,IF(M98="sb",'List of dopants and characteris'!$E$10,IF(M98="w",'List of dopants and characteris'!$F$10,IF(M98="ge",'List of dopants and characteris'!$G$10,IF(M98="bi",'List of dopants and characteris'!$H$10,IF(M98="cr",'List of dopants and characteris'!$I$10,IF(M98="gd",'List of dopants and characteris'!$J$10,IF(M98="mo",'List of dopants and characteris'!$K$10,IF(M98="sm",'List of dopants and characteris'!$L$10,IF(M98="y",'List of dopants and characteris'!$M$10,0))))))))))))</f>
        <v>73</v>
      </c>
      <c r="Q98" s="15">
        <f>IF(K98="al",'List of dopants and characteris'!$B$3,IF(K98="fe",'List of dopants and characteris'!$C$3,IF(K98="ga",'List of dopants and characteris'!$D$3,IF(K98="ge",'List of dopants and characteris'!$E$3,0))))</f>
        <v>0</v>
      </c>
      <c r="R98" s="15">
        <f>IF(L98="sr",'List of dopants and characteris'!$B$7,IF(L98="ba",'List of dopants and characteris'!$C$7,IF(L98="ce",'List of dopants and characteris'!$D$7,IF(L98="ca",'List of dopants and characteris'!$E$7,IF(L98="rb",'List of dopants and characteris'!$F$7,0)))))</f>
        <v>0</v>
      </c>
      <c r="S98" s="15">
        <f>IF(M98="nb",'List of dopants and characteris'!$B$11,IF(M98="ru",'List of dopants and characteris'!$C$11,IF(M98="ta",'List of dopants and characteris'!$D$11,IF(M98="sb",'List of dopants and characteris'!$E$11,IF(M98="w",'List of dopants and characteris'!$F$11,IF(M98="ge",'List of dopants and characteris'!$G$11,IF(M98="bi",'List of dopants and characteris'!$H$11,IF(M98="cr",'List of dopants and characteris'!$I$11,IF(M98="gd",'List of dopants and characteris'!$J$11,IF(M98="mo",'List of dopants and characteris'!$K$11,IF(M98="sm",'List of dopants and characteris'!$L$11,IF(M98="y",'List of dopants and characteris'!$M$11,0))))))))))))</f>
        <v>2.16</v>
      </c>
    </row>
    <row r="99" spans="1:19" ht="14.25" x14ac:dyDescent="0.2">
      <c r="A99" s="16" t="s">
        <v>108</v>
      </c>
      <c r="B99" s="11">
        <f>7+G99</f>
        <v>7.06</v>
      </c>
      <c r="C99" s="11">
        <v>3</v>
      </c>
      <c r="D99" s="13">
        <f>2-G99</f>
        <v>1.94</v>
      </c>
      <c r="E99" s="11">
        <v>0</v>
      </c>
      <c r="F99" s="11">
        <v>0</v>
      </c>
      <c r="G99" s="11">
        <v>0.06</v>
      </c>
      <c r="H99" s="11">
        <v>92.9</v>
      </c>
      <c r="I99" s="12">
        <v>2.4600000000000002E-4</v>
      </c>
      <c r="J99" s="13">
        <f t="shared" si="3"/>
        <v>-3.6090648928966207</v>
      </c>
      <c r="K99" s="14"/>
      <c r="L99" s="14"/>
      <c r="M99" s="11" t="s">
        <v>109</v>
      </c>
      <c r="N99" s="13">
        <f>IF(K99="al",'List of dopants and characteris'!$B$2,IF(K99="fe",'List of dopants and characteris'!$C$2,IF(K99="ga",'List of dopants and characteris'!$D$2,IF(K99="ge",'List of dopants and characteris'!$E$2,0))))</f>
        <v>0</v>
      </c>
      <c r="O99" s="11">
        <f>IF(L99="sr",'List of dopants and characteris'!$B$6,IF(L99="ba",'List of dopants and characteris'!$C$6,IF(L99="ce",'List of dopants and characteris'!$D$6,IF(L99="ca",'List of dopants and characteris'!$E$6,IF(L99="rb",'List of dopants and characteris'!$F$6,0)))))</f>
        <v>0</v>
      </c>
      <c r="P99" s="13">
        <f>IF(M99="nb",'List of dopants and characteris'!$B$10,IF(M99="ru",'List of dopants and characteris'!$C$10,IF(M99="ta",'List of dopants and characteris'!$D$10,IF(M99="sb",'List of dopants and characteris'!$E$10,IF(M99="w",'List of dopants and characteris'!$F$10,IF(M99="ge",'List of dopants and characteris'!$G$10,IF(M99="bi",'List of dopants and characteris'!$H$10,IF(M99="cr",'List of dopants and characteris'!$I$10,IF(M99="gd",'List of dopants and characteris'!$J$10,IF(M99="mo",'List of dopants and characteris'!$K$10,IF(M99="sm",'List of dopants and characteris'!$L$10,IF(M99="y",'List of dopants and characteris'!$M$10,0))))))))))))</f>
        <v>109.8</v>
      </c>
      <c r="Q99" s="15">
        <f>IF(K99="al",'List of dopants and characteris'!$B$3,IF(K99="fe",'List of dopants and characteris'!$C$3,IF(K99="ga",'List of dopants and characteris'!$D$3,IF(K99="ge",'List of dopants and characteris'!$E$3,0))))</f>
        <v>0</v>
      </c>
      <c r="R99" s="15">
        <f>IF(L99="sr",'List of dopants and characteris'!$B$7,IF(L99="ba",'List of dopants and characteris'!$C$7,IF(L99="ce",'List of dopants and characteris'!$D$7,IF(L99="ca",'List of dopants and characteris'!$E$7,IF(L99="rb",'List of dopants and characteris'!$F$7,0)))))</f>
        <v>0</v>
      </c>
      <c r="S99" s="15">
        <f>IF(M99="nb",'List of dopants and characteris'!$B$11,IF(M99="ru",'List of dopants and characteris'!$C$11,IF(M99="ta",'List of dopants and characteris'!$D$11,IF(M99="sb",'List of dopants and characteris'!$E$11,IF(M99="w",'List of dopants and characteris'!$F$11,IF(M99="ge",'List of dopants and characteris'!$G$11,IF(M99="bi",'List of dopants and characteris'!$H$11,IF(M99="cr",'List of dopants and characteris'!$I$11,IF(M99="gd",'List of dopants and characteris'!$J$11,IF(M99="mo",'List of dopants and characteris'!$K$11,IF(M99="sm",'List of dopants and characteris'!$L$11,IF(M99="y",'List of dopants and characteris'!$M$11,0))))))))))))</f>
        <v>1.17</v>
      </c>
    </row>
    <row r="100" spans="1:19" ht="14.25" x14ac:dyDescent="0.2">
      <c r="A100" s="16" t="s">
        <v>57</v>
      </c>
      <c r="B100" s="11">
        <v>6.58</v>
      </c>
      <c r="C100" s="11">
        <v>3</v>
      </c>
      <c r="D100" s="11">
        <v>1.96</v>
      </c>
      <c r="E100" s="11">
        <v>0.32</v>
      </c>
      <c r="F100" s="11">
        <v>0</v>
      </c>
      <c r="G100" s="11">
        <v>0</v>
      </c>
      <c r="H100" s="11">
        <v>90</v>
      </c>
      <c r="I100" s="12">
        <v>2.4499999999999999E-4</v>
      </c>
      <c r="J100" s="13">
        <f t="shared" si="3"/>
        <v>-3.6108339156354674</v>
      </c>
      <c r="K100" s="11" t="s">
        <v>49</v>
      </c>
      <c r="L100" s="14"/>
      <c r="M100" s="14"/>
      <c r="N100" s="13">
        <f>IF(K100="al",'List of dopants and characteris'!$B$2,IF(K100="fe",'List of dopants and characteris'!$C$2,IF(K100="ga",'List of dopants and characteris'!$D$2,IF(K100="ge",'List of dopants and characteris'!$E$2,0))))</f>
        <v>53</v>
      </c>
      <c r="O100" s="11">
        <f>IF(L100="sr",'List of dopants and characteris'!$B$6,IF(L100="ba",'List of dopants and characteris'!$C$6,IF(L100="ce",'List of dopants and characteris'!$D$6,IF(L100="ca",'List of dopants and characteris'!$E$6,IF(L100="rb",'List of dopants and characteris'!$F$6,0)))))</f>
        <v>0</v>
      </c>
      <c r="P100" s="13">
        <f>IF(M100="nb",'List of dopants and characteris'!$B$10,IF(M100="ru",'List of dopants and characteris'!$C$10,IF(M100="ta",'List of dopants and characteris'!$D$10,IF(M100="sb",'List of dopants and characteris'!$E$10,IF(M100="w",'List of dopants and characteris'!$F$10,IF(M100="ge",'List of dopants and characteris'!$G$10,IF(M100="bi",'List of dopants and characteris'!$H$10,IF(M100="cr",'List of dopants and characteris'!$I$10,IF(M100="gd",'List of dopants and characteris'!$J$10,IF(M100="mo",'List of dopants and characteris'!$K$10,IF(M100="sm",'List of dopants and characteris'!$L$10,IF(M100="y",'List of dopants and characteris'!$M$10,0))))))))))))</f>
        <v>0</v>
      </c>
      <c r="Q100" s="15">
        <f>IF(K100="al",'List of dopants and characteris'!$B$3,IF(K100="fe",'List of dopants and characteris'!$C$3,IF(K100="ga",'List of dopants and characteris'!$D$3,IF(K100="ge",'List of dopants and characteris'!$E$3,0))))</f>
        <v>1.61</v>
      </c>
      <c r="R100" s="15">
        <f>IF(L100="sr",'List of dopants and characteris'!$B$7,IF(L100="ba",'List of dopants and characteris'!$C$7,IF(L100="ce",'List of dopants and characteris'!$D$7,IF(L100="ca",'List of dopants and characteris'!$E$7,IF(L100="rb",'List of dopants and characteris'!$F$7,0)))))</f>
        <v>0</v>
      </c>
      <c r="S100" s="15">
        <f>IF(M100="nb",'List of dopants and characteris'!$B$11,IF(M100="ru",'List of dopants and characteris'!$C$11,IF(M100="ta",'List of dopants and characteris'!$D$11,IF(M100="sb",'List of dopants and characteris'!$E$11,IF(M100="w",'List of dopants and characteris'!$F$11,IF(M100="ge",'List of dopants and characteris'!$G$11,IF(M100="bi",'List of dopants and characteris'!$H$11,IF(M100="cr",'List of dopants and characteris'!$I$11,IF(M100="gd",'List of dopants and characteris'!$J$11,IF(M100="mo",'List of dopants and characteris'!$K$11,IF(M100="sm",'List of dopants and characteris'!$L$11,IF(M100="y",'List of dopants and characteris'!$M$11,0))))))))))))</f>
        <v>0</v>
      </c>
    </row>
    <row r="101" spans="1:19" ht="14.25" x14ac:dyDescent="0.2">
      <c r="A101" s="16" t="s">
        <v>71</v>
      </c>
      <c r="B101" s="11">
        <v>7</v>
      </c>
      <c r="C101" s="11">
        <v>3</v>
      </c>
      <c r="D101" s="11">
        <v>2</v>
      </c>
      <c r="E101" s="11">
        <v>0</v>
      </c>
      <c r="F101" s="11">
        <v>0</v>
      </c>
      <c r="G101" s="11">
        <v>0</v>
      </c>
      <c r="H101" s="11">
        <v>96.7</v>
      </c>
      <c r="I101" s="12">
        <v>2.4000000000000001E-4</v>
      </c>
      <c r="J101" s="13">
        <f t="shared" si="3"/>
        <v>-3.6197887582883941</v>
      </c>
      <c r="K101" s="14"/>
      <c r="L101" s="14"/>
      <c r="M101" s="14"/>
      <c r="N101" s="13">
        <f>IF(K101="al",'List of dopants and characteris'!$B$2,IF(K101="fe",'List of dopants and characteris'!$C$2,IF(K101="ga",'List of dopants and characteris'!$D$2,IF(K101="ge",'List of dopants and characteris'!$E$2,0))))</f>
        <v>0</v>
      </c>
      <c r="O101" s="11">
        <f>IF(L101="sr",'List of dopants and characteris'!$B$6,IF(L101="ba",'List of dopants and characteris'!$C$6,IF(L101="ce",'List of dopants and characteris'!$D$6,IF(L101="ca",'List of dopants and characteris'!$E$6,IF(L101="rb",'List of dopants and characteris'!$F$6,0)))))</f>
        <v>0</v>
      </c>
      <c r="P101" s="13">
        <f>IF(M101="nb",'List of dopants and characteris'!$B$10,IF(M101="ru",'List of dopants and characteris'!$C$10,IF(M101="ta",'List of dopants and characteris'!$D$10,IF(M101="sb",'List of dopants and characteris'!$E$10,IF(M101="w",'List of dopants and characteris'!$F$10,IF(M101="ge",'List of dopants and characteris'!$G$10,IF(M101="bi",'List of dopants and characteris'!$H$10,IF(M101="cr",'List of dopants and characteris'!$I$10,IF(M101="gd",'List of dopants and characteris'!$J$10,IF(M101="mo",'List of dopants and characteris'!$K$10,IF(M101="sm",'List of dopants and characteris'!$L$10,IF(M101="y",'List of dopants and characteris'!$M$10,0))))))))))))</f>
        <v>0</v>
      </c>
      <c r="Q101" s="15">
        <f>IF(K101="al",'List of dopants and characteris'!$B$3,IF(K101="fe",'List of dopants and characteris'!$C$3,IF(K101="ga",'List of dopants and characteris'!$D$3,IF(K101="ge",'List of dopants and characteris'!$E$3,0))))</f>
        <v>0</v>
      </c>
      <c r="R101" s="15">
        <f>IF(L101="sr",'List of dopants and characteris'!$B$7,IF(L101="ba",'List of dopants and characteris'!$C$7,IF(L101="ce",'List of dopants and characteris'!$D$7,IF(L101="ca",'List of dopants and characteris'!$E$7,IF(L101="rb",'List of dopants and characteris'!$F$7,0)))))</f>
        <v>0</v>
      </c>
      <c r="S101" s="15">
        <f>IF(M101="nb",'List of dopants and characteris'!$B$11,IF(M101="ru",'List of dopants and characteris'!$C$11,IF(M101="ta",'List of dopants and characteris'!$D$11,IF(M101="sb",'List of dopants and characteris'!$E$11,IF(M101="w",'List of dopants and characteris'!$F$11,IF(M101="ge",'List of dopants and characteris'!$G$11,IF(M101="bi",'List of dopants and characteris'!$H$11,IF(M101="cr",'List of dopants and characteris'!$I$11,IF(M101="gd",'List of dopants and characteris'!$J$11,IF(M101="mo",'List of dopants and characteris'!$K$11,IF(M101="sm",'List of dopants and characteris'!$L$11,IF(M101="y",'List of dopants and characteris'!$M$11,0))))))))))))</f>
        <v>0</v>
      </c>
    </row>
    <row r="102" spans="1:19" ht="14.25" x14ac:dyDescent="0.2">
      <c r="A102" s="16" t="s">
        <v>68</v>
      </c>
      <c r="B102" s="11">
        <v>7.1</v>
      </c>
      <c r="C102" s="11">
        <v>3</v>
      </c>
      <c r="D102" s="11">
        <v>1.9</v>
      </c>
      <c r="E102" s="11">
        <v>0</v>
      </c>
      <c r="F102" s="11">
        <v>0</v>
      </c>
      <c r="G102" s="11">
        <v>0.2</v>
      </c>
      <c r="H102" s="14"/>
      <c r="I102" s="12">
        <v>2.4000000000000001E-4</v>
      </c>
      <c r="J102" s="13">
        <f t="shared" si="3"/>
        <v>-3.6197887582883941</v>
      </c>
      <c r="K102" s="14"/>
      <c r="L102" s="14"/>
      <c r="M102" s="11" t="s">
        <v>69</v>
      </c>
      <c r="N102" s="13">
        <f>IF(K102="al",'List of dopants and characteris'!$B$2,IF(K102="fe",'List of dopants and characteris'!$C$2,IF(K102="ga",'List of dopants and characteris'!$D$2,IF(K102="ge",'List of dopants and characteris'!$E$2,0))))</f>
        <v>0</v>
      </c>
      <c r="O102" s="11">
        <f>IF(L102="sr",'List of dopants and characteris'!$B$6,IF(L102="ba",'List of dopants and characteris'!$C$6,IF(L102="ce",'List of dopants and characteris'!$D$6,IF(L102="ca",'List of dopants and characteris'!$E$6,IF(L102="rb",'List of dopants and characteris'!$F$6,0)))))</f>
        <v>0</v>
      </c>
      <c r="P102" s="13">
        <f>IF(M102="nb",'List of dopants and characteris'!$B$10,IF(M102="ru",'List of dopants and characteris'!$C$10,IF(M102="ta",'List of dopants and characteris'!$D$10,IF(M102="sb",'List of dopants and characteris'!$E$10,IF(M102="w",'List of dopants and characteris'!$F$10,IF(M102="ge",'List of dopants and characteris'!$G$10,IF(M102="bi",'List of dopants and characteris'!$H$10,IF(M102="cr",'List of dopants and characteris'!$I$10,IF(M102="gd",'List of dopants and characteris'!$J$10,IF(M102="mo",'List of dopants and characteris'!$K$10,IF(M102="sm",'List of dopants and characteris'!$L$10,IF(M102="y",'List of dopants and characteris'!$M$10,0))))))))))))</f>
        <v>75.5</v>
      </c>
      <c r="Q102" s="15">
        <f>IF(K102="al",'List of dopants and characteris'!$B$3,IF(K102="fe",'List of dopants and characteris'!$C$3,IF(K102="ga",'List of dopants and characteris'!$D$3,IF(K102="ge",'List of dopants and characteris'!$E$3,0))))</f>
        <v>0</v>
      </c>
      <c r="R102" s="15">
        <f>IF(L102="sr",'List of dopants and characteris'!$B$7,IF(L102="ba",'List of dopants and characteris'!$C$7,IF(L102="ce",'List of dopants and characteris'!$D$7,IF(L102="ca",'List of dopants and characteris'!$E$7,IF(L102="rb",'List of dopants and characteris'!$F$7,0)))))</f>
        <v>0</v>
      </c>
      <c r="S102" s="15">
        <f>IF(M102="nb",'List of dopants and characteris'!$B$11,IF(M102="ru",'List of dopants and characteris'!$C$11,IF(M102="ta",'List of dopants and characteris'!$D$11,IF(M102="sb",'List of dopants and characteris'!$E$11,IF(M102="w",'List of dopants and characteris'!$F$11,IF(M102="ge",'List of dopants and characteris'!$G$11,IF(M102="bi",'List of dopants and characteris'!$H$11,IF(M102="cr",'List of dopants and characteris'!$I$11,IF(M102="gd",'List of dopants and characteris'!$J$11,IF(M102="mo",'List of dopants and characteris'!$K$11,IF(M102="sm",'List of dopants and characteris'!$L$11,IF(M102="y",'List of dopants and characteris'!$M$11,0))))))))))))</f>
        <v>1.66</v>
      </c>
    </row>
    <row r="103" spans="1:19" ht="14.25" x14ac:dyDescent="0.2">
      <c r="A103" s="17" t="s">
        <v>136</v>
      </c>
      <c r="B103" s="13">
        <f>6.925-3*E103</f>
        <v>6.625</v>
      </c>
      <c r="C103" s="11">
        <v>3</v>
      </c>
      <c r="D103" s="11">
        <v>1.925</v>
      </c>
      <c r="E103" s="11">
        <v>0.1</v>
      </c>
      <c r="F103" s="11">
        <v>0</v>
      </c>
      <c r="G103" s="11">
        <v>7.4999999999999997E-2</v>
      </c>
      <c r="H103" s="14"/>
      <c r="I103" s="12">
        <v>2.3499999999999999E-4</v>
      </c>
      <c r="J103" s="13">
        <f t="shared" si="3"/>
        <v>-3.6289321377282637</v>
      </c>
      <c r="K103" s="11" t="s">
        <v>49</v>
      </c>
      <c r="L103" s="14"/>
      <c r="M103" s="11" t="s">
        <v>106</v>
      </c>
      <c r="N103" s="13">
        <f>IF(K103="al",'List of dopants and characteris'!$B$2,IF(K103="fe",'List of dopants and characteris'!$C$2,IF(K103="ga",'List of dopants and characteris'!$D$2,IF(K103="ge",'List of dopants and characteris'!$E$2,0))))</f>
        <v>53</v>
      </c>
      <c r="O103" s="11">
        <f>IF(L103="sr",'List of dopants and characteris'!$B$6,IF(L103="ba",'List of dopants and characteris'!$C$6,IF(L103="ce",'List of dopants and characteris'!$D$6,IF(L103="ca",'List of dopants and characteris'!$E$6,IF(L103="rb",'List of dopants and characteris'!$F$6,0)))))</f>
        <v>0</v>
      </c>
      <c r="P103" s="13">
        <f>IF(M103="nb",'List of dopants and characteris'!$B$10,IF(M103="ru",'List of dopants and characteris'!$C$10,IF(M103="ta",'List of dopants and characteris'!$D$10,IF(M103="sb",'List of dopants and characteris'!$E$10,IF(M103="w",'List of dopants and characteris'!$F$10,IF(M103="ge",'List of dopants and characteris'!$G$10,IF(M103="bi",'List of dopants and characteris'!$H$10,IF(M103="cr",'List of dopants and characteris'!$I$10,IF(M103="gd",'List of dopants and characteris'!$J$10,IF(M103="mo",'List of dopants and characteris'!$K$10,IF(M103="sm",'List of dopants and characteris'!$L$10,IF(M103="y",'List of dopants and characteris'!$M$10,0))))))))))))</f>
        <v>74</v>
      </c>
      <c r="Q103" s="15">
        <f>IF(K103="al",'List of dopants and characteris'!$B$3,IF(K103="fe",'List of dopants and characteris'!$C$3,IF(K103="ga",'List of dopants and characteris'!$D$3,IF(K103="ge",'List of dopants and characteris'!$E$3,0))))</f>
        <v>1.61</v>
      </c>
      <c r="R103" s="15">
        <f>IF(L103="sr",'List of dopants and characteris'!$B$7,IF(L103="ba",'List of dopants and characteris'!$C$7,IF(L103="ce",'List of dopants and characteris'!$D$7,IF(L103="ca",'List of dopants and characteris'!$E$7,IF(L103="rb",'List of dopants and characteris'!$F$7,0)))))</f>
        <v>0</v>
      </c>
      <c r="S103" s="15">
        <f>IF(M103="nb",'List of dopants and characteris'!$B$11,IF(M103="ru",'List of dopants and characteris'!$C$11,IF(M103="ta",'List of dopants and characteris'!$D$11,IF(M103="sb",'List of dopants and characteris'!$E$11,IF(M103="w",'List of dopants and characteris'!$F$11,IF(M103="ge",'List of dopants and characteris'!$G$11,IF(M103="bi",'List of dopants and characteris'!$H$11,IF(M103="cr",'List of dopants and characteris'!$I$11,IF(M103="gd",'List of dopants and characteris'!$J$11,IF(M103="mo",'List of dopants and characteris'!$K$11,IF(M103="sm",'List of dopants and characteris'!$L$11,IF(M103="y",'List of dopants and characteris'!$M$11,0))))))))))))</f>
        <v>2.0499999999999998</v>
      </c>
    </row>
    <row r="104" spans="1:19" ht="14.25" x14ac:dyDescent="0.2">
      <c r="A104" s="16" t="s">
        <v>122</v>
      </c>
      <c r="B104" s="11">
        <v>6.4</v>
      </c>
      <c r="C104" s="11">
        <v>3</v>
      </c>
      <c r="D104" s="11">
        <v>1.4</v>
      </c>
      <c r="E104" s="11">
        <v>0</v>
      </c>
      <c r="F104" s="11">
        <v>0</v>
      </c>
      <c r="G104" s="11">
        <v>0.6</v>
      </c>
      <c r="H104" s="11">
        <v>84</v>
      </c>
      <c r="I104" s="12">
        <v>2.3000000000000001E-4</v>
      </c>
      <c r="J104" s="13">
        <f t="shared" si="3"/>
        <v>-3.6382721639824069</v>
      </c>
      <c r="K104" s="14"/>
      <c r="L104" s="14"/>
      <c r="M104" s="11" t="s">
        <v>72</v>
      </c>
      <c r="N104" s="13">
        <f>IF(K104="al",'List of dopants and characteris'!$B$2,IF(K104="fe",'List of dopants and characteris'!$C$2,IF(K104="ga",'List of dopants and characteris'!$D$2,IF(K104="ge",'List of dopants and characteris'!$E$2,0))))</f>
        <v>0</v>
      </c>
      <c r="O104" s="11">
        <f>IF(L104="sr",'List of dopants and characteris'!$B$6,IF(L104="ba",'List of dopants and characteris'!$C$6,IF(L104="ce",'List of dopants and characteris'!$D$6,IF(L104="ca",'List of dopants and characteris'!$E$6,IF(L104="rb",'List of dopants and characteris'!$F$6,0)))))</f>
        <v>0</v>
      </c>
      <c r="P104" s="13">
        <f>IF(M104="nb",'List of dopants and characteris'!$B$10,IF(M104="ru",'List of dopants and characteris'!$C$10,IF(M104="ta",'List of dopants and characteris'!$D$10,IF(M104="sb",'List of dopants and characteris'!$E$10,IF(M104="w",'List of dopants and characteris'!$F$10,IF(M104="ge",'List of dopants and characteris'!$G$10,IF(M104="bi",'List of dopants and characteris'!$H$10,IF(M104="cr",'List of dopants and characteris'!$I$10,IF(M104="gd",'List of dopants and characteris'!$J$10,IF(M104="mo",'List of dopants and characteris'!$K$10,IF(M104="sm",'List of dopants and characteris'!$L$10,IF(M104="y",'List of dopants and characteris'!$M$10,0))))))))))))</f>
        <v>78</v>
      </c>
      <c r="Q104" s="15">
        <f>IF(K104="al",'List of dopants and characteris'!$B$3,IF(K104="fe",'List of dopants and characteris'!$C$3,IF(K104="ga",'List of dopants and characteris'!$D$3,IF(K104="ge",'List of dopants and characteris'!$E$3,0))))</f>
        <v>0</v>
      </c>
      <c r="R104" s="15">
        <f>IF(L104="sr",'List of dopants and characteris'!$B$7,IF(L104="ba",'List of dopants and characteris'!$C$7,IF(L104="ce",'List of dopants and characteris'!$D$7,IF(L104="ca",'List of dopants and characteris'!$E$7,IF(L104="rb",'List of dopants and characteris'!$F$7,0)))))</f>
        <v>0</v>
      </c>
      <c r="S104" s="15">
        <f>IF(M104="nb",'List of dopants and characteris'!$B$11,IF(M104="ru",'List of dopants and characteris'!$C$11,IF(M104="ta",'List of dopants and characteris'!$D$11,IF(M104="sb",'List of dopants and characteris'!$E$11,IF(M104="w",'List of dopants and characteris'!$F$11,IF(M104="ge",'List of dopants and characteris'!$G$11,IF(M104="bi",'List of dopants and characteris'!$H$11,IF(M104="cr",'List of dopants and characteris'!$I$11,IF(M104="gd",'List of dopants and characteris'!$J$11,IF(M104="mo",'List of dopants and characteris'!$K$11,IF(M104="sm",'List of dopants and characteris'!$L$11,IF(M104="y",'List of dopants and characteris'!$M$11,0))))))))))))</f>
        <v>1.5</v>
      </c>
    </row>
    <row r="105" spans="1:19" ht="14.25" x14ac:dyDescent="0.2">
      <c r="A105" s="16" t="s">
        <v>89</v>
      </c>
      <c r="B105" s="11">
        <v>7.2</v>
      </c>
      <c r="C105" s="11">
        <v>3</v>
      </c>
      <c r="D105" s="11">
        <v>1.8</v>
      </c>
      <c r="E105" s="11">
        <v>0</v>
      </c>
      <c r="F105" s="11">
        <v>0</v>
      </c>
      <c r="G105" s="11">
        <v>0.2</v>
      </c>
      <c r="H105" s="14"/>
      <c r="I105" s="12">
        <v>2.3000000000000001E-4</v>
      </c>
      <c r="J105" s="13">
        <f t="shared" si="3"/>
        <v>-3.6382721639824069</v>
      </c>
      <c r="K105" s="14"/>
      <c r="L105" s="14"/>
      <c r="M105" s="11" t="s">
        <v>90</v>
      </c>
      <c r="N105" s="13">
        <f>IF(K105="al",'List of dopants and characteris'!$B$2,IF(K105="fe",'List of dopants and characteris'!$C$2,IF(K105="ga",'List of dopants and characteris'!$D$2,IF(K105="ge",'List of dopants and characteris'!$E$2,0))))</f>
        <v>0</v>
      </c>
      <c r="O105" s="11">
        <f>IF(L105="sr",'List of dopants and characteris'!$B$6,IF(L105="ba",'List of dopants and characteris'!$C$6,IF(L105="ce",'List of dopants and characteris'!$D$6,IF(L105="ca",'List of dopants and characteris'!$E$6,IF(L105="rb",'List of dopants and characteris'!$F$6,0)))))</f>
        <v>0</v>
      </c>
      <c r="P105" s="13">
        <f>IF(M105="nb",'List of dopants and characteris'!$B$10,IF(M105="ru",'List of dopants and characteris'!$C$10,IF(M105="ta",'List of dopants and characteris'!$D$10,IF(M105="sb",'List of dopants and characteris'!$E$10,IF(M105="w",'List of dopants and characteris'!$F$10,IF(M105="ge",'List of dopants and characteris'!$G$10,IF(M105="bi",'List of dopants and characteris'!$H$10,IF(M105="cr",'List of dopants and characteris'!$I$10,IF(M105="gd",'List of dopants and characteris'!$J$10,IF(M105="mo",'List of dopants and characteris'!$K$10,IF(M105="sm",'List of dopants and characteris'!$L$10,IF(M105="y",'List of dopants and characteris'!$M$10,0))))))))))))</f>
        <v>107.8</v>
      </c>
      <c r="Q105" s="15">
        <f>IF(K105="al",'List of dopants and characteris'!$B$3,IF(K105="fe",'List of dopants and characteris'!$C$3,IF(K105="ga",'List of dopants and characteris'!$D$3,IF(K105="ge",'List of dopants and characteris'!$E$3,0))))</f>
        <v>0</v>
      </c>
      <c r="R105" s="15">
        <f>IF(L105="sr",'List of dopants and characteris'!$B$7,IF(L105="ba",'List of dopants and characteris'!$C$7,IF(L105="ce",'List of dopants and characteris'!$D$7,IF(L105="ca",'List of dopants and characteris'!$E$7,IF(L105="rb",'List of dopants and characteris'!$F$7,0)))))</f>
        <v>0</v>
      </c>
      <c r="S105" s="15">
        <f>IF(M105="nb",'List of dopants and characteris'!$B$11,IF(M105="ru",'List of dopants and characteris'!$C$11,IF(M105="ta",'List of dopants and characteris'!$D$11,IF(M105="sb",'List of dopants and characteris'!$E$11,IF(M105="w",'List of dopants and characteris'!$F$11,IF(M105="ge",'List of dopants and characteris'!$G$11,IF(M105="bi",'List of dopants and characteris'!$H$11,IF(M105="cr",'List of dopants and characteris'!$I$11,IF(M105="gd",'List of dopants and characteris'!$J$11,IF(M105="mo",'List of dopants and characteris'!$K$11,IF(M105="sm",'List of dopants and characteris'!$L$11,IF(M105="y",'List of dopants and characteris'!$M$11,0))))))))))))</f>
        <v>1.2</v>
      </c>
    </row>
    <row r="106" spans="1:19" ht="14.25" x14ac:dyDescent="0.2">
      <c r="A106" s="16" t="s">
        <v>57</v>
      </c>
      <c r="B106" s="11">
        <v>7.05</v>
      </c>
      <c r="C106" s="11">
        <v>3</v>
      </c>
      <c r="D106" s="11">
        <v>1.98</v>
      </c>
      <c r="E106" s="11">
        <v>0.16</v>
      </c>
      <c r="F106" s="11">
        <v>0</v>
      </c>
      <c r="G106" s="11">
        <v>0</v>
      </c>
      <c r="H106" s="11">
        <v>90</v>
      </c>
      <c r="I106" s="12">
        <v>2.2100000000000001E-4</v>
      </c>
      <c r="J106" s="13">
        <f t="shared" si="3"/>
        <v>-3.6556077263148894</v>
      </c>
      <c r="K106" s="11" t="s">
        <v>49</v>
      </c>
      <c r="L106" s="14"/>
      <c r="M106" s="14"/>
      <c r="N106" s="13">
        <f>IF(K106="al",'List of dopants and characteris'!$B$2,IF(K106="fe",'List of dopants and characteris'!$C$2,IF(K106="ga",'List of dopants and characteris'!$D$2,IF(K106="ge",'List of dopants and characteris'!$E$2,0))))</f>
        <v>53</v>
      </c>
      <c r="O106" s="11">
        <f>IF(L106="sr",'List of dopants and characteris'!$B$6,IF(L106="ba",'List of dopants and characteris'!$C$6,IF(L106="ce",'List of dopants and characteris'!$D$6,IF(L106="ca",'List of dopants and characteris'!$E$6,IF(L106="rb",'List of dopants and characteris'!$F$6,0)))))</f>
        <v>0</v>
      </c>
      <c r="P106" s="13">
        <f>IF(M106="nb",'List of dopants and characteris'!$B$10,IF(M106="ru",'List of dopants and characteris'!$C$10,IF(M106="ta",'List of dopants and characteris'!$D$10,IF(M106="sb",'List of dopants and characteris'!$E$10,IF(M106="w",'List of dopants and characteris'!$F$10,IF(M106="ge",'List of dopants and characteris'!$G$10,IF(M106="bi",'List of dopants and characteris'!$H$10,IF(M106="cr",'List of dopants and characteris'!$I$10,IF(M106="gd",'List of dopants and characteris'!$J$10,IF(M106="mo",'List of dopants and characteris'!$K$10,IF(M106="sm",'List of dopants and characteris'!$L$10,IF(M106="y",'List of dopants and characteris'!$M$10,0))))))))))))</f>
        <v>0</v>
      </c>
      <c r="Q106" s="15">
        <f>IF(K106="al",'List of dopants and characteris'!$B$3,IF(K106="fe",'List of dopants and characteris'!$C$3,IF(K106="ga",'List of dopants and characteris'!$D$3,IF(K106="ge",'List of dopants and characteris'!$E$3,0))))</f>
        <v>1.61</v>
      </c>
      <c r="R106" s="15">
        <f>IF(L106="sr",'List of dopants and characteris'!$B$7,IF(L106="ba",'List of dopants and characteris'!$C$7,IF(L106="ce",'List of dopants and characteris'!$D$7,IF(L106="ca",'List of dopants and characteris'!$E$7,IF(L106="rb",'List of dopants and characteris'!$F$7,0)))))</f>
        <v>0</v>
      </c>
      <c r="S106" s="15">
        <f>IF(M106="nb",'List of dopants and characteris'!$B$11,IF(M106="ru",'List of dopants and characteris'!$C$11,IF(M106="ta",'List of dopants and characteris'!$D$11,IF(M106="sb",'List of dopants and characteris'!$E$11,IF(M106="w",'List of dopants and characteris'!$F$11,IF(M106="ge",'List of dopants and characteris'!$G$11,IF(M106="bi",'List of dopants and characteris'!$H$11,IF(M106="cr",'List of dopants and characteris'!$I$11,IF(M106="gd",'List of dopants and characteris'!$J$11,IF(M106="mo",'List of dopants and characteris'!$K$11,IF(M106="sm",'List of dopants and characteris'!$L$11,IF(M106="y",'List of dopants and characteris'!$M$11,0))))))))))))</f>
        <v>0</v>
      </c>
    </row>
    <row r="107" spans="1:19" ht="14.25" x14ac:dyDescent="0.2">
      <c r="A107" s="16" t="s">
        <v>61</v>
      </c>
      <c r="B107" s="11">
        <v>6.25</v>
      </c>
      <c r="C107" s="11">
        <v>3</v>
      </c>
      <c r="D107" s="11">
        <v>2</v>
      </c>
      <c r="E107" s="11">
        <v>0.25</v>
      </c>
      <c r="F107" s="11">
        <v>0</v>
      </c>
      <c r="G107" s="11">
        <v>0</v>
      </c>
      <c r="H107" s="11">
        <v>90.1</v>
      </c>
      <c r="I107" s="12">
        <v>2.2000000000000001E-4</v>
      </c>
      <c r="J107" s="13">
        <f t="shared" si="3"/>
        <v>-3.6575773191777938</v>
      </c>
      <c r="K107" s="11" t="s">
        <v>49</v>
      </c>
      <c r="L107" s="14"/>
      <c r="M107" s="14"/>
      <c r="N107" s="13">
        <f>IF(K107="al",'List of dopants and characteris'!$B$2,IF(K107="fe",'List of dopants and characteris'!$C$2,IF(K107="ga",'List of dopants and characteris'!$D$2,IF(K107="ge",'List of dopants and characteris'!$E$2,0))))</f>
        <v>53</v>
      </c>
      <c r="O107" s="11">
        <f>IF(L107="sr",'List of dopants and characteris'!$B$6,IF(L107="ba",'List of dopants and characteris'!$C$6,IF(L107="ce",'List of dopants and characteris'!$D$6,IF(L107="ca",'List of dopants and characteris'!$E$6,IF(L107="rb",'List of dopants and characteris'!$F$6,0)))))</f>
        <v>0</v>
      </c>
      <c r="P107" s="13">
        <f>IF(M107="nb",'List of dopants and characteris'!$B$10,IF(M107="ru",'List of dopants and characteris'!$C$10,IF(M107="ta",'List of dopants and characteris'!$D$10,IF(M107="sb",'List of dopants and characteris'!$E$10,IF(M107="w",'List of dopants and characteris'!$F$10,IF(M107="ge",'List of dopants and characteris'!$G$10,IF(M107="bi",'List of dopants and characteris'!$H$10,IF(M107="cr",'List of dopants and characteris'!$I$10,IF(M107="gd",'List of dopants and characteris'!$J$10,IF(M107="mo",'List of dopants and characteris'!$K$10,IF(M107="sm",'List of dopants and characteris'!$L$10,IF(M107="y",'List of dopants and characteris'!$M$10,0))))))))))))</f>
        <v>0</v>
      </c>
      <c r="Q107" s="15">
        <f>IF(K107="al",'List of dopants and characteris'!$B$3,IF(K107="fe",'List of dopants and characteris'!$C$3,IF(K107="ga",'List of dopants and characteris'!$D$3,IF(K107="ge",'List of dopants and characteris'!$E$3,0))))</f>
        <v>1.61</v>
      </c>
      <c r="R107" s="15">
        <f>IF(L107="sr",'List of dopants and characteris'!$B$7,IF(L107="ba",'List of dopants and characteris'!$C$7,IF(L107="ce",'List of dopants and characteris'!$D$7,IF(L107="ca",'List of dopants and characteris'!$E$7,IF(L107="rb",'List of dopants and characteris'!$F$7,0)))))</f>
        <v>0</v>
      </c>
      <c r="S107" s="15">
        <f>IF(M107="nb",'List of dopants and characteris'!$B$11,IF(M107="ru",'List of dopants and characteris'!$C$11,IF(M107="ta",'List of dopants and characteris'!$D$11,IF(M107="sb",'List of dopants and characteris'!$E$11,IF(M107="w",'List of dopants and characteris'!$F$11,IF(M107="ge",'List of dopants and characteris'!$G$11,IF(M107="bi",'List of dopants and characteris'!$H$11,IF(M107="cr",'List of dopants and characteris'!$I$11,IF(M107="gd",'List of dopants and characteris'!$J$11,IF(M107="mo",'List of dopants and characteris'!$K$11,IF(M107="sm",'List of dopants and characteris'!$L$11,IF(M107="y",'List of dopants and characteris'!$M$11,0))))))))))))</f>
        <v>0</v>
      </c>
    </row>
    <row r="108" spans="1:19" ht="14.25" x14ac:dyDescent="0.2">
      <c r="A108" s="17" t="s">
        <v>63</v>
      </c>
      <c r="B108" s="11">
        <v>6.24</v>
      </c>
      <c r="C108" s="11">
        <v>3</v>
      </c>
      <c r="D108" s="11">
        <v>2</v>
      </c>
      <c r="E108" s="11">
        <v>0.3</v>
      </c>
      <c r="F108" s="11">
        <v>0</v>
      </c>
      <c r="G108" s="11">
        <v>0</v>
      </c>
      <c r="H108" s="11">
        <v>91.2</v>
      </c>
      <c r="I108" s="12">
        <v>2.1000000000000001E-4</v>
      </c>
      <c r="J108" s="13">
        <f t="shared" si="3"/>
        <v>-3.6777807052660809</v>
      </c>
      <c r="K108" s="11" t="s">
        <v>49</v>
      </c>
      <c r="L108" s="14"/>
      <c r="M108" s="14"/>
      <c r="N108" s="13">
        <f>IF(K108="al",'List of dopants and characteris'!$B$2,IF(K108="fe",'List of dopants and characteris'!$C$2,IF(K108="ga",'List of dopants and characteris'!$D$2,IF(K108="ge",'List of dopants and characteris'!$E$2,0))))</f>
        <v>53</v>
      </c>
      <c r="O108" s="11">
        <f>IF(L108="sr",'List of dopants and characteris'!$B$6,IF(L108="ba",'List of dopants and characteris'!$C$6,IF(L108="ce",'List of dopants and characteris'!$D$6,IF(L108="ca",'List of dopants and characteris'!$E$6,IF(L108="rb",'List of dopants and characteris'!$F$6,0)))))</f>
        <v>0</v>
      </c>
      <c r="P108" s="13">
        <f>IF(M108="nb",'List of dopants and characteris'!$B$10,IF(M108="ru",'List of dopants and characteris'!$C$10,IF(M108="ta",'List of dopants and characteris'!$D$10,IF(M108="sb",'List of dopants and characteris'!$E$10,IF(M108="w",'List of dopants and characteris'!$F$10,IF(M108="ge",'List of dopants and characteris'!$G$10,IF(M108="bi",'List of dopants and characteris'!$H$10,IF(M108="cr",'List of dopants and characteris'!$I$10,IF(M108="gd",'List of dopants and characteris'!$J$10,IF(M108="mo",'List of dopants and characteris'!$K$10,IF(M108="sm",'List of dopants and characteris'!$L$10,IF(M108="y",'List of dopants and characteris'!$M$10,0))))))))))))</f>
        <v>0</v>
      </c>
      <c r="Q108" s="15">
        <f>IF(K108="al",'List of dopants and characteris'!$B$3,IF(K108="fe",'List of dopants and characteris'!$C$3,IF(K108="ga",'List of dopants and characteris'!$D$3,IF(K108="ge",'List of dopants and characteris'!$E$3,0))))</f>
        <v>1.61</v>
      </c>
      <c r="R108" s="15">
        <f>IF(L108="sr",'List of dopants and characteris'!$B$7,IF(L108="ba",'List of dopants and characteris'!$C$7,IF(L108="ce",'List of dopants and characteris'!$D$7,IF(L108="ca",'List of dopants and characteris'!$E$7,IF(L108="rb",'List of dopants and characteris'!$F$7,0)))))</f>
        <v>0</v>
      </c>
      <c r="S108" s="15">
        <f>IF(M108="nb",'List of dopants and characteris'!$B$11,IF(M108="ru",'List of dopants and characteris'!$C$11,IF(M108="ta",'List of dopants and characteris'!$D$11,IF(M108="sb",'List of dopants and characteris'!$E$11,IF(M108="w",'List of dopants and characteris'!$F$11,IF(M108="ge",'List of dopants and characteris'!$G$11,IF(M108="bi",'List of dopants and characteris'!$H$11,IF(M108="cr",'List of dopants and characteris'!$I$11,IF(M108="gd",'List of dopants and characteris'!$J$11,IF(M108="mo",'List of dopants and characteris'!$K$11,IF(M108="sm",'List of dopants and characteris'!$L$11,IF(M108="y",'List of dopants and characteris'!$M$11,0))))))))))))</f>
        <v>0</v>
      </c>
    </row>
    <row r="109" spans="1:19" ht="14.25" x14ac:dyDescent="0.2">
      <c r="A109" s="16" t="s">
        <v>57</v>
      </c>
      <c r="B109" s="11">
        <v>6.91</v>
      </c>
      <c r="C109" s="11">
        <v>3</v>
      </c>
      <c r="D109" s="11">
        <v>1.98</v>
      </c>
      <c r="E109" s="11">
        <v>0.13</v>
      </c>
      <c r="F109" s="11">
        <v>0</v>
      </c>
      <c r="G109" s="11">
        <v>0</v>
      </c>
      <c r="H109" s="11">
        <v>93</v>
      </c>
      <c r="I109" s="12">
        <v>2.0799999999999999E-4</v>
      </c>
      <c r="J109" s="13">
        <f t="shared" si="3"/>
        <v>-3.6819366650372385</v>
      </c>
      <c r="K109" s="11" t="s">
        <v>49</v>
      </c>
      <c r="L109" s="14"/>
      <c r="M109" s="14"/>
      <c r="N109" s="13">
        <f>IF(K109="al",'List of dopants and characteris'!$B$2,IF(K109="fe",'List of dopants and characteris'!$C$2,IF(K109="ga",'List of dopants and characteris'!$D$2,IF(K109="ge",'List of dopants and characteris'!$E$2,0))))</f>
        <v>53</v>
      </c>
      <c r="O109" s="11">
        <f>IF(L109="sr",'List of dopants and characteris'!$B$6,IF(L109="ba",'List of dopants and characteris'!$C$6,IF(L109="ce",'List of dopants and characteris'!$D$6,IF(L109="ca",'List of dopants and characteris'!$E$6,IF(L109="rb",'List of dopants and characteris'!$F$6,0)))))</f>
        <v>0</v>
      </c>
      <c r="P109" s="13">
        <f>IF(M109="nb",'List of dopants and characteris'!$B$10,IF(M109="ru",'List of dopants and characteris'!$C$10,IF(M109="ta",'List of dopants and characteris'!$D$10,IF(M109="sb",'List of dopants and characteris'!$E$10,IF(M109="w",'List of dopants and characteris'!$F$10,IF(M109="ge",'List of dopants and characteris'!$G$10,IF(M109="bi",'List of dopants and characteris'!$H$10,IF(M109="cr",'List of dopants and characteris'!$I$10,IF(M109="gd",'List of dopants and characteris'!$J$10,IF(M109="mo",'List of dopants and characteris'!$K$10,IF(M109="sm",'List of dopants and characteris'!$L$10,IF(M109="y",'List of dopants and characteris'!$M$10,0))))))))))))</f>
        <v>0</v>
      </c>
      <c r="Q109" s="15">
        <f>IF(K109="al",'List of dopants and characteris'!$B$3,IF(K109="fe",'List of dopants and characteris'!$C$3,IF(K109="ga",'List of dopants and characteris'!$D$3,IF(K109="ge",'List of dopants and characteris'!$E$3,0))))</f>
        <v>1.61</v>
      </c>
      <c r="R109" s="15">
        <f>IF(L109="sr",'List of dopants and characteris'!$B$7,IF(L109="ba",'List of dopants and characteris'!$C$7,IF(L109="ce",'List of dopants and characteris'!$D$7,IF(L109="ca",'List of dopants and characteris'!$E$7,IF(L109="rb",'List of dopants and characteris'!$F$7,0)))))</f>
        <v>0</v>
      </c>
      <c r="S109" s="15">
        <f>IF(M109="nb",'List of dopants and characteris'!$B$11,IF(M109="ru",'List of dopants and characteris'!$C$11,IF(M109="ta",'List of dopants and characteris'!$D$11,IF(M109="sb",'List of dopants and characteris'!$E$11,IF(M109="w",'List of dopants and characteris'!$F$11,IF(M109="ge",'List of dopants and characteris'!$G$11,IF(M109="bi",'List of dopants and characteris'!$H$11,IF(M109="cr",'List of dopants and characteris'!$I$11,IF(M109="gd",'List of dopants and characteris'!$J$11,IF(M109="mo",'List of dopants and characteris'!$K$11,IF(M109="sm",'List of dopants and characteris'!$L$11,IF(M109="y",'List of dopants and characteris'!$M$11,0))))))))))))</f>
        <v>0</v>
      </c>
    </row>
    <row r="110" spans="1:19" ht="14.25" x14ac:dyDescent="0.2">
      <c r="A110" s="16" t="s">
        <v>110</v>
      </c>
      <c r="B110" s="11">
        <v>6</v>
      </c>
      <c r="C110" s="11">
        <v>3</v>
      </c>
      <c r="D110" s="11">
        <v>1.5</v>
      </c>
      <c r="E110" s="11">
        <v>0</v>
      </c>
      <c r="F110" s="11">
        <v>0</v>
      </c>
      <c r="G110" s="11">
        <v>0.15</v>
      </c>
      <c r="H110" s="14"/>
      <c r="I110" s="12">
        <v>2.0799999999999999E-4</v>
      </c>
      <c r="J110" s="13">
        <f t="shared" si="3"/>
        <v>-3.6819366650372385</v>
      </c>
      <c r="K110" s="14"/>
      <c r="L110" s="14"/>
      <c r="M110" s="11" t="s">
        <v>111</v>
      </c>
      <c r="N110" s="13">
        <f>IF(K110="al",'List of dopants and characteris'!$B$2,IF(K110="fe",'List of dopants and characteris'!$C$2,IF(K110="ga",'List of dopants and characteris'!$D$2,IF(K110="ge",'List of dopants and characteris'!$E$2,0))))</f>
        <v>0</v>
      </c>
      <c r="O110" s="11">
        <f>IF(L110="sr",'List of dopants and characteris'!$B$6,IF(L110="ba",'List of dopants and characteris'!$C$6,IF(L110="ce",'List of dopants and characteris'!$D$6,IF(L110="ca",'List of dopants and characteris'!$E$6,IF(L110="rb",'List of dopants and characteris'!$F$6,0)))))</f>
        <v>0</v>
      </c>
      <c r="P110" s="13">
        <f>IF(M110="nb",'List of dopants and characteris'!$B$10,IF(M110="ru",'List of dopants and characteris'!$C$10,IF(M110="ta",'List of dopants and characteris'!$D$10,IF(M110="sb",'List of dopants and characteris'!$E$10,IF(M110="w",'List of dopants and characteris'!$F$10,IF(M110="ge",'List of dopants and characteris'!$G$10,IF(M110="bi",'List of dopants and characteris'!$H$10,IF(M110="cr",'List of dopants and characteris'!$I$10,IF(M110="gd",'List of dopants and characteris'!$J$10,IF(M110="mo",'List of dopants and characteris'!$K$10,IF(M110="sm",'List of dopants and characteris'!$L$10,IF(M110="y",'List of dopants and characteris'!$M$10,0))))))))))))</f>
        <v>74</v>
      </c>
      <c r="Q110" s="15">
        <f>IF(K110="al",'List of dopants and characteris'!$B$3,IF(K110="fe",'List of dopants and characteris'!$C$3,IF(K110="ga",'List of dopants and characteris'!$D$3,IF(K110="ge",'List of dopants and characteris'!$E$3,0))))</f>
        <v>0</v>
      </c>
      <c r="R110" s="15">
        <f>IF(L110="sr",'List of dopants and characteris'!$B$7,IF(L110="ba",'List of dopants and characteris'!$C$7,IF(L110="ce",'List of dopants and characteris'!$D$7,IF(L110="ca",'List of dopants and characteris'!$E$7,IF(L110="rb",'List of dopants and characteris'!$F$7,0)))))</f>
        <v>0</v>
      </c>
      <c r="S110" s="15">
        <f>IF(M110="nb",'List of dopants and characteris'!$B$11,IF(M110="ru",'List of dopants and characteris'!$C$11,IF(M110="ta",'List of dopants and characteris'!$D$11,IF(M110="sb",'List of dopants and characteris'!$E$11,IF(M110="w",'List of dopants and characteris'!$F$11,IF(M110="ge",'List of dopants and characteris'!$G$11,IF(M110="bi",'List of dopants and characteris'!$H$11,IF(M110="cr",'List of dopants and characteris'!$I$11,IF(M110="gd",'List of dopants and characteris'!$J$11,IF(M110="mo",'List of dopants and characteris'!$K$11,IF(M110="sm",'List of dopants and characteris'!$L$11,IF(M110="y",'List of dopants and characteris'!$M$11,0))))))))))))</f>
        <v>2.36</v>
      </c>
    </row>
    <row r="111" spans="1:19" ht="14.25" x14ac:dyDescent="0.2">
      <c r="A111" s="16" t="s">
        <v>75</v>
      </c>
      <c r="B111" s="11">
        <v>6.25</v>
      </c>
      <c r="C111" s="11">
        <v>3</v>
      </c>
      <c r="D111" s="11">
        <v>1.25</v>
      </c>
      <c r="E111" s="11">
        <v>0</v>
      </c>
      <c r="F111" s="11">
        <v>0</v>
      </c>
      <c r="G111" s="11">
        <v>0.75</v>
      </c>
      <c r="H111" s="11">
        <v>83</v>
      </c>
      <c r="I111" s="12">
        <v>2.0000000000000001E-4</v>
      </c>
      <c r="J111" s="13">
        <f t="shared" si="3"/>
        <v>-3.6989700043360187</v>
      </c>
      <c r="K111" s="14"/>
      <c r="L111" s="14"/>
      <c r="M111" s="11" t="s">
        <v>76</v>
      </c>
      <c r="N111" s="13">
        <f>IF(K111="al",'List of dopants and characteris'!$B$2,IF(K111="fe",'List of dopants and characteris'!$C$2,IF(K111="ga",'List of dopants and characteris'!$D$2,IF(K111="ge",'List of dopants and characteris'!$E$2,0))))</f>
        <v>0</v>
      </c>
      <c r="O111" s="11">
        <f>IF(L111="sr",'List of dopants and characteris'!$B$6,IF(L111="ba",'List of dopants and characteris'!$C$6,IF(L111="ce",'List of dopants and characteris'!$D$6,IF(L111="ca",'List of dopants and characteris'!$E$6,IF(L111="rb",'List of dopants and characteris'!$F$6,0)))))</f>
        <v>0</v>
      </c>
      <c r="P111" s="13">
        <f>IF(M111="nb",'List of dopants and characteris'!$B$10,IF(M111="ru",'List of dopants and characteris'!$C$10,IF(M111="ta",'List of dopants and characteris'!$D$10,IF(M111="sb",'List of dopants and characteris'!$E$10,IF(M111="w",'List of dopants and characteris'!$F$10,IF(M111="ge",'List of dopants and characteris'!$G$10,IF(M111="bi",'List of dopants and characteris'!$H$10,IF(M111="cr",'List of dopants and characteris'!$I$10,IF(M111="gd",'List of dopants and characteris'!$J$10,IF(M111="mo",'List of dopants and characteris'!$K$10,IF(M111="sm",'List of dopants and characteris'!$L$10,IF(M111="y",'List of dopants and characteris'!$M$10,0))))))))))))</f>
        <v>90</v>
      </c>
      <c r="Q111" s="15">
        <f>IF(K111="al",'List of dopants and characteris'!$B$3,IF(K111="fe",'List of dopants and characteris'!$C$3,IF(K111="ga",'List of dopants and characteris'!$D$3,IF(K111="ge",'List of dopants and characteris'!$E$3,0))))</f>
        <v>0</v>
      </c>
      <c r="R111" s="15">
        <f>IF(L111="sr",'List of dopants and characteris'!$B$7,IF(L111="ba",'List of dopants and characteris'!$C$7,IF(L111="ce",'List of dopants and characteris'!$D$7,IF(L111="ca",'List of dopants and characteris'!$E$7,IF(L111="rb",'List of dopants and characteris'!$F$7,0)))))</f>
        <v>0</v>
      </c>
      <c r="S111" s="15">
        <f>IF(M111="nb",'List of dopants and characteris'!$B$11,IF(M111="ru",'List of dopants and characteris'!$C$11,IF(M111="ta",'List of dopants and characteris'!$D$11,IF(M111="sb",'List of dopants and characteris'!$E$11,IF(M111="w",'List of dopants and characteris'!$F$11,IF(M111="ge",'List of dopants and characteris'!$G$11,IF(M111="bi",'List of dopants and characteris'!$H$11,IF(M111="cr",'List of dopants and characteris'!$I$11,IF(M111="gd",'List of dopants and characteris'!$J$11,IF(M111="mo",'List of dopants and characteris'!$K$11,IF(M111="sm",'List of dopants and characteris'!$L$11,IF(M111="y",'List of dopants and characteris'!$M$11,0))))))))))))</f>
        <v>2.02</v>
      </c>
    </row>
    <row r="112" spans="1:19" ht="14.25" x14ac:dyDescent="0.2">
      <c r="A112" s="16" t="s">
        <v>130</v>
      </c>
      <c r="B112" s="13">
        <f>7-G112+F112</f>
        <v>6.4</v>
      </c>
      <c r="C112" s="13">
        <f>3-F112</f>
        <v>3</v>
      </c>
      <c r="D112" s="13">
        <f>2-G112</f>
        <v>1.4</v>
      </c>
      <c r="E112" s="11">
        <v>0</v>
      </c>
      <c r="F112" s="11">
        <v>0</v>
      </c>
      <c r="G112" s="11">
        <v>0.6</v>
      </c>
      <c r="H112" s="14"/>
      <c r="I112" s="12">
        <v>1.95E-4</v>
      </c>
      <c r="J112" s="13">
        <f t="shared" si="3"/>
        <v>-3.7099653886374822</v>
      </c>
      <c r="K112" s="14"/>
      <c r="L112" s="14"/>
      <c r="M112" s="11" t="s">
        <v>72</v>
      </c>
      <c r="N112" s="13">
        <f>IF(K112="al",'List of dopants and characteris'!$B$2,IF(K112="fe",'List of dopants and characteris'!$C$2,IF(K112="ga",'List of dopants and characteris'!$D$2,IF(K112="ge",'List of dopants and characteris'!$E$2,0))))</f>
        <v>0</v>
      </c>
      <c r="O112" s="11">
        <f>IF(L112="sr",'List of dopants and characteris'!$B$6,IF(L112="ba",'List of dopants and characteris'!$C$6,IF(L112="ce",'List of dopants and characteris'!$D$6,IF(L112="ca",'List of dopants and characteris'!$E$6,IF(L112="rb",'List of dopants and characteris'!$F$6,0)))))</f>
        <v>0</v>
      </c>
      <c r="P112" s="13">
        <f>IF(M112="nb",'List of dopants and characteris'!$B$10,IF(M112="ru",'List of dopants and characteris'!$C$10,IF(M112="ta",'List of dopants and characteris'!$D$10,IF(M112="sb",'List of dopants and characteris'!$E$10,IF(M112="w",'List of dopants and characteris'!$F$10,IF(M112="ge",'List of dopants and characteris'!$G$10,IF(M112="bi",'List of dopants and characteris'!$H$10,IF(M112="cr",'List of dopants and characteris'!$I$10,IF(M112="gd",'List of dopants and characteris'!$J$10,IF(M112="mo",'List of dopants and characteris'!$K$10,IF(M112="sm",'List of dopants and characteris'!$L$10,IF(M112="y",'List of dopants and characteris'!$M$10,0))))))))))))</f>
        <v>78</v>
      </c>
      <c r="Q112" s="15">
        <f>IF(K112="al",'List of dopants and characteris'!$B$3,IF(K112="fe",'List of dopants and characteris'!$C$3,IF(K112="ga",'List of dopants and characteris'!$D$3,IF(K112="ge",'List of dopants and characteris'!$E$3,0))))</f>
        <v>0</v>
      </c>
      <c r="R112" s="15">
        <f>IF(L112="sr",'List of dopants and characteris'!$B$7,IF(L112="ba",'List of dopants and characteris'!$C$7,IF(L112="ce",'List of dopants and characteris'!$D$7,IF(L112="ca",'List of dopants and characteris'!$E$7,IF(L112="rb",'List of dopants and characteris'!$F$7,0)))))</f>
        <v>0</v>
      </c>
      <c r="S112" s="15">
        <f>IF(M112="nb",'List of dopants and characteris'!$B$11,IF(M112="ru",'List of dopants and characteris'!$C$11,IF(M112="ta",'List of dopants and characteris'!$D$11,IF(M112="sb",'List of dopants and characteris'!$E$11,IF(M112="w",'List of dopants and characteris'!$F$11,IF(M112="ge",'List of dopants and characteris'!$G$11,IF(M112="bi",'List of dopants and characteris'!$H$11,IF(M112="cr",'List of dopants and characteris'!$I$11,IF(M112="gd",'List of dopants and characteris'!$J$11,IF(M112="mo",'List of dopants and characteris'!$K$11,IF(M112="sm",'List of dopants and characteris'!$L$11,IF(M112="y",'List of dopants and characteris'!$M$11,0))))))))))))</f>
        <v>1.5</v>
      </c>
    </row>
    <row r="113" spans="1:19" ht="14.25" x14ac:dyDescent="0.2">
      <c r="A113" s="17" t="s">
        <v>132</v>
      </c>
      <c r="B113" s="13">
        <f>6.4+F113</f>
        <v>6.7</v>
      </c>
      <c r="C113" s="13">
        <f>3-F113</f>
        <v>2.7</v>
      </c>
      <c r="D113" s="11">
        <v>2</v>
      </c>
      <c r="E113" s="11">
        <v>0.2</v>
      </c>
      <c r="F113" s="11">
        <v>0.3</v>
      </c>
      <c r="G113" s="11">
        <v>0</v>
      </c>
      <c r="H113" s="14"/>
      <c r="I113" s="12">
        <v>1.95E-4</v>
      </c>
      <c r="J113" s="13">
        <f t="shared" si="3"/>
        <v>-3.7099653886374822</v>
      </c>
      <c r="K113" s="11" t="s">
        <v>74</v>
      </c>
      <c r="L113" s="11" t="s">
        <v>133</v>
      </c>
      <c r="M113" s="14"/>
      <c r="N113" s="13">
        <f>IF(K113="al",'List of dopants and characteris'!$B$2,IF(K113="fe",'List of dopants and characteris'!$C$2,IF(K113="ga",'List of dopants and characteris'!$D$2,IF(K113="ge",'List of dopants and characteris'!$E$2,0))))</f>
        <v>61</v>
      </c>
      <c r="O113" s="11">
        <f>IF(L113="sr",'List of dopants and characteris'!$B$6,IF(L113="ba",'List of dopants and characteris'!$C$6,IF(L113="ce",'List of dopants and characteris'!$D$6,IF(L113="ca",'List of dopants and characteris'!$E$6,IF(L113="rb",'List of dopants and characteris'!$F$6,0)))))</f>
        <v>140</v>
      </c>
      <c r="P113" s="13">
        <f>IF(M113="nb",'List of dopants and characteris'!$B$10,IF(M113="ru",'List of dopants and characteris'!$C$10,IF(M113="ta",'List of dopants and characteris'!$D$10,IF(M113="sb",'List of dopants and characteris'!$E$10,IF(M113="w",'List of dopants and characteris'!$F$10,IF(M113="ge",'List of dopants and characteris'!$G$10,IF(M113="bi",'List of dopants and characteris'!$H$10,IF(M113="cr",'List of dopants and characteris'!$I$10,IF(M113="gd",'List of dopants and characteris'!$J$10,IF(M113="mo",'List of dopants and characteris'!$K$10,IF(M113="sm",'List of dopants and characteris'!$L$10,IF(M113="y",'List of dopants and characteris'!$M$10,0))))))))))))</f>
        <v>0</v>
      </c>
      <c r="Q113" s="15">
        <f>IF(K113="al",'List of dopants and characteris'!$B$3,IF(K113="fe",'List of dopants and characteris'!$C$3,IF(K113="ga",'List of dopants and characteris'!$D$3,IF(K113="ge",'List of dopants and characteris'!$E$3,0))))</f>
        <v>1.81</v>
      </c>
      <c r="R113" s="15">
        <f>IF(L113="sr",'List of dopants and characteris'!$B$7,IF(L113="ba",'List of dopants and characteris'!$C$7,IF(L113="ce",'List of dopants and characteris'!$D$7,IF(L113="ca",'List of dopants and characteris'!$E$7,IF(L113="rb",'List of dopants and characteris'!$F$7,0)))))</f>
        <v>0.95</v>
      </c>
      <c r="S113" s="15">
        <f>IF(M113="nb",'List of dopants and characteris'!$B$11,IF(M113="ru",'List of dopants and characteris'!$C$11,IF(M113="ta",'List of dopants and characteris'!$D$11,IF(M113="sb",'List of dopants and characteris'!$E$11,IF(M113="w",'List of dopants and characteris'!$F$11,IF(M113="ge",'List of dopants and characteris'!$G$11,IF(M113="bi",'List of dopants and characteris'!$H$11,IF(M113="cr",'List of dopants and characteris'!$I$11,IF(M113="gd",'List of dopants and characteris'!$J$11,IF(M113="mo",'List of dopants and characteris'!$K$11,IF(M113="sm",'List of dopants and characteris'!$L$11,IF(M113="y",'List of dopants and characteris'!$M$11,0))))))))))))</f>
        <v>0</v>
      </c>
    </row>
    <row r="114" spans="1:19" ht="14.25" x14ac:dyDescent="0.2">
      <c r="A114" s="16" t="s">
        <v>57</v>
      </c>
      <c r="B114" s="11">
        <v>7.42</v>
      </c>
      <c r="C114" s="11">
        <v>3</v>
      </c>
      <c r="D114" s="11">
        <v>1.97</v>
      </c>
      <c r="E114" s="11">
        <v>0.14000000000000001</v>
      </c>
      <c r="F114" s="11">
        <v>0</v>
      </c>
      <c r="G114" s="11">
        <v>0</v>
      </c>
      <c r="H114" s="11">
        <v>90</v>
      </c>
      <c r="I114" s="12">
        <v>1.8900000000000001E-4</v>
      </c>
      <c r="J114" s="13">
        <f t="shared" si="3"/>
        <v>-3.7235381958267557</v>
      </c>
      <c r="K114" s="11" t="s">
        <v>49</v>
      </c>
      <c r="L114" s="14"/>
      <c r="M114" s="14"/>
      <c r="N114" s="13">
        <f>IF(K114="al",'List of dopants and characteris'!$B$2,IF(K114="fe",'List of dopants and characteris'!$C$2,IF(K114="ga",'List of dopants and characteris'!$D$2,IF(K114="ge",'List of dopants and characteris'!$E$2,0))))</f>
        <v>53</v>
      </c>
      <c r="O114" s="11">
        <f>IF(L114="sr",'List of dopants and characteris'!$B$6,IF(L114="ba",'List of dopants and characteris'!$C$6,IF(L114="ce",'List of dopants and characteris'!$D$6,IF(L114="ca",'List of dopants and characteris'!$E$6,IF(L114="rb",'List of dopants and characteris'!$F$6,0)))))</f>
        <v>0</v>
      </c>
      <c r="P114" s="13">
        <f>IF(M114="nb",'List of dopants and characteris'!$B$10,IF(M114="ru",'List of dopants and characteris'!$C$10,IF(M114="ta",'List of dopants and characteris'!$D$10,IF(M114="sb",'List of dopants and characteris'!$E$10,IF(M114="w",'List of dopants and characteris'!$F$10,IF(M114="ge",'List of dopants and characteris'!$G$10,IF(M114="bi",'List of dopants and characteris'!$H$10,IF(M114="cr",'List of dopants and characteris'!$I$10,IF(M114="gd",'List of dopants and characteris'!$J$10,IF(M114="mo",'List of dopants and characteris'!$K$10,IF(M114="sm",'List of dopants and characteris'!$L$10,IF(M114="y",'List of dopants and characteris'!$M$10,0))))))))))))</f>
        <v>0</v>
      </c>
      <c r="Q114" s="15">
        <f>IF(K114="al",'List of dopants and characteris'!$B$3,IF(K114="fe",'List of dopants and characteris'!$C$3,IF(K114="ga",'List of dopants and characteris'!$D$3,IF(K114="ge",'List of dopants and characteris'!$E$3,0))))</f>
        <v>1.61</v>
      </c>
      <c r="R114" s="15">
        <f>IF(L114="sr",'List of dopants and characteris'!$B$7,IF(L114="ba",'List of dopants and characteris'!$C$7,IF(L114="ce",'List of dopants and characteris'!$D$7,IF(L114="ca",'List of dopants and characteris'!$E$7,IF(L114="rb",'List of dopants and characteris'!$F$7,0)))))</f>
        <v>0</v>
      </c>
      <c r="S114" s="15">
        <f>IF(M114="nb",'List of dopants and characteris'!$B$11,IF(M114="ru",'List of dopants and characteris'!$C$11,IF(M114="ta",'List of dopants and characteris'!$D$11,IF(M114="sb",'List of dopants and characteris'!$E$11,IF(M114="w",'List of dopants and characteris'!$F$11,IF(M114="ge",'List of dopants and characteris'!$G$11,IF(M114="bi",'List of dopants and characteris'!$H$11,IF(M114="cr",'List of dopants and characteris'!$I$11,IF(M114="gd",'List of dopants and characteris'!$J$11,IF(M114="mo",'List of dopants and characteris'!$K$11,IF(M114="sm",'List of dopants and characteris'!$L$11,IF(M114="y",'List of dopants and characteris'!$M$11,0))))))))))))</f>
        <v>0</v>
      </c>
    </row>
    <row r="115" spans="1:19" ht="14.25" x14ac:dyDescent="0.2">
      <c r="A115" s="19" t="s">
        <v>93</v>
      </c>
      <c r="B115" s="11">
        <v>7</v>
      </c>
      <c r="C115" s="11">
        <v>3</v>
      </c>
      <c r="D115" s="11">
        <v>2</v>
      </c>
      <c r="E115" s="11">
        <v>0</v>
      </c>
      <c r="F115" s="11">
        <v>0</v>
      </c>
      <c r="G115" s="11">
        <v>0</v>
      </c>
      <c r="H115" s="11">
        <v>87.7</v>
      </c>
      <c r="I115" s="12">
        <v>1.8699999999999999E-4</v>
      </c>
      <c r="J115" s="13">
        <f t="shared" si="3"/>
        <v>-3.728158393463501</v>
      </c>
      <c r="K115" s="14"/>
      <c r="L115" s="14"/>
      <c r="M115" s="14"/>
      <c r="N115" s="13">
        <f>IF(K115="al",'List of dopants and characteris'!$B$2,IF(K115="fe",'List of dopants and characteris'!$C$2,IF(K115="ga",'List of dopants and characteris'!$D$2,IF(K115="ge",'List of dopants and characteris'!$E$2,0))))</f>
        <v>0</v>
      </c>
      <c r="O115" s="11">
        <f>IF(L115="sr",'List of dopants and characteris'!$B$6,IF(L115="ba",'List of dopants and characteris'!$C$6,IF(L115="ce",'List of dopants and characteris'!$D$6,IF(L115="ca",'List of dopants and characteris'!$E$6,IF(L115="rb",'List of dopants and characteris'!$F$6,0)))))</f>
        <v>0</v>
      </c>
      <c r="P115" s="13">
        <f>IF(M115="nb",'List of dopants and characteris'!$B$10,IF(M115="ru",'List of dopants and characteris'!$C$10,IF(M115="ta",'List of dopants and characteris'!$D$10,IF(M115="sb",'List of dopants and characteris'!$E$10,IF(M115="w",'List of dopants and characteris'!$F$10,IF(M115="ge",'List of dopants and characteris'!$G$10,IF(M115="bi",'List of dopants and characteris'!$H$10,IF(M115="cr",'List of dopants and characteris'!$I$10,IF(M115="gd",'List of dopants and characteris'!$J$10,IF(M115="mo",'List of dopants and characteris'!$K$10,IF(M115="sm",'List of dopants and characteris'!$L$10,IF(M115="y",'List of dopants and characteris'!$M$10,0))))))))))))</f>
        <v>0</v>
      </c>
      <c r="Q115" s="15">
        <f>IF(K115="al",'List of dopants and characteris'!$B$3,IF(K115="fe",'List of dopants and characteris'!$C$3,IF(K115="ga",'List of dopants and characteris'!$D$3,IF(K115="ge",'List of dopants and characteris'!$E$3,0))))</f>
        <v>0</v>
      </c>
      <c r="R115" s="15">
        <f>IF(L115="sr",'List of dopants and characteris'!$B$7,IF(L115="ba",'List of dopants and characteris'!$C$7,IF(L115="ce",'List of dopants and characteris'!$D$7,IF(L115="ca",'List of dopants and characteris'!$E$7,IF(L115="rb",'List of dopants and characteris'!$F$7,0)))))</f>
        <v>0</v>
      </c>
      <c r="S115" s="15">
        <f>IF(M115="nb",'List of dopants and characteris'!$B$11,IF(M115="ru",'List of dopants and characteris'!$C$11,IF(M115="ta",'List of dopants and characteris'!$D$11,IF(M115="sb",'List of dopants and characteris'!$E$11,IF(M115="w",'List of dopants and characteris'!$F$11,IF(M115="ge",'List of dopants and characteris'!$G$11,IF(M115="bi",'List of dopants and characteris'!$H$11,IF(M115="cr",'List of dopants and characteris'!$I$11,IF(M115="gd",'List of dopants and characteris'!$J$11,IF(M115="mo",'List of dopants and characteris'!$K$11,IF(M115="sm",'List of dopants and characteris'!$L$11,IF(M115="y",'List of dopants and characteris'!$M$11,0))))))))))))</f>
        <v>0</v>
      </c>
    </row>
    <row r="116" spans="1:19" ht="14.25" x14ac:dyDescent="0.2">
      <c r="A116" s="17" t="s">
        <v>134</v>
      </c>
      <c r="B116" s="13">
        <f>6.6+F116</f>
        <v>6.8</v>
      </c>
      <c r="C116" s="13">
        <f>3-F116</f>
        <v>2.8</v>
      </c>
      <c r="D116" s="11">
        <v>1.6</v>
      </c>
      <c r="E116" s="11">
        <v>0</v>
      </c>
      <c r="F116" s="11">
        <v>0.2</v>
      </c>
      <c r="G116" s="11">
        <v>0.4</v>
      </c>
      <c r="H116" s="11">
        <v>92.7</v>
      </c>
      <c r="I116" s="12">
        <v>1.7200000000000001E-4</v>
      </c>
      <c r="J116" s="13">
        <f t="shared" si="3"/>
        <v>-3.7644715530924509</v>
      </c>
      <c r="K116" s="14"/>
      <c r="L116" s="11" t="s">
        <v>133</v>
      </c>
      <c r="M116" s="11" t="s">
        <v>106</v>
      </c>
      <c r="N116" s="13">
        <f>IF(K116="al",'List of dopants and characteris'!$B$2,IF(K116="fe",'List of dopants and characteris'!$C$2,IF(K116="ga",'List of dopants and characteris'!$D$2,IF(K116="ge",'List of dopants and characteris'!$E$2,0))))</f>
        <v>0</v>
      </c>
      <c r="O116" s="11">
        <f>IF(L116="sr",'List of dopants and characteris'!$B$6,IF(L116="ba",'List of dopants and characteris'!$C$6,IF(L116="ce",'List of dopants and characteris'!$D$6,IF(L116="ca",'List of dopants and characteris'!$E$6,IF(L116="rb",'List of dopants and characteris'!$F$6,0)))))</f>
        <v>140</v>
      </c>
      <c r="P116" s="13">
        <f>IF(M116="nb",'List of dopants and characteris'!$B$10,IF(M116="ru",'List of dopants and characteris'!$C$10,IF(M116="ta",'List of dopants and characteris'!$D$10,IF(M116="sb",'List of dopants and characteris'!$E$10,IF(M116="w",'List of dopants and characteris'!$F$10,IF(M116="ge",'List of dopants and characteris'!$G$10,IF(M116="bi",'List of dopants and characteris'!$H$10,IF(M116="cr",'List of dopants and characteris'!$I$10,IF(M116="gd",'List of dopants and characteris'!$J$10,IF(M116="mo",'List of dopants and characteris'!$K$10,IF(M116="sm",'List of dopants and characteris'!$L$10,IF(M116="y",'List of dopants and characteris'!$M$10,0))))))))))))</f>
        <v>74</v>
      </c>
      <c r="Q116" s="15">
        <f>IF(K116="al",'List of dopants and characteris'!$B$3,IF(K116="fe",'List of dopants and characteris'!$C$3,IF(K116="ga",'List of dopants and characteris'!$D$3,IF(K116="ge",'List of dopants and characteris'!$E$3,0))))</f>
        <v>0</v>
      </c>
      <c r="R116" s="15">
        <f>IF(L116="sr",'List of dopants and characteris'!$B$7,IF(L116="ba",'List of dopants and characteris'!$C$7,IF(L116="ce",'List of dopants and characteris'!$D$7,IF(L116="ca",'List of dopants and characteris'!$E$7,IF(L116="rb",'List of dopants and characteris'!$F$7,0)))))</f>
        <v>0.95</v>
      </c>
      <c r="S116" s="15">
        <f>IF(M116="nb",'List of dopants and characteris'!$B$11,IF(M116="ru",'List of dopants and characteris'!$C$11,IF(M116="ta",'List of dopants and characteris'!$D$11,IF(M116="sb",'List of dopants and characteris'!$E$11,IF(M116="w",'List of dopants and characteris'!$F$11,IF(M116="ge",'List of dopants and characteris'!$G$11,IF(M116="bi",'List of dopants and characteris'!$H$11,IF(M116="cr",'List of dopants and characteris'!$I$11,IF(M116="gd",'List of dopants and characteris'!$J$11,IF(M116="mo",'List of dopants and characteris'!$K$11,IF(M116="sm",'List of dopants and characteris'!$L$11,IF(M116="y",'List of dopants and characteris'!$M$11,0))))))))))))</f>
        <v>2.0499999999999998</v>
      </c>
    </row>
    <row r="117" spans="1:19" ht="14.25" x14ac:dyDescent="0.2">
      <c r="A117" s="16" t="s">
        <v>117</v>
      </c>
      <c r="B117" s="11">
        <v>6.85</v>
      </c>
      <c r="C117" s="11">
        <v>3.09</v>
      </c>
      <c r="D117" s="11">
        <v>2.0699999999999998</v>
      </c>
      <c r="E117" s="11">
        <v>0</v>
      </c>
      <c r="F117" s="11">
        <v>0</v>
      </c>
      <c r="G117" s="11">
        <v>0</v>
      </c>
      <c r="H117" s="14"/>
      <c r="I117" s="12">
        <v>1.6799999999999999E-4</v>
      </c>
      <c r="J117" s="13">
        <f t="shared" si="3"/>
        <v>-3.7746907182741372</v>
      </c>
      <c r="K117" s="14"/>
      <c r="L117" s="14"/>
      <c r="M117" s="14"/>
      <c r="N117" s="13">
        <f>IF(K117="al",'List of dopants and characteris'!$B$2,IF(K117="fe",'List of dopants and characteris'!$C$2,IF(K117="ga",'List of dopants and characteris'!$D$2,IF(K117="ge",'List of dopants and characteris'!$E$2,0))))</f>
        <v>0</v>
      </c>
      <c r="O117" s="11">
        <f>IF(L117="sr",'List of dopants and characteris'!$B$6,IF(L117="ba",'List of dopants and characteris'!$C$6,IF(L117="ce",'List of dopants and characteris'!$D$6,IF(L117="ca",'List of dopants and characteris'!$E$6,IF(L117="rb",'List of dopants and characteris'!$F$6,0)))))</f>
        <v>0</v>
      </c>
      <c r="P117" s="13">
        <f>IF(M117="nb",'List of dopants and characteris'!$B$10,IF(M117="ru",'List of dopants and characteris'!$C$10,IF(M117="ta",'List of dopants and characteris'!$D$10,IF(M117="sb",'List of dopants and characteris'!$E$10,IF(M117="w",'List of dopants and characteris'!$F$10,IF(M117="ge",'List of dopants and characteris'!$G$10,IF(M117="bi",'List of dopants and characteris'!$H$10,IF(M117="cr",'List of dopants and characteris'!$I$10,IF(M117="gd",'List of dopants and characteris'!$J$10,IF(M117="mo",'List of dopants and characteris'!$K$10,IF(M117="sm",'List of dopants and characteris'!$L$10,IF(M117="y",'List of dopants and characteris'!$M$10,0))))))))))))</f>
        <v>0</v>
      </c>
      <c r="Q117" s="15">
        <f>IF(K117="al",'List of dopants and characteris'!$B$3,IF(K117="fe",'List of dopants and characteris'!$C$3,IF(K117="ga",'List of dopants and characteris'!$D$3,IF(K117="ge",'List of dopants and characteris'!$E$3,0))))</f>
        <v>0</v>
      </c>
      <c r="R117" s="15">
        <f>IF(L117="sr",'List of dopants and characteris'!$B$7,IF(L117="ba",'List of dopants and characteris'!$C$7,IF(L117="ce",'List of dopants and characteris'!$D$7,IF(L117="ca",'List of dopants and characteris'!$E$7,IF(L117="rb",'List of dopants and characteris'!$F$7,0)))))</f>
        <v>0</v>
      </c>
      <c r="S117" s="15">
        <f>IF(M117="nb",'List of dopants and characteris'!$B$11,IF(M117="ru",'List of dopants and characteris'!$C$11,IF(M117="ta",'List of dopants and characteris'!$D$11,IF(M117="sb",'List of dopants and characteris'!$E$11,IF(M117="w",'List of dopants and characteris'!$F$11,IF(M117="ge",'List of dopants and characteris'!$G$11,IF(M117="bi",'List of dopants and characteris'!$H$11,IF(M117="cr",'List of dopants and characteris'!$I$11,IF(M117="gd",'List of dopants and characteris'!$J$11,IF(M117="mo",'List of dopants and characteris'!$K$11,IF(M117="sm",'List of dopants and characteris'!$L$11,IF(M117="y",'List of dopants and characteris'!$M$11,0))))))))))))</f>
        <v>0</v>
      </c>
    </row>
    <row r="118" spans="1:19" ht="14.25" x14ac:dyDescent="0.2">
      <c r="A118" s="16" t="s">
        <v>122</v>
      </c>
      <c r="B118" s="11">
        <v>6.6</v>
      </c>
      <c r="C118" s="11">
        <v>3</v>
      </c>
      <c r="D118" s="11">
        <v>1.6</v>
      </c>
      <c r="E118" s="11">
        <v>0</v>
      </c>
      <c r="F118" s="11">
        <v>0</v>
      </c>
      <c r="G118" s="11">
        <v>0.4</v>
      </c>
      <c r="H118" s="11">
        <v>81</v>
      </c>
      <c r="I118" s="12">
        <v>1.4999999999999999E-4</v>
      </c>
      <c r="J118" s="13">
        <f t="shared" si="3"/>
        <v>-3.8239087409443187</v>
      </c>
      <c r="K118" s="14"/>
      <c r="L118" s="14"/>
      <c r="M118" s="11" t="s">
        <v>72</v>
      </c>
      <c r="N118" s="13">
        <f>IF(K118="al",'List of dopants and characteris'!$B$2,IF(K118="fe",'List of dopants and characteris'!$C$2,IF(K118="ga",'List of dopants and characteris'!$D$2,IF(K118="ge",'List of dopants and characteris'!$E$2,0))))</f>
        <v>0</v>
      </c>
      <c r="O118" s="11">
        <f>IF(L118="sr",'List of dopants and characteris'!$B$6,IF(L118="ba",'List of dopants and characteris'!$C$6,IF(L118="ce",'List of dopants and characteris'!$D$6,IF(L118="ca",'List of dopants and characteris'!$E$6,IF(L118="rb",'List of dopants and characteris'!$F$6,0)))))</f>
        <v>0</v>
      </c>
      <c r="P118" s="13">
        <f>IF(M118="nb",'List of dopants and characteris'!$B$10,IF(M118="ru",'List of dopants and characteris'!$C$10,IF(M118="ta",'List of dopants and characteris'!$D$10,IF(M118="sb",'List of dopants and characteris'!$E$10,IF(M118="w",'List of dopants and characteris'!$F$10,IF(M118="ge",'List of dopants and characteris'!$G$10,IF(M118="bi",'List of dopants and characteris'!$H$10,IF(M118="cr",'List of dopants and characteris'!$I$10,IF(M118="gd",'List of dopants and characteris'!$J$10,IF(M118="mo",'List of dopants and characteris'!$K$10,IF(M118="sm",'List of dopants and characteris'!$L$10,IF(M118="y",'List of dopants and characteris'!$M$10,0))))))))))))</f>
        <v>78</v>
      </c>
      <c r="Q118" s="15">
        <f>IF(K118="al",'List of dopants and characteris'!$B$3,IF(K118="fe",'List of dopants and characteris'!$C$3,IF(K118="ga",'List of dopants and characteris'!$D$3,IF(K118="ge",'List of dopants and characteris'!$E$3,0))))</f>
        <v>0</v>
      </c>
      <c r="R118" s="15">
        <f>IF(L118="sr",'List of dopants and characteris'!$B$7,IF(L118="ba",'List of dopants and characteris'!$C$7,IF(L118="ce",'List of dopants and characteris'!$D$7,IF(L118="ca",'List of dopants and characteris'!$E$7,IF(L118="rb",'List of dopants and characteris'!$F$7,0)))))</f>
        <v>0</v>
      </c>
      <c r="S118" s="15">
        <f>IF(M118="nb",'List of dopants and characteris'!$B$11,IF(M118="ru",'List of dopants and characteris'!$C$11,IF(M118="ta",'List of dopants and characteris'!$D$11,IF(M118="sb",'List of dopants and characteris'!$E$11,IF(M118="w",'List of dopants and characteris'!$F$11,IF(M118="ge",'List of dopants and characteris'!$G$11,IF(M118="bi",'List of dopants and characteris'!$H$11,IF(M118="cr",'List of dopants and characteris'!$I$11,IF(M118="gd",'List of dopants and characteris'!$J$11,IF(M118="mo",'List of dopants and characteris'!$K$11,IF(M118="sm",'List of dopants and characteris'!$L$11,IF(M118="y",'List of dopants and characteris'!$M$11,0))))))))))))</f>
        <v>1.5</v>
      </c>
    </row>
    <row r="119" spans="1:19" ht="14.25" x14ac:dyDescent="0.2">
      <c r="A119" s="17" t="s">
        <v>125</v>
      </c>
      <c r="B119" s="11">
        <v>6.5</v>
      </c>
      <c r="C119" s="11">
        <v>2.5</v>
      </c>
      <c r="D119" s="11">
        <v>1</v>
      </c>
      <c r="E119" s="11">
        <v>0</v>
      </c>
      <c r="F119" s="11">
        <v>0.5</v>
      </c>
      <c r="G119" s="11">
        <v>1</v>
      </c>
      <c r="H119" s="14"/>
      <c r="I119" s="12">
        <v>1.4999999999999999E-4</v>
      </c>
      <c r="J119" s="13">
        <f t="shared" si="3"/>
        <v>-3.8239087409443187</v>
      </c>
      <c r="K119" s="14"/>
      <c r="L119" s="11" t="s">
        <v>73</v>
      </c>
      <c r="M119" s="11" t="s">
        <v>72</v>
      </c>
      <c r="N119" s="13">
        <f>IF(K119="al",'List of dopants and characteris'!$B$2,IF(K119="fe",'List of dopants and characteris'!$C$2,IF(K119="ga",'List of dopants and characteris'!$D$2,IF(K119="ge",'List of dopants and characteris'!$E$2,0))))</f>
        <v>0</v>
      </c>
      <c r="O119" s="11">
        <f>IF(L119="sr",'List of dopants and characteris'!$B$6,IF(L119="ba",'List of dopants and characteris'!$C$6,IF(L119="ce",'List of dopants and characteris'!$D$6,IF(L119="ca",'List of dopants and characteris'!$E$6,IF(L119="rb",'List of dopants and characteris'!$F$6,0)))))</f>
        <v>156</v>
      </c>
      <c r="P119" s="13">
        <f>IF(M119="nb",'List of dopants and characteris'!$B$10,IF(M119="ru",'List of dopants and characteris'!$C$10,IF(M119="ta",'List of dopants and characteris'!$D$10,IF(M119="sb",'List of dopants and characteris'!$E$10,IF(M119="w",'List of dopants and characteris'!$F$10,IF(M119="ge",'List of dopants and characteris'!$G$10,IF(M119="bi",'List of dopants and characteris'!$H$10,IF(M119="cr",'List of dopants and characteris'!$I$10,IF(M119="gd",'List of dopants and characteris'!$J$10,IF(M119="mo",'List of dopants and characteris'!$K$10,IF(M119="sm",'List of dopants and characteris'!$L$10,IF(M119="y",'List of dopants and characteris'!$M$10,0))))))))))))</f>
        <v>78</v>
      </c>
      <c r="Q119" s="15">
        <f>IF(K119="al",'List of dopants and characteris'!$B$3,IF(K119="fe",'List of dopants and characteris'!$C$3,IF(K119="ga",'List of dopants and characteris'!$D$3,IF(K119="ge",'List of dopants and characteris'!$E$3,0))))</f>
        <v>0</v>
      </c>
      <c r="R119" s="15">
        <f>IF(L119="sr",'List of dopants and characteris'!$B$7,IF(L119="ba",'List of dopants and characteris'!$C$7,IF(L119="ce",'List of dopants and characteris'!$D$7,IF(L119="ca",'List of dopants and characteris'!$E$7,IF(L119="rb",'List of dopants and characteris'!$F$7,0)))))</f>
        <v>0.89</v>
      </c>
      <c r="S119" s="15">
        <f>IF(M119="nb",'List of dopants and characteris'!$B$11,IF(M119="ru",'List of dopants and characteris'!$C$11,IF(M119="ta",'List of dopants and characteris'!$D$11,IF(M119="sb",'List of dopants and characteris'!$E$11,IF(M119="w",'List of dopants and characteris'!$F$11,IF(M119="ge",'List of dopants and characteris'!$G$11,IF(M119="bi",'List of dopants and characteris'!$H$11,IF(M119="cr",'List of dopants and characteris'!$I$11,IF(M119="gd",'List of dopants and characteris'!$J$11,IF(M119="mo",'List of dopants and characteris'!$K$11,IF(M119="sm",'List of dopants and characteris'!$L$11,IF(M119="y",'List of dopants and characteris'!$M$11,0))))))))))))</f>
        <v>1.5</v>
      </c>
    </row>
    <row r="120" spans="1:19" ht="14.25" x14ac:dyDescent="0.2">
      <c r="A120" s="19" t="s">
        <v>93</v>
      </c>
      <c r="B120" s="11">
        <v>7</v>
      </c>
      <c r="C120" s="11">
        <v>3</v>
      </c>
      <c r="D120" s="11">
        <v>1.9</v>
      </c>
      <c r="E120" s="11">
        <v>0</v>
      </c>
      <c r="F120" s="11">
        <v>0</v>
      </c>
      <c r="G120" s="11">
        <v>0.1</v>
      </c>
      <c r="H120" s="11">
        <v>88.2</v>
      </c>
      <c r="I120" s="12">
        <v>1.4899999999999999E-4</v>
      </c>
      <c r="J120" s="13">
        <f t="shared" si="3"/>
        <v>-3.826813731587726</v>
      </c>
      <c r="K120" s="14"/>
      <c r="L120" s="14"/>
      <c r="M120" s="11" t="s">
        <v>92</v>
      </c>
      <c r="N120" s="13">
        <f>IF(K120="al",'List of dopants and characteris'!$B$2,IF(K120="fe",'List of dopants and characteris'!$C$2,IF(K120="ga",'List of dopants and characteris'!$D$2,IF(K120="ge",'List of dopants and characteris'!$E$2,0))))</f>
        <v>0</v>
      </c>
      <c r="O120" s="11">
        <f>IF(L120="sr",'List of dopants and characteris'!$B$6,IF(L120="ba",'List of dopants and characteris'!$C$6,IF(L120="ce",'List of dopants and characteris'!$D$6,IF(L120="ca",'List of dopants and characteris'!$E$6,IF(L120="rb",'List of dopants and characteris'!$F$6,0)))))</f>
        <v>0</v>
      </c>
      <c r="P120" s="13">
        <f>IF(M120="nb",'List of dopants and characteris'!$B$10,IF(M120="ru",'List of dopants and characteris'!$C$10,IF(M120="ta",'List of dopants and characteris'!$D$10,IF(M120="sb",'List of dopants and characteris'!$E$10,IF(M120="w",'List of dopants and characteris'!$F$10,IF(M120="ge",'List of dopants and characteris'!$G$10,IF(M120="bi",'List of dopants and characteris'!$H$10,IF(M120="cr",'List of dopants and characteris'!$I$10,IF(M120="gd",'List of dopants and characteris'!$J$10,IF(M120="mo",'List of dopants and characteris'!$K$10,IF(M120="sm",'List of dopants and characteris'!$L$10,IF(M120="y",'List of dopants and characteris'!$M$10,0))))))))))))</f>
        <v>67</v>
      </c>
      <c r="Q120" s="15">
        <f>IF(K120="al",'List of dopants and characteris'!$B$3,IF(K120="fe",'List of dopants and characteris'!$C$3,IF(K120="ga",'List of dopants and characteris'!$D$3,IF(K120="ge",'List of dopants and characteris'!$E$3,0))))</f>
        <v>0</v>
      </c>
      <c r="R120" s="15">
        <f>IF(L120="sr",'List of dopants and characteris'!$B$7,IF(L120="ba",'List of dopants and characteris'!$C$7,IF(L120="ce",'List of dopants and characteris'!$D$7,IF(L120="ca",'List of dopants and characteris'!$E$7,IF(L120="rb",'List of dopants and characteris'!$F$7,0)))))</f>
        <v>0</v>
      </c>
      <c r="S120" s="15">
        <f>IF(M120="nb",'List of dopants and characteris'!$B$11,IF(M120="ru",'List of dopants and characteris'!$C$11,IF(M120="ta",'List of dopants and characteris'!$D$11,IF(M120="sb",'List of dopants and characteris'!$E$11,IF(M120="w",'List of dopants and characteris'!$F$11,IF(M120="ge",'List of dopants and characteris'!$G$11,IF(M120="bi",'List of dopants and characteris'!$H$11,IF(M120="cr",'List of dopants and characteris'!$I$11,IF(M120="gd",'List of dopants and characteris'!$J$11,IF(M120="mo",'List of dopants and characteris'!$K$11,IF(M120="sm",'List of dopants and characteris'!$L$11,IF(M120="y",'List of dopants and characteris'!$M$11,0))))))))))))</f>
        <v>2.0099999999999998</v>
      </c>
    </row>
    <row r="121" spans="1:19" ht="14.25" x14ac:dyDescent="0.2">
      <c r="A121" s="16" t="s">
        <v>60</v>
      </c>
      <c r="B121" s="11">
        <v>6.7</v>
      </c>
      <c r="C121" s="11">
        <v>3</v>
      </c>
      <c r="D121" s="11">
        <v>2</v>
      </c>
      <c r="E121" s="11">
        <v>0.1</v>
      </c>
      <c r="F121" s="11">
        <v>0</v>
      </c>
      <c r="G121" s="11">
        <v>0</v>
      </c>
      <c r="H121" s="11">
        <v>93</v>
      </c>
      <c r="I121" s="12">
        <v>1.4100000000000001E-4</v>
      </c>
      <c r="J121" s="13">
        <f t="shared" si="3"/>
        <v>-3.8507808873446199</v>
      </c>
      <c r="K121" s="11" t="s">
        <v>49</v>
      </c>
      <c r="L121" s="14"/>
      <c r="M121" s="14"/>
      <c r="N121" s="13">
        <f>IF(K121="al",'List of dopants and characteris'!$B$2,IF(K121="fe",'List of dopants and characteris'!$C$2,IF(K121="ga",'List of dopants and characteris'!$D$2,IF(K121="ge",'List of dopants and characteris'!$E$2,0))))</f>
        <v>53</v>
      </c>
      <c r="O121" s="11">
        <f>IF(L121="sr",'List of dopants and characteris'!$B$6,IF(L121="ba",'List of dopants and characteris'!$C$6,IF(L121="ce",'List of dopants and characteris'!$D$6,IF(L121="ca",'List of dopants and characteris'!$E$6,IF(L121="rb",'List of dopants and characteris'!$F$6,0)))))</f>
        <v>0</v>
      </c>
      <c r="P121" s="13">
        <f>IF(M121="nb",'List of dopants and characteris'!$B$10,IF(M121="ru",'List of dopants and characteris'!$C$10,IF(M121="ta",'List of dopants and characteris'!$D$10,IF(M121="sb",'List of dopants and characteris'!$E$10,IF(M121="w",'List of dopants and characteris'!$F$10,IF(M121="ge",'List of dopants and characteris'!$G$10,IF(M121="bi",'List of dopants and characteris'!$H$10,IF(M121="cr",'List of dopants and characteris'!$I$10,IF(M121="gd",'List of dopants and characteris'!$J$10,IF(M121="mo",'List of dopants and characteris'!$K$10,IF(M121="sm",'List of dopants and characteris'!$L$10,IF(M121="y",'List of dopants and characteris'!$M$10,0))))))))))))</f>
        <v>0</v>
      </c>
      <c r="Q121" s="15">
        <f>IF(K121="al",'List of dopants and characteris'!$B$3,IF(K121="fe",'List of dopants and characteris'!$C$3,IF(K121="ga",'List of dopants and characteris'!$D$3,IF(K121="ge",'List of dopants and characteris'!$E$3,0))))</f>
        <v>1.61</v>
      </c>
      <c r="R121" s="15">
        <f>IF(L121="sr",'List of dopants and characteris'!$B$7,IF(L121="ba",'List of dopants and characteris'!$C$7,IF(L121="ce",'List of dopants and characteris'!$D$7,IF(L121="ca",'List of dopants and characteris'!$E$7,IF(L121="rb",'List of dopants and characteris'!$F$7,0)))))</f>
        <v>0</v>
      </c>
      <c r="S121" s="15">
        <f>IF(M121="nb",'List of dopants and characteris'!$B$11,IF(M121="ru",'List of dopants and characteris'!$C$11,IF(M121="ta",'List of dopants and characteris'!$D$11,IF(M121="sb",'List of dopants and characteris'!$E$11,IF(M121="w",'List of dopants and characteris'!$F$11,IF(M121="ge",'List of dopants and characteris'!$G$11,IF(M121="bi",'List of dopants and characteris'!$H$11,IF(M121="cr",'List of dopants and characteris'!$I$11,IF(M121="gd",'List of dopants and characteris'!$J$11,IF(M121="mo",'List of dopants and characteris'!$K$11,IF(M121="sm",'List of dopants and characteris'!$L$11,IF(M121="y",'List of dopants and characteris'!$M$11,0))))))))))))</f>
        <v>0</v>
      </c>
    </row>
    <row r="122" spans="1:19" ht="14.25" x14ac:dyDescent="0.2">
      <c r="A122" s="16" t="s">
        <v>56</v>
      </c>
      <c r="B122" s="11">
        <v>6.61</v>
      </c>
      <c r="C122" s="11">
        <v>3</v>
      </c>
      <c r="D122" s="11">
        <v>2</v>
      </c>
      <c r="E122" s="11">
        <v>0.13</v>
      </c>
      <c r="F122" s="11">
        <v>0</v>
      </c>
      <c r="G122" s="11">
        <v>0</v>
      </c>
      <c r="H122" s="11">
        <v>94</v>
      </c>
      <c r="I122" s="12">
        <v>1.35E-4</v>
      </c>
      <c r="J122" s="13">
        <f t="shared" si="3"/>
        <v>-3.8696662315049939</v>
      </c>
      <c r="K122" s="11" t="s">
        <v>49</v>
      </c>
      <c r="L122" s="14"/>
      <c r="M122" s="14"/>
      <c r="N122" s="13">
        <f>IF(K122="al",'List of dopants and characteris'!$B$2,IF(K122="fe",'List of dopants and characteris'!$C$2,IF(K122="ga",'List of dopants and characteris'!$D$2,IF(K122="ge",'List of dopants and characteris'!$E$2,0))))</f>
        <v>53</v>
      </c>
      <c r="O122" s="11">
        <f>IF(L122="sr",'List of dopants and characteris'!$B$6,IF(L122="ba",'List of dopants and characteris'!$C$6,IF(L122="ce",'List of dopants and characteris'!$D$6,IF(L122="ca",'List of dopants and characteris'!$E$6,IF(L122="rb",'List of dopants and characteris'!$F$6,0)))))</f>
        <v>0</v>
      </c>
      <c r="P122" s="13">
        <f>IF(M122="nb",'List of dopants and characteris'!$B$10,IF(M122="ru",'List of dopants and characteris'!$C$10,IF(M122="ta",'List of dopants and characteris'!$D$10,IF(M122="sb",'List of dopants and characteris'!$E$10,IF(M122="w",'List of dopants and characteris'!$F$10,IF(M122="ge",'List of dopants and characteris'!$G$10,IF(M122="bi",'List of dopants and characteris'!$H$10,IF(M122="cr",'List of dopants and characteris'!$I$10,IF(M122="gd",'List of dopants and characteris'!$J$10,IF(M122="mo",'List of dopants and characteris'!$K$10,IF(M122="sm",'List of dopants and characteris'!$L$10,IF(M122="y",'List of dopants and characteris'!$M$10,0))))))))))))</f>
        <v>0</v>
      </c>
      <c r="Q122" s="15">
        <f>IF(K122="al",'List of dopants and characteris'!$B$3,IF(K122="fe",'List of dopants and characteris'!$C$3,IF(K122="ga",'List of dopants and characteris'!$D$3,IF(K122="ge",'List of dopants and characteris'!$E$3,0))))</f>
        <v>1.61</v>
      </c>
      <c r="R122" s="15">
        <f>IF(L122="sr",'List of dopants and characteris'!$B$7,IF(L122="ba",'List of dopants and characteris'!$C$7,IF(L122="ce",'List of dopants and characteris'!$D$7,IF(L122="ca",'List of dopants and characteris'!$E$7,IF(L122="rb",'List of dopants and characteris'!$F$7,0)))))</f>
        <v>0</v>
      </c>
      <c r="S122" s="15">
        <f>IF(M122="nb",'List of dopants and characteris'!$B$11,IF(M122="ru",'List of dopants and characteris'!$C$11,IF(M122="ta",'List of dopants and characteris'!$D$11,IF(M122="sb",'List of dopants and characteris'!$E$11,IF(M122="w",'List of dopants and characteris'!$F$11,IF(M122="ge",'List of dopants and characteris'!$G$11,IF(M122="bi",'List of dopants and characteris'!$H$11,IF(M122="cr",'List of dopants and characteris'!$I$11,IF(M122="gd",'List of dopants and characteris'!$J$11,IF(M122="mo",'List of dopants and characteris'!$K$11,IF(M122="sm",'List of dopants and characteris'!$L$11,IF(M122="y",'List of dopants and characteris'!$M$11,0))))))))))))</f>
        <v>0</v>
      </c>
    </row>
    <row r="123" spans="1:19" ht="14.25" x14ac:dyDescent="0.2">
      <c r="A123" s="17" t="s">
        <v>63</v>
      </c>
      <c r="B123" s="11">
        <v>6.24</v>
      </c>
      <c r="C123" s="11">
        <v>3</v>
      </c>
      <c r="D123" s="11">
        <v>2</v>
      </c>
      <c r="E123" s="11">
        <v>0.3</v>
      </c>
      <c r="F123" s="11">
        <v>0</v>
      </c>
      <c r="G123" s="11">
        <v>0</v>
      </c>
      <c r="H123" s="11">
        <v>94</v>
      </c>
      <c r="I123" s="12">
        <v>1.3200000000000001E-4</v>
      </c>
      <c r="J123" s="13">
        <f t="shared" si="3"/>
        <v>-3.87942606879415</v>
      </c>
      <c r="K123" s="11" t="s">
        <v>49</v>
      </c>
      <c r="L123" s="14"/>
      <c r="M123" s="14"/>
      <c r="N123" s="13">
        <f>IF(K123="al",'List of dopants and characteris'!$B$2,IF(K123="fe",'List of dopants and characteris'!$C$2,IF(K123="ga",'List of dopants and characteris'!$D$2,IF(K123="ge",'List of dopants and characteris'!$E$2,0))))</f>
        <v>53</v>
      </c>
      <c r="O123" s="11">
        <f>IF(L123="sr",'List of dopants and characteris'!$B$6,IF(L123="ba",'List of dopants and characteris'!$C$6,IF(L123="ce",'List of dopants and characteris'!$D$6,IF(L123="ca",'List of dopants and characteris'!$E$6,IF(L123="rb",'List of dopants and characteris'!$F$6,0)))))</f>
        <v>0</v>
      </c>
      <c r="P123" s="13">
        <f>IF(M123="nb",'List of dopants and characteris'!$B$10,IF(M123="ru",'List of dopants and characteris'!$C$10,IF(M123="ta",'List of dopants and characteris'!$D$10,IF(M123="sb",'List of dopants and characteris'!$E$10,IF(M123="w",'List of dopants and characteris'!$F$10,IF(M123="ge",'List of dopants and characteris'!$G$10,IF(M123="bi",'List of dopants and characteris'!$H$10,IF(M123="cr",'List of dopants and characteris'!$I$10,IF(M123="gd",'List of dopants and characteris'!$J$10,IF(M123="mo",'List of dopants and characteris'!$K$10,IF(M123="sm",'List of dopants and characteris'!$L$10,IF(M123="y",'List of dopants and characteris'!$M$10,0))))))))))))</f>
        <v>0</v>
      </c>
      <c r="Q123" s="15">
        <f>IF(K123="al",'List of dopants and characteris'!$B$3,IF(K123="fe",'List of dopants and characteris'!$C$3,IF(K123="ga",'List of dopants and characteris'!$D$3,IF(K123="ge",'List of dopants and characteris'!$E$3,0))))</f>
        <v>1.61</v>
      </c>
      <c r="R123" s="15">
        <f>IF(L123="sr",'List of dopants and characteris'!$B$7,IF(L123="ba",'List of dopants and characteris'!$C$7,IF(L123="ce",'List of dopants and characteris'!$D$7,IF(L123="ca",'List of dopants and characteris'!$E$7,IF(L123="rb",'List of dopants and characteris'!$F$7,0)))))</f>
        <v>0</v>
      </c>
      <c r="S123" s="15">
        <f>IF(M123="nb",'List of dopants and characteris'!$B$11,IF(M123="ru",'List of dopants and characteris'!$C$11,IF(M123="ta",'List of dopants and characteris'!$D$11,IF(M123="sb",'List of dopants and characteris'!$E$11,IF(M123="w",'List of dopants and characteris'!$F$11,IF(M123="ge",'List of dopants and characteris'!$G$11,IF(M123="bi",'List of dopants and characteris'!$H$11,IF(M123="cr",'List of dopants and characteris'!$I$11,IF(M123="gd",'List of dopants and characteris'!$J$11,IF(M123="mo",'List of dopants and characteris'!$K$11,IF(M123="sm",'List of dopants and characteris'!$L$11,IF(M123="y",'List of dopants and characteris'!$M$11,0))))))))))))</f>
        <v>0</v>
      </c>
    </row>
    <row r="124" spans="1:19" ht="14.25" x14ac:dyDescent="0.2">
      <c r="A124" s="16" t="s">
        <v>94</v>
      </c>
      <c r="B124" s="11">
        <v>6.5</v>
      </c>
      <c r="C124" s="11">
        <v>4</v>
      </c>
      <c r="D124" s="11">
        <v>1.75</v>
      </c>
      <c r="E124" s="11">
        <v>0</v>
      </c>
      <c r="F124" s="11">
        <v>0</v>
      </c>
      <c r="G124" s="11">
        <v>0.25</v>
      </c>
      <c r="H124" s="11">
        <v>95.2</v>
      </c>
      <c r="I124" s="12">
        <v>1.2999999999999999E-4</v>
      </c>
      <c r="J124" s="13">
        <f t="shared" si="3"/>
        <v>-3.8860566476931631</v>
      </c>
      <c r="K124" s="14"/>
      <c r="L124" s="14"/>
      <c r="M124" s="11" t="s">
        <v>95</v>
      </c>
      <c r="N124" s="13">
        <f>IF(K124="al",'List of dopants and characteris'!$B$2,IF(K124="fe",'List of dopants and characteris'!$C$2,IF(K124="ga",'List of dopants and characteris'!$D$2,IF(K124="ge",'List of dopants and characteris'!$E$2,0))))</f>
        <v>0</v>
      </c>
      <c r="O124" s="11">
        <f>IF(L124="sr",'List of dopants and characteris'!$B$6,IF(L124="ba",'List of dopants and characteris'!$C$6,IF(L124="ce",'List of dopants and characteris'!$D$6,IF(L124="ca",'List of dopants and characteris'!$E$6,IF(L124="rb",'List of dopants and characteris'!$F$6,0)))))</f>
        <v>0</v>
      </c>
      <c r="P124" s="13">
        <f>IF(M124="nb",'List of dopants and characteris'!$B$10,IF(M124="ru",'List of dopants and characteris'!$C$10,IF(M124="ta",'List of dopants and characteris'!$D$10,IF(M124="sb",'List of dopants and characteris'!$E$10,IF(M124="w",'List of dopants and characteris'!$F$10,IF(M124="ge",'List of dopants and characteris'!$G$10,IF(M124="bi",'List of dopants and characteris'!$H$10,IF(M124="cr",'List of dopants and characteris'!$I$10,IF(M124="gd",'List of dopants and characteris'!$J$10,IF(M124="mo",'List of dopants and characteris'!$K$10,IF(M124="sm",'List of dopants and characteris'!$L$10,IF(M124="y",'List of dopants and characteris'!$M$10,0))))))))))))</f>
        <v>73</v>
      </c>
      <c r="Q124" s="15">
        <f>IF(K124="al",'List of dopants and characteris'!$B$3,IF(K124="fe",'List of dopants and characteris'!$C$3,IF(K124="ga",'List of dopants and characteris'!$D$3,IF(K124="ge",'List of dopants and characteris'!$E$3,0))))</f>
        <v>0</v>
      </c>
      <c r="R124" s="15">
        <f>IF(L124="sr",'List of dopants and characteris'!$B$7,IF(L124="ba",'List of dopants and characteris'!$C$7,IF(L124="ce",'List of dopants and characteris'!$D$7,IF(L124="ca",'List of dopants and characteris'!$E$7,IF(L124="rb",'List of dopants and characteris'!$F$7,0)))))</f>
        <v>0</v>
      </c>
      <c r="S124" s="15">
        <f>IF(M124="nb",'List of dopants and characteris'!$B$11,IF(M124="ru",'List of dopants and characteris'!$C$11,IF(M124="ta",'List of dopants and characteris'!$D$11,IF(M124="sb",'List of dopants and characteris'!$E$11,IF(M124="w",'List of dopants and characteris'!$F$11,IF(M124="ge",'List of dopants and characteris'!$G$11,IF(M124="bi",'List of dopants and characteris'!$H$11,IF(M124="cr",'List of dopants and characteris'!$I$11,IF(M124="gd",'List of dopants and characteris'!$J$11,IF(M124="mo",'List of dopants and characteris'!$K$11,IF(M124="sm",'List of dopants and characteris'!$L$11,IF(M124="y",'List of dopants and characteris'!$M$11,0))))))))))))</f>
        <v>2.16</v>
      </c>
    </row>
    <row r="125" spans="1:19" ht="14.25" x14ac:dyDescent="0.2">
      <c r="A125" s="17" t="s">
        <v>116</v>
      </c>
      <c r="B125" s="13">
        <f>7-G125</f>
        <v>6.8</v>
      </c>
      <c r="C125" s="11">
        <v>3</v>
      </c>
      <c r="D125" s="13">
        <f>2-G125</f>
        <v>1.8</v>
      </c>
      <c r="E125" s="11">
        <v>0</v>
      </c>
      <c r="F125" s="11">
        <v>0</v>
      </c>
      <c r="G125" s="11">
        <v>0.2</v>
      </c>
      <c r="H125" s="11">
        <v>88</v>
      </c>
      <c r="I125" s="12">
        <v>1.2899999999999999E-4</v>
      </c>
      <c r="J125" s="13">
        <f t="shared" si="3"/>
        <v>-3.8894102897007512</v>
      </c>
      <c r="K125" s="14"/>
      <c r="L125" s="14"/>
      <c r="M125" s="11" t="s">
        <v>72</v>
      </c>
      <c r="N125" s="13">
        <f>IF(K125="al",'List of dopants and characteris'!$B$2,IF(K125="fe",'List of dopants and characteris'!$C$2,IF(K125="ga",'List of dopants and characteris'!$D$2,IF(K125="ge",'List of dopants and characteris'!$E$2,0))))</f>
        <v>0</v>
      </c>
      <c r="O125" s="11">
        <f>IF(L125="sr",'List of dopants and characteris'!$B$6,IF(L125="ba",'List of dopants and characteris'!$C$6,IF(L125="ce",'List of dopants and characteris'!$D$6,IF(L125="ca",'List of dopants and characteris'!$E$6,IF(L125="rb",'List of dopants and characteris'!$F$6,0)))))</f>
        <v>0</v>
      </c>
      <c r="P125" s="13">
        <f>IF(M125="nb",'List of dopants and characteris'!$B$10,IF(M125="ru",'List of dopants and characteris'!$C$10,IF(M125="ta",'List of dopants and characteris'!$D$10,IF(M125="sb",'List of dopants and characteris'!$E$10,IF(M125="w",'List of dopants and characteris'!$F$10,IF(M125="ge",'List of dopants and characteris'!$G$10,IF(M125="bi",'List of dopants and characteris'!$H$10,IF(M125="cr",'List of dopants and characteris'!$I$10,IF(M125="gd",'List of dopants and characteris'!$J$10,IF(M125="mo",'List of dopants and characteris'!$K$10,IF(M125="sm",'List of dopants and characteris'!$L$10,IF(M125="y",'List of dopants and characteris'!$M$10,0))))))))))))</f>
        <v>78</v>
      </c>
      <c r="Q125" s="15">
        <f>IF(K125="al",'List of dopants and characteris'!$B$3,IF(K125="fe",'List of dopants and characteris'!$C$3,IF(K125="ga",'List of dopants and characteris'!$D$3,IF(K125="ge",'List of dopants and characteris'!$E$3,0))))</f>
        <v>0</v>
      </c>
      <c r="R125" s="15">
        <f>IF(L125="sr",'List of dopants and characteris'!$B$7,IF(L125="ba",'List of dopants and characteris'!$C$7,IF(L125="ce",'List of dopants and characteris'!$D$7,IF(L125="ca",'List of dopants and characteris'!$E$7,IF(L125="rb",'List of dopants and characteris'!$F$7,0)))))</f>
        <v>0</v>
      </c>
      <c r="S125" s="15">
        <f>IF(M125="nb",'List of dopants and characteris'!$B$11,IF(M125="ru",'List of dopants and characteris'!$C$11,IF(M125="ta",'List of dopants and characteris'!$D$11,IF(M125="sb",'List of dopants and characteris'!$E$11,IF(M125="w",'List of dopants and characteris'!$F$11,IF(M125="ge",'List of dopants and characteris'!$G$11,IF(M125="bi",'List of dopants and characteris'!$H$11,IF(M125="cr",'List of dopants and characteris'!$I$11,IF(M125="gd",'List of dopants and characteris'!$J$11,IF(M125="mo",'List of dopants and characteris'!$K$11,IF(M125="sm",'List of dopants and characteris'!$L$11,IF(M125="y",'List of dopants and characteris'!$M$11,0))))))))))))</f>
        <v>1.5</v>
      </c>
    </row>
    <row r="126" spans="1:19" ht="14.25" x14ac:dyDescent="0.2">
      <c r="A126" s="16" t="s">
        <v>130</v>
      </c>
      <c r="B126" s="13">
        <f>7-G126+F126</f>
        <v>6.05</v>
      </c>
      <c r="C126" s="13">
        <f>3-F126</f>
        <v>2.95</v>
      </c>
      <c r="D126" s="13">
        <f>2-G126</f>
        <v>1</v>
      </c>
      <c r="E126" s="11">
        <v>0</v>
      </c>
      <c r="F126" s="11">
        <v>0.05</v>
      </c>
      <c r="G126" s="11">
        <v>1</v>
      </c>
      <c r="H126" s="14"/>
      <c r="I126" s="12">
        <v>1.2899999999999999E-4</v>
      </c>
      <c r="J126" s="13">
        <f t="shared" si="3"/>
        <v>-3.8894102897007512</v>
      </c>
      <c r="K126" s="14"/>
      <c r="L126" s="11" t="s">
        <v>128</v>
      </c>
      <c r="M126" s="11" t="s">
        <v>72</v>
      </c>
      <c r="N126" s="13">
        <f>IF(K126="al",'List of dopants and characteris'!$B$2,IF(K126="fe",'List of dopants and characteris'!$C$2,IF(K126="ga",'List of dopants and characteris'!$D$2,IF(K126="ge",'List of dopants and characteris'!$E$2,0))))</f>
        <v>0</v>
      </c>
      <c r="O126" s="11">
        <f>IF(L126="sr",'List of dopants and characteris'!$B$6,IF(L126="ba",'List of dopants and characteris'!$C$6,IF(L126="ce",'List of dopants and characteris'!$D$6,IF(L126="ca",'List of dopants and characteris'!$E$6,IF(L126="rb",'List of dopants and characteris'!$F$6,0)))))</f>
        <v>126</v>
      </c>
      <c r="P126" s="13">
        <f>IF(M126="nb",'List of dopants and characteris'!$B$10,IF(M126="ru",'List of dopants and characteris'!$C$10,IF(M126="ta",'List of dopants and characteris'!$D$10,IF(M126="sb",'List of dopants and characteris'!$E$10,IF(M126="w",'List of dopants and characteris'!$F$10,IF(M126="ge",'List of dopants and characteris'!$G$10,IF(M126="bi",'List of dopants and characteris'!$H$10,IF(M126="cr",'List of dopants and characteris'!$I$10,IF(M126="gd",'List of dopants and characteris'!$J$10,IF(M126="mo",'List of dopants and characteris'!$K$10,IF(M126="sm",'List of dopants and characteris'!$L$10,IF(M126="y",'List of dopants and characteris'!$M$10,0))))))))))))</f>
        <v>78</v>
      </c>
      <c r="Q126" s="15">
        <f>IF(K126="al",'List of dopants and characteris'!$B$3,IF(K126="fe",'List of dopants and characteris'!$C$3,IF(K126="ga",'List of dopants and characteris'!$D$3,IF(K126="ge",'List of dopants and characteris'!$E$3,0))))</f>
        <v>0</v>
      </c>
      <c r="R126" s="15">
        <f>IF(L126="sr",'List of dopants and characteris'!$B$7,IF(L126="ba",'List of dopants and characteris'!$C$7,IF(L126="ce",'List of dopants and characteris'!$D$7,IF(L126="ca",'List of dopants and characteris'!$E$7,IF(L126="rb",'List of dopants and characteris'!$F$7,0)))))</f>
        <v>1</v>
      </c>
      <c r="S126" s="15">
        <f>IF(M126="nb",'List of dopants and characteris'!$B$11,IF(M126="ru",'List of dopants and characteris'!$C$11,IF(M126="ta",'List of dopants and characteris'!$D$11,IF(M126="sb",'List of dopants and characteris'!$E$11,IF(M126="w",'List of dopants and characteris'!$F$11,IF(M126="ge",'List of dopants and characteris'!$G$11,IF(M126="bi",'List of dopants and characteris'!$H$11,IF(M126="cr",'List of dopants and characteris'!$I$11,IF(M126="gd",'List of dopants and characteris'!$J$11,IF(M126="mo",'List of dopants and characteris'!$K$11,IF(M126="sm",'List of dopants and characteris'!$L$11,IF(M126="y",'List of dopants and characteris'!$M$11,0))))))))))))</f>
        <v>1.5</v>
      </c>
    </row>
    <row r="127" spans="1:19" ht="14.25" x14ac:dyDescent="0.2">
      <c r="A127" s="16" t="s">
        <v>60</v>
      </c>
      <c r="B127" s="11">
        <v>6.15</v>
      </c>
      <c r="C127" s="11">
        <v>3</v>
      </c>
      <c r="D127" s="11">
        <v>2</v>
      </c>
      <c r="E127" s="11">
        <v>0.25</v>
      </c>
      <c r="F127" s="11">
        <v>0</v>
      </c>
      <c r="G127" s="11">
        <v>0</v>
      </c>
      <c r="H127" s="11">
        <v>93</v>
      </c>
      <c r="I127" s="12">
        <v>1.2400000000000001E-4</v>
      </c>
      <c r="J127" s="13">
        <f t="shared" si="3"/>
        <v>-3.9065783148377649</v>
      </c>
      <c r="K127" s="11" t="s">
        <v>49</v>
      </c>
      <c r="L127" s="14"/>
      <c r="M127" s="14"/>
      <c r="N127" s="13">
        <f>IF(K127="al",'List of dopants and characteris'!$B$2,IF(K127="fe",'List of dopants and characteris'!$C$2,IF(K127="ga",'List of dopants and characteris'!$D$2,IF(K127="ge",'List of dopants and characteris'!$E$2,0))))</f>
        <v>53</v>
      </c>
      <c r="O127" s="11">
        <f>IF(L127="sr",'List of dopants and characteris'!$B$6,IF(L127="ba",'List of dopants and characteris'!$C$6,IF(L127="ce",'List of dopants and characteris'!$D$6,IF(L127="ca",'List of dopants and characteris'!$E$6,IF(L127="rb",'List of dopants and characteris'!$F$6,0)))))</f>
        <v>0</v>
      </c>
      <c r="P127" s="13">
        <f>IF(M127="nb",'List of dopants and characteris'!$B$10,IF(M127="ru",'List of dopants and characteris'!$C$10,IF(M127="ta",'List of dopants and characteris'!$D$10,IF(M127="sb",'List of dopants and characteris'!$E$10,IF(M127="w",'List of dopants and characteris'!$F$10,IF(M127="ge",'List of dopants and characteris'!$G$10,IF(M127="bi",'List of dopants and characteris'!$H$10,IF(M127="cr",'List of dopants and characteris'!$I$10,IF(M127="gd",'List of dopants and characteris'!$J$10,IF(M127="mo",'List of dopants and characteris'!$K$10,IF(M127="sm",'List of dopants and characteris'!$L$10,IF(M127="y",'List of dopants and characteris'!$M$10,0))))))))))))</f>
        <v>0</v>
      </c>
      <c r="Q127" s="15">
        <f>IF(K127="al",'List of dopants and characteris'!$B$3,IF(K127="fe",'List of dopants and characteris'!$C$3,IF(K127="ga",'List of dopants and characteris'!$D$3,IF(K127="ge",'List of dopants and characteris'!$E$3,0))))</f>
        <v>1.61</v>
      </c>
      <c r="R127" s="15">
        <f>IF(L127="sr",'List of dopants and characteris'!$B$7,IF(L127="ba",'List of dopants and characteris'!$C$7,IF(L127="ce",'List of dopants and characteris'!$D$7,IF(L127="ca",'List of dopants and characteris'!$E$7,IF(L127="rb",'List of dopants and characteris'!$F$7,0)))))</f>
        <v>0</v>
      </c>
      <c r="S127" s="15">
        <f>IF(M127="nb",'List of dopants and characteris'!$B$11,IF(M127="ru",'List of dopants and characteris'!$C$11,IF(M127="ta",'List of dopants and characteris'!$D$11,IF(M127="sb",'List of dopants and characteris'!$E$11,IF(M127="w",'List of dopants and characteris'!$F$11,IF(M127="ge",'List of dopants and characteris'!$G$11,IF(M127="bi",'List of dopants and characteris'!$H$11,IF(M127="cr",'List of dopants and characteris'!$I$11,IF(M127="gd",'List of dopants and characteris'!$J$11,IF(M127="mo",'List of dopants and characteris'!$K$11,IF(M127="sm",'List of dopants and characteris'!$L$11,IF(M127="y",'List of dopants and characteris'!$M$11,0))))))))))))</f>
        <v>0</v>
      </c>
    </row>
    <row r="128" spans="1:19" ht="14.25" x14ac:dyDescent="0.2">
      <c r="A128" s="16" t="s">
        <v>59</v>
      </c>
      <c r="B128" s="11">
        <v>6.4</v>
      </c>
      <c r="C128" s="11">
        <v>3</v>
      </c>
      <c r="D128" s="11">
        <v>2</v>
      </c>
      <c r="E128" s="11">
        <v>0.2</v>
      </c>
      <c r="F128" s="11">
        <v>0</v>
      </c>
      <c r="G128" s="11">
        <v>0</v>
      </c>
      <c r="H128" s="14"/>
      <c r="I128" s="12">
        <v>1.15E-4</v>
      </c>
      <c r="J128" s="13">
        <f t="shared" si="3"/>
        <v>-3.9393021596463882</v>
      </c>
      <c r="K128" s="11" t="s">
        <v>49</v>
      </c>
      <c r="L128" s="14"/>
      <c r="M128" s="14"/>
      <c r="N128" s="13">
        <f>IF(K128="al",'List of dopants and characteris'!$B$2,IF(K128="fe",'List of dopants and characteris'!$C$2,IF(K128="ga",'List of dopants and characteris'!$D$2,IF(K128="ge",'List of dopants and characteris'!$E$2,0))))</f>
        <v>53</v>
      </c>
      <c r="O128" s="11">
        <f>IF(L128="sr",'List of dopants and characteris'!$B$6,IF(L128="ba",'List of dopants and characteris'!$C$6,IF(L128="ce",'List of dopants and characteris'!$D$6,IF(L128="ca",'List of dopants and characteris'!$E$6,IF(L128="rb",'List of dopants and characteris'!$F$6,0)))))</f>
        <v>0</v>
      </c>
      <c r="P128" s="13">
        <f>IF(M128="nb",'List of dopants and characteris'!$B$10,IF(M128="ru",'List of dopants and characteris'!$C$10,IF(M128="ta",'List of dopants and characteris'!$D$10,IF(M128="sb",'List of dopants and characteris'!$E$10,IF(M128="w",'List of dopants and characteris'!$F$10,IF(M128="ge",'List of dopants and characteris'!$G$10,IF(M128="bi",'List of dopants and characteris'!$H$10,IF(M128="cr",'List of dopants and characteris'!$I$10,IF(M128="gd",'List of dopants and characteris'!$J$10,IF(M128="mo",'List of dopants and characteris'!$K$10,IF(M128="sm",'List of dopants and characteris'!$L$10,IF(M128="y",'List of dopants and characteris'!$M$10,0))))))))))))</f>
        <v>0</v>
      </c>
      <c r="Q128" s="15">
        <f>IF(K128="al",'List of dopants and characteris'!$B$3,IF(K128="fe",'List of dopants and characteris'!$C$3,IF(K128="ga",'List of dopants and characteris'!$D$3,IF(K128="ge",'List of dopants and characteris'!$E$3,0))))</f>
        <v>1.61</v>
      </c>
      <c r="R128" s="15">
        <f>IF(L128="sr",'List of dopants and characteris'!$B$7,IF(L128="ba",'List of dopants and characteris'!$C$7,IF(L128="ce",'List of dopants and characteris'!$D$7,IF(L128="ca",'List of dopants and characteris'!$E$7,IF(L128="rb",'List of dopants and characteris'!$F$7,0)))))</f>
        <v>0</v>
      </c>
      <c r="S128" s="15">
        <f>IF(M128="nb",'List of dopants and characteris'!$B$11,IF(M128="ru",'List of dopants and characteris'!$C$11,IF(M128="ta",'List of dopants and characteris'!$D$11,IF(M128="sb",'List of dopants and characteris'!$E$11,IF(M128="w",'List of dopants and characteris'!$F$11,IF(M128="ge",'List of dopants and characteris'!$G$11,IF(M128="bi",'List of dopants and characteris'!$H$11,IF(M128="cr",'List of dopants and characteris'!$I$11,IF(M128="gd",'List of dopants and characteris'!$J$11,IF(M128="mo",'List of dopants and characteris'!$K$11,IF(M128="sm",'List of dopants and characteris'!$L$11,IF(M128="y",'List of dopants and characteris'!$M$11,0))))))))))))</f>
        <v>0</v>
      </c>
    </row>
    <row r="129" spans="1:19" ht="14.25" x14ac:dyDescent="0.2">
      <c r="A129" s="16" t="s">
        <v>61</v>
      </c>
      <c r="B129" s="11">
        <v>6.25</v>
      </c>
      <c r="C129" s="11">
        <v>3</v>
      </c>
      <c r="D129" s="11">
        <v>2</v>
      </c>
      <c r="E129" s="11">
        <v>0.25</v>
      </c>
      <c r="F129" s="11">
        <v>0</v>
      </c>
      <c r="G129" s="11">
        <v>0</v>
      </c>
      <c r="H129" s="11">
        <v>85.4</v>
      </c>
      <c r="I129" s="12">
        <v>1.1E-4</v>
      </c>
      <c r="J129" s="13">
        <f t="shared" si="3"/>
        <v>-3.9586073148417751</v>
      </c>
      <c r="K129" s="11" t="s">
        <v>49</v>
      </c>
      <c r="L129" s="14"/>
      <c r="M129" s="14"/>
      <c r="N129" s="13">
        <f>IF(K129="al",'List of dopants and characteris'!$B$2,IF(K129="fe",'List of dopants and characteris'!$C$2,IF(K129="ga",'List of dopants and characteris'!$D$2,IF(K129="ge",'List of dopants and characteris'!$E$2,0))))</f>
        <v>53</v>
      </c>
      <c r="O129" s="11">
        <f>IF(L129="sr",'List of dopants and characteris'!$B$6,IF(L129="ba",'List of dopants and characteris'!$C$6,IF(L129="ce",'List of dopants and characteris'!$D$6,IF(L129="ca",'List of dopants and characteris'!$E$6,IF(L129="rb",'List of dopants and characteris'!$F$6,0)))))</f>
        <v>0</v>
      </c>
      <c r="P129" s="13">
        <f>IF(M129="nb",'List of dopants and characteris'!$B$10,IF(M129="ru",'List of dopants and characteris'!$C$10,IF(M129="ta",'List of dopants and characteris'!$D$10,IF(M129="sb",'List of dopants and characteris'!$E$10,IF(M129="w",'List of dopants and characteris'!$F$10,IF(M129="ge",'List of dopants and characteris'!$G$10,IF(M129="bi",'List of dopants and characteris'!$H$10,IF(M129="cr",'List of dopants and characteris'!$I$10,IF(M129="gd",'List of dopants and characteris'!$J$10,IF(M129="mo",'List of dopants and characteris'!$K$10,IF(M129="sm",'List of dopants and characteris'!$L$10,IF(M129="y",'List of dopants and characteris'!$M$10,0))))))))))))</f>
        <v>0</v>
      </c>
      <c r="Q129" s="15">
        <f>IF(K129="al",'List of dopants and characteris'!$B$3,IF(K129="fe",'List of dopants and characteris'!$C$3,IF(K129="ga",'List of dopants and characteris'!$D$3,IF(K129="ge",'List of dopants and characteris'!$E$3,0))))</f>
        <v>1.61</v>
      </c>
      <c r="R129" s="15">
        <f>IF(L129="sr",'List of dopants and characteris'!$B$7,IF(L129="ba",'List of dopants and characteris'!$C$7,IF(L129="ce",'List of dopants and characteris'!$D$7,IF(L129="ca",'List of dopants and characteris'!$E$7,IF(L129="rb",'List of dopants and characteris'!$F$7,0)))))</f>
        <v>0</v>
      </c>
      <c r="S129" s="15">
        <f>IF(M129="nb",'List of dopants and characteris'!$B$11,IF(M129="ru",'List of dopants and characteris'!$C$11,IF(M129="ta",'List of dopants and characteris'!$D$11,IF(M129="sb",'List of dopants and characteris'!$E$11,IF(M129="w",'List of dopants and characteris'!$F$11,IF(M129="ge",'List of dopants and characteris'!$G$11,IF(M129="bi",'List of dopants and characteris'!$H$11,IF(M129="cr",'List of dopants and characteris'!$I$11,IF(M129="gd",'List of dopants and characteris'!$J$11,IF(M129="mo",'List of dopants and characteris'!$K$11,IF(M129="sm",'List of dopants and characteris'!$L$11,IF(M129="y",'List of dopants and characteris'!$M$11,0))))))))))))</f>
        <v>0</v>
      </c>
    </row>
    <row r="130" spans="1:19" ht="14.25" x14ac:dyDescent="0.2">
      <c r="A130" s="17" t="s">
        <v>134</v>
      </c>
      <c r="B130" s="13">
        <f>6.6+F130</f>
        <v>6.6</v>
      </c>
      <c r="C130" s="13">
        <f>3-F130</f>
        <v>3</v>
      </c>
      <c r="D130" s="11">
        <v>1.6</v>
      </c>
      <c r="E130" s="11">
        <v>0</v>
      </c>
      <c r="F130" s="11">
        <v>0</v>
      </c>
      <c r="G130" s="11">
        <v>0.4</v>
      </c>
      <c r="H130" s="11">
        <v>89.9</v>
      </c>
      <c r="I130" s="12">
        <v>1.1E-4</v>
      </c>
      <c r="J130" s="13">
        <f t="shared" ref="J130:J161" si="4">LOG10(I130)</f>
        <v>-3.9586073148417751</v>
      </c>
      <c r="K130" s="14"/>
      <c r="L130" s="14"/>
      <c r="M130" s="11" t="s">
        <v>106</v>
      </c>
      <c r="N130" s="13">
        <f>IF(K130="al",'List of dopants and characteris'!$B$2,IF(K130="fe",'List of dopants and characteris'!$C$2,IF(K130="ga",'List of dopants and characteris'!$D$2,IF(K130="ge",'List of dopants and characteris'!$E$2,0))))</f>
        <v>0</v>
      </c>
      <c r="O130" s="11">
        <f>IF(L130="sr",'List of dopants and characteris'!$B$6,IF(L130="ba",'List of dopants and characteris'!$C$6,IF(L130="ce",'List of dopants and characteris'!$D$6,IF(L130="ca",'List of dopants and characteris'!$E$6,IF(L130="rb",'List of dopants and characteris'!$F$6,0)))))</f>
        <v>0</v>
      </c>
      <c r="P130" s="13">
        <f>IF(M130="nb",'List of dopants and characteris'!$B$10,IF(M130="ru",'List of dopants and characteris'!$C$10,IF(M130="ta",'List of dopants and characteris'!$D$10,IF(M130="sb",'List of dopants and characteris'!$E$10,IF(M130="w",'List of dopants and characteris'!$F$10,IF(M130="ge",'List of dopants and characteris'!$G$10,IF(M130="bi",'List of dopants and characteris'!$H$10,IF(M130="cr",'List of dopants and characteris'!$I$10,IF(M130="gd",'List of dopants and characteris'!$J$10,IF(M130="mo",'List of dopants and characteris'!$K$10,IF(M130="sm",'List of dopants and characteris'!$L$10,IF(M130="y",'List of dopants and characteris'!$M$10,0))))))))))))</f>
        <v>74</v>
      </c>
      <c r="Q130" s="15">
        <f>IF(K130="al",'List of dopants and characteris'!$B$3,IF(K130="fe",'List of dopants and characteris'!$C$3,IF(K130="ga",'List of dopants and characteris'!$D$3,IF(K130="ge",'List of dopants and characteris'!$E$3,0))))</f>
        <v>0</v>
      </c>
      <c r="R130" s="15">
        <f>IF(L130="sr",'List of dopants and characteris'!$B$7,IF(L130="ba",'List of dopants and characteris'!$C$7,IF(L130="ce",'List of dopants and characteris'!$D$7,IF(L130="ca",'List of dopants and characteris'!$E$7,IF(L130="rb",'List of dopants and characteris'!$F$7,0)))))</f>
        <v>0</v>
      </c>
      <c r="S130" s="15">
        <f>IF(M130="nb",'List of dopants and characteris'!$B$11,IF(M130="ru",'List of dopants and characteris'!$C$11,IF(M130="ta",'List of dopants and characteris'!$D$11,IF(M130="sb",'List of dopants and characteris'!$E$11,IF(M130="w",'List of dopants and characteris'!$F$11,IF(M130="ge",'List of dopants and characteris'!$G$11,IF(M130="bi",'List of dopants and characteris'!$H$11,IF(M130="cr",'List of dopants and characteris'!$I$11,IF(M130="gd",'List of dopants and characteris'!$J$11,IF(M130="mo",'List of dopants and characteris'!$K$11,IF(M130="sm",'List of dopants and characteris'!$L$11,IF(M130="y",'List of dopants and characteris'!$M$11,0))))))))))))</f>
        <v>2.0499999999999998</v>
      </c>
    </row>
    <row r="131" spans="1:19" ht="14.25" x14ac:dyDescent="0.2">
      <c r="A131" s="16" t="s">
        <v>117</v>
      </c>
      <c r="B131" s="11">
        <v>7.11</v>
      </c>
      <c r="C131" s="11">
        <v>2.95</v>
      </c>
      <c r="D131" s="11">
        <v>1.49</v>
      </c>
      <c r="E131" s="11">
        <v>0</v>
      </c>
      <c r="F131" s="11">
        <v>0</v>
      </c>
      <c r="G131" s="11">
        <v>0.46</v>
      </c>
      <c r="H131" s="14"/>
      <c r="I131" s="12">
        <v>1.08E-4</v>
      </c>
      <c r="J131" s="13">
        <f t="shared" si="4"/>
        <v>-3.9665762445130501</v>
      </c>
      <c r="K131" s="14"/>
      <c r="L131" s="14"/>
      <c r="M131" s="11" t="s">
        <v>72</v>
      </c>
      <c r="N131" s="13">
        <f>IF(K131="al",'List of dopants and characteris'!$B$2,IF(K131="fe",'List of dopants and characteris'!$C$2,IF(K131="ga",'List of dopants and characteris'!$D$2,IF(K131="ge",'List of dopants and characteris'!$E$2,0))))</f>
        <v>0</v>
      </c>
      <c r="O131" s="11">
        <f>IF(L131="sr",'List of dopants and characteris'!$B$6,IF(L131="ba",'List of dopants and characteris'!$C$6,IF(L131="ce",'List of dopants and characteris'!$D$6,IF(L131="ca",'List of dopants and characteris'!$E$6,IF(L131="rb",'List of dopants and characteris'!$F$6,0)))))</f>
        <v>0</v>
      </c>
      <c r="P131" s="13">
        <f>IF(M131="nb",'List of dopants and characteris'!$B$10,IF(M131="ru",'List of dopants and characteris'!$C$10,IF(M131="ta",'List of dopants and characteris'!$D$10,IF(M131="sb",'List of dopants and characteris'!$E$10,IF(M131="w",'List of dopants and characteris'!$F$10,IF(M131="ge",'List of dopants and characteris'!$G$10,IF(M131="bi",'List of dopants and characteris'!$H$10,IF(M131="cr",'List of dopants and characteris'!$I$10,IF(M131="gd",'List of dopants and characteris'!$J$10,IF(M131="mo",'List of dopants and characteris'!$K$10,IF(M131="sm",'List of dopants and characteris'!$L$10,IF(M131="y",'List of dopants and characteris'!$M$10,0))))))))))))</f>
        <v>78</v>
      </c>
      <c r="Q131" s="15">
        <f>IF(K131="al",'List of dopants and characteris'!$B$3,IF(K131="fe",'List of dopants and characteris'!$C$3,IF(K131="ga",'List of dopants and characteris'!$D$3,IF(K131="ge",'List of dopants and characteris'!$E$3,0))))</f>
        <v>0</v>
      </c>
      <c r="R131" s="15">
        <f>IF(L131="sr",'List of dopants and characteris'!$B$7,IF(L131="ba",'List of dopants and characteris'!$C$7,IF(L131="ce",'List of dopants and characteris'!$D$7,IF(L131="ca",'List of dopants and characteris'!$E$7,IF(L131="rb",'List of dopants and characteris'!$F$7,0)))))</f>
        <v>0</v>
      </c>
      <c r="S131" s="15">
        <f>IF(M131="nb",'List of dopants and characteris'!$B$11,IF(M131="ru",'List of dopants and characteris'!$C$11,IF(M131="ta",'List of dopants and characteris'!$D$11,IF(M131="sb",'List of dopants and characteris'!$E$11,IF(M131="w",'List of dopants and characteris'!$F$11,IF(M131="ge",'List of dopants and characteris'!$G$11,IF(M131="bi",'List of dopants and characteris'!$H$11,IF(M131="cr",'List of dopants and characteris'!$I$11,IF(M131="gd",'List of dopants and characteris'!$J$11,IF(M131="mo",'List of dopants and characteris'!$K$11,IF(M131="sm",'List of dopants and characteris'!$L$11,IF(M131="y",'List of dopants and characteris'!$M$11,0))))))))))))</f>
        <v>1.5</v>
      </c>
    </row>
    <row r="132" spans="1:19" ht="14.25" x14ac:dyDescent="0.2">
      <c r="A132" s="16" t="s">
        <v>58</v>
      </c>
      <c r="B132" s="11">
        <v>6.28</v>
      </c>
      <c r="C132" s="11">
        <v>3</v>
      </c>
      <c r="D132" s="11">
        <v>2</v>
      </c>
      <c r="E132" s="11">
        <v>0.24</v>
      </c>
      <c r="F132" s="11">
        <v>0</v>
      </c>
      <c r="G132" s="11">
        <v>0</v>
      </c>
      <c r="H132" s="11">
        <v>89.3</v>
      </c>
      <c r="I132" s="12">
        <v>1.06E-4</v>
      </c>
      <c r="J132" s="13">
        <f t="shared" si="4"/>
        <v>-3.9746941347352296</v>
      </c>
      <c r="K132" s="11" t="s">
        <v>49</v>
      </c>
      <c r="L132" s="14"/>
      <c r="M132" s="14"/>
      <c r="N132" s="13">
        <f>IF(K132="al",'List of dopants and characteris'!$B$2,IF(K132="fe",'List of dopants and characteris'!$C$2,IF(K132="ga",'List of dopants and characteris'!$D$2,IF(K132="ge",'List of dopants and characteris'!$E$2,0))))</f>
        <v>53</v>
      </c>
      <c r="O132" s="11">
        <f>IF(L132="sr",'List of dopants and characteris'!$B$6,IF(L132="ba",'List of dopants and characteris'!$C$6,IF(L132="ce",'List of dopants and characteris'!$D$6,IF(L132="ca",'List of dopants and characteris'!$E$6,IF(L132="rb",'List of dopants and characteris'!$F$6,0)))))</f>
        <v>0</v>
      </c>
      <c r="P132" s="13">
        <f>IF(M132="nb",'List of dopants and characteris'!$B$10,IF(M132="ru",'List of dopants and characteris'!$C$10,IF(M132="ta",'List of dopants and characteris'!$D$10,IF(M132="sb",'List of dopants and characteris'!$E$10,IF(M132="w",'List of dopants and characteris'!$F$10,IF(M132="ge",'List of dopants and characteris'!$G$10,IF(M132="bi",'List of dopants and characteris'!$H$10,IF(M132="cr",'List of dopants and characteris'!$I$10,IF(M132="gd",'List of dopants and characteris'!$J$10,IF(M132="mo",'List of dopants and characteris'!$K$10,IF(M132="sm",'List of dopants and characteris'!$L$10,IF(M132="y",'List of dopants and characteris'!$M$10,0))))))))))))</f>
        <v>0</v>
      </c>
      <c r="Q132" s="15">
        <f>IF(K132="al",'List of dopants and characteris'!$B$3,IF(K132="fe",'List of dopants and characteris'!$C$3,IF(K132="ga",'List of dopants and characteris'!$D$3,IF(K132="ge",'List of dopants and characteris'!$E$3,0))))</f>
        <v>1.61</v>
      </c>
      <c r="R132" s="15">
        <f>IF(L132="sr",'List of dopants and characteris'!$B$7,IF(L132="ba",'List of dopants and characteris'!$C$7,IF(L132="ce",'List of dopants and characteris'!$D$7,IF(L132="ca",'List of dopants and characteris'!$E$7,IF(L132="rb",'List of dopants and characteris'!$F$7,0)))))</f>
        <v>0</v>
      </c>
      <c r="S132" s="15">
        <f>IF(M132="nb",'List of dopants and characteris'!$B$11,IF(M132="ru",'List of dopants and characteris'!$C$11,IF(M132="ta",'List of dopants and characteris'!$D$11,IF(M132="sb",'List of dopants and characteris'!$E$11,IF(M132="w",'List of dopants and characteris'!$F$11,IF(M132="ge",'List of dopants and characteris'!$G$11,IF(M132="bi",'List of dopants and characteris'!$H$11,IF(M132="cr",'List of dopants and characteris'!$I$11,IF(M132="gd",'List of dopants and characteris'!$J$11,IF(M132="mo",'List of dopants and characteris'!$K$11,IF(M132="sm",'List of dopants and characteris'!$L$11,IF(M132="y",'List of dopants and characteris'!$M$11,0))))))))))))</f>
        <v>0</v>
      </c>
    </row>
    <row r="133" spans="1:19" ht="14.25" x14ac:dyDescent="0.2">
      <c r="A133" s="16" t="s">
        <v>108</v>
      </c>
      <c r="B133" s="11">
        <f>7+G133</f>
        <v>7</v>
      </c>
      <c r="C133" s="11">
        <v>3</v>
      </c>
      <c r="D133" s="13">
        <f>2-G133</f>
        <v>2</v>
      </c>
      <c r="E133" s="11">
        <v>0</v>
      </c>
      <c r="F133" s="11">
        <v>0</v>
      </c>
      <c r="G133" s="11">
        <v>0</v>
      </c>
      <c r="H133" s="11">
        <v>84.6</v>
      </c>
      <c r="I133" s="12">
        <v>1E-4</v>
      </c>
      <c r="J133" s="13">
        <f t="shared" si="4"/>
        <v>-4</v>
      </c>
      <c r="K133" s="14"/>
      <c r="L133" s="14"/>
      <c r="M133" s="14"/>
      <c r="N133" s="13">
        <f>IF(K133="al",'List of dopants and characteris'!$B$2,IF(K133="fe",'List of dopants and characteris'!$C$2,IF(K133="ga",'List of dopants and characteris'!$D$2,IF(K133="ge",'List of dopants and characteris'!$E$2,0))))</f>
        <v>0</v>
      </c>
      <c r="O133" s="11">
        <f>IF(L133="sr",'List of dopants and characteris'!$B$6,IF(L133="ba",'List of dopants and characteris'!$C$6,IF(L133="ce",'List of dopants and characteris'!$D$6,IF(L133="ca",'List of dopants and characteris'!$E$6,IF(L133="rb",'List of dopants and characteris'!$F$6,0)))))</f>
        <v>0</v>
      </c>
      <c r="P133" s="13">
        <f>IF(M133="nb",'List of dopants and characteris'!$B$10,IF(M133="ru",'List of dopants and characteris'!$C$10,IF(M133="ta",'List of dopants and characteris'!$D$10,IF(M133="sb",'List of dopants and characteris'!$E$10,IF(M133="w",'List of dopants and characteris'!$F$10,IF(M133="ge",'List of dopants and characteris'!$G$10,IF(M133="bi",'List of dopants and characteris'!$H$10,IF(M133="cr",'List of dopants and characteris'!$I$10,IF(M133="gd",'List of dopants and characteris'!$J$10,IF(M133="mo",'List of dopants and characteris'!$K$10,IF(M133="sm",'List of dopants and characteris'!$L$10,IF(M133="y",'List of dopants and characteris'!$M$10,0))))))))))))</f>
        <v>0</v>
      </c>
      <c r="Q133" s="15">
        <f>IF(K133="al",'List of dopants and characteris'!$B$3,IF(K133="fe",'List of dopants and characteris'!$C$3,IF(K133="ga",'List of dopants and characteris'!$D$3,IF(K133="ge",'List of dopants and characteris'!$E$3,0))))</f>
        <v>0</v>
      </c>
      <c r="R133" s="15">
        <f>IF(L133="sr",'List of dopants and characteris'!$B$7,IF(L133="ba",'List of dopants and characteris'!$C$7,IF(L133="ce",'List of dopants and characteris'!$D$7,IF(L133="ca",'List of dopants and characteris'!$E$7,IF(L133="rb",'List of dopants and characteris'!$F$7,0)))))</f>
        <v>0</v>
      </c>
      <c r="S133" s="15">
        <f>IF(M133="nb",'List of dopants and characteris'!$B$11,IF(M133="ru",'List of dopants and characteris'!$C$11,IF(M133="ta",'List of dopants and characteris'!$D$11,IF(M133="sb",'List of dopants and characteris'!$E$11,IF(M133="w",'List of dopants and characteris'!$F$11,IF(M133="ge",'List of dopants and characteris'!$G$11,IF(M133="bi",'List of dopants and characteris'!$H$11,IF(M133="cr",'List of dopants and characteris'!$I$11,IF(M133="gd",'List of dopants and characteris'!$J$11,IF(M133="mo",'List of dopants and characteris'!$K$11,IF(M133="sm",'List of dopants and characteris'!$L$11,IF(M133="y",'List of dopants and characteris'!$M$11,0))))))))))))</f>
        <v>0</v>
      </c>
    </row>
    <row r="134" spans="1:19" ht="14.25" x14ac:dyDescent="0.2">
      <c r="A134" s="16" t="s">
        <v>117</v>
      </c>
      <c r="B134" s="11">
        <v>7.13</v>
      </c>
      <c r="C134" s="11">
        <v>2.93</v>
      </c>
      <c r="D134" s="11">
        <v>1.48</v>
      </c>
      <c r="E134" s="11">
        <v>0</v>
      </c>
      <c r="F134" s="11">
        <v>0</v>
      </c>
      <c r="G134" s="11">
        <v>0.47</v>
      </c>
      <c r="H134" s="14"/>
      <c r="I134" s="12">
        <v>1E-4</v>
      </c>
      <c r="J134" s="13">
        <f t="shared" si="4"/>
        <v>-4</v>
      </c>
      <c r="K134" s="14"/>
      <c r="L134" s="14"/>
      <c r="M134" s="11" t="s">
        <v>72</v>
      </c>
      <c r="N134" s="13">
        <f>IF(K134="al",'List of dopants and characteris'!$B$2,IF(K134="fe",'List of dopants and characteris'!$C$2,IF(K134="ga",'List of dopants and characteris'!$D$2,IF(K134="ge",'List of dopants and characteris'!$E$2,0))))</f>
        <v>0</v>
      </c>
      <c r="O134" s="11">
        <f>IF(L134="sr",'List of dopants and characteris'!$B$6,IF(L134="ba",'List of dopants and characteris'!$C$6,IF(L134="ce",'List of dopants and characteris'!$D$6,IF(L134="ca",'List of dopants and characteris'!$E$6,IF(L134="rb",'List of dopants and characteris'!$F$6,0)))))</f>
        <v>0</v>
      </c>
      <c r="P134" s="13">
        <f>IF(M134="nb",'List of dopants and characteris'!$B$10,IF(M134="ru",'List of dopants and characteris'!$C$10,IF(M134="ta",'List of dopants and characteris'!$D$10,IF(M134="sb",'List of dopants and characteris'!$E$10,IF(M134="w",'List of dopants and characteris'!$F$10,IF(M134="ge",'List of dopants and characteris'!$G$10,IF(M134="bi",'List of dopants and characteris'!$H$10,IF(M134="cr",'List of dopants and characteris'!$I$10,IF(M134="gd",'List of dopants and characteris'!$J$10,IF(M134="mo",'List of dopants and characteris'!$K$10,IF(M134="sm",'List of dopants and characteris'!$L$10,IF(M134="y",'List of dopants and characteris'!$M$10,0))))))))))))</f>
        <v>78</v>
      </c>
      <c r="Q134" s="15">
        <f>IF(K134="al",'List of dopants and characteris'!$B$3,IF(K134="fe",'List of dopants and characteris'!$C$3,IF(K134="ga",'List of dopants and characteris'!$D$3,IF(K134="ge",'List of dopants and characteris'!$E$3,0))))</f>
        <v>0</v>
      </c>
      <c r="R134" s="15">
        <f>IF(L134="sr",'List of dopants and characteris'!$B$7,IF(L134="ba",'List of dopants and characteris'!$C$7,IF(L134="ce",'List of dopants and characteris'!$D$7,IF(L134="ca",'List of dopants and characteris'!$E$7,IF(L134="rb",'List of dopants and characteris'!$F$7,0)))))</f>
        <v>0</v>
      </c>
      <c r="S134" s="15">
        <f>IF(M134="nb",'List of dopants and characteris'!$B$11,IF(M134="ru",'List of dopants and characteris'!$C$11,IF(M134="ta",'List of dopants and characteris'!$D$11,IF(M134="sb",'List of dopants and characteris'!$E$11,IF(M134="w",'List of dopants and characteris'!$F$11,IF(M134="ge",'List of dopants and characteris'!$G$11,IF(M134="bi",'List of dopants and characteris'!$H$11,IF(M134="cr",'List of dopants and characteris'!$I$11,IF(M134="gd",'List of dopants and characteris'!$J$11,IF(M134="mo",'List of dopants and characteris'!$K$11,IF(M134="sm",'List of dopants and characteris'!$L$11,IF(M134="y",'List of dopants and characteris'!$M$11,0))))))))))))</f>
        <v>1.5</v>
      </c>
    </row>
    <row r="135" spans="1:19" ht="14.25" x14ac:dyDescent="0.2">
      <c r="A135" s="16" t="s">
        <v>60</v>
      </c>
      <c r="B135" s="11">
        <v>6.85</v>
      </c>
      <c r="C135" s="11">
        <v>3</v>
      </c>
      <c r="D135" s="11">
        <v>2</v>
      </c>
      <c r="E135" s="11">
        <v>0.05</v>
      </c>
      <c r="F135" s="11">
        <v>0</v>
      </c>
      <c r="G135" s="11">
        <v>0</v>
      </c>
      <c r="H135" s="11">
        <v>94</v>
      </c>
      <c r="I135" s="12">
        <v>9.8999999999999994E-5</v>
      </c>
      <c r="J135" s="13">
        <f t="shared" si="4"/>
        <v>-4.0043648054024503</v>
      </c>
      <c r="K135" s="11" t="s">
        <v>49</v>
      </c>
      <c r="L135" s="14"/>
      <c r="M135" s="14"/>
      <c r="N135" s="13">
        <f>IF(K135="al",'List of dopants and characteris'!$B$2,IF(K135="fe",'List of dopants and characteris'!$C$2,IF(K135="ga",'List of dopants and characteris'!$D$2,IF(K135="ge",'List of dopants and characteris'!$E$2,0))))</f>
        <v>53</v>
      </c>
      <c r="O135" s="11">
        <f>IF(L135="sr",'List of dopants and characteris'!$B$6,IF(L135="ba",'List of dopants and characteris'!$C$6,IF(L135="ce",'List of dopants and characteris'!$D$6,IF(L135="ca",'List of dopants and characteris'!$E$6,IF(L135="rb",'List of dopants and characteris'!$F$6,0)))))</f>
        <v>0</v>
      </c>
      <c r="P135" s="13">
        <f>IF(M135="nb",'List of dopants and characteris'!$B$10,IF(M135="ru",'List of dopants and characteris'!$C$10,IF(M135="ta",'List of dopants and characteris'!$D$10,IF(M135="sb",'List of dopants and characteris'!$E$10,IF(M135="w",'List of dopants and characteris'!$F$10,IF(M135="ge",'List of dopants and characteris'!$G$10,IF(M135="bi",'List of dopants and characteris'!$H$10,IF(M135="cr",'List of dopants and characteris'!$I$10,IF(M135="gd",'List of dopants and characteris'!$J$10,IF(M135="mo",'List of dopants and characteris'!$K$10,IF(M135="sm",'List of dopants and characteris'!$L$10,IF(M135="y",'List of dopants and characteris'!$M$10,0))))))))))))</f>
        <v>0</v>
      </c>
      <c r="Q135" s="15">
        <f>IF(K135="al",'List of dopants and characteris'!$B$3,IF(K135="fe",'List of dopants and characteris'!$C$3,IF(K135="ga",'List of dopants and characteris'!$D$3,IF(K135="ge",'List of dopants and characteris'!$E$3,0))))</f>
        <v>1.61</v>
      </c>
      <c r="R135" s="15">
        <f>IF(L135="sr",'List of dopants and characteris'!$B$7,IF(L135="ba",'List of dopants and characteris'!$C$7,IF(L135="ce",'List of dopants and characteris'!$D$7,IF(L135="ca",'List of dopants and characteris'!$E$7,IF(L135="rb",'List of dopants and characteris'!$F$7,0)))))</f>
        <v>0</v>
      </c>
      <c r="S135" s="15">
        <f>IF(M135="nb",'List of dopants and characteris'!$B$11,IF(M135="ru",'List of dopants and characteris'!$C$11,IF(M135="ta",'List of dopants and characteris'!$D$11,IF(M135="sb",'List of dopants and characteris'!$E$11,IF(M135="w",'List of dopants and characteris'!$F$11,IF(M135="ge",'List of dopants and characteris'!$G$11,IF(M135="bi",'List of dopants and characteris'!$H$11,IF(M135="cr",'List of dopants and characteris'!$I$11,IF(M135="gd",'List of dopants and characteris'!$J$11,IF(M135="mo",'List of dopants and characteris'!$K$11,IF(M135="sm",'List of dopants and characteris'!$L$11,IF(M135="y",'List of dopants and characteris'!$M$11,0))))))))))))</f>
        <v>0</v>
      </c>
    </row>
    <row r="136" spans="1:19" ht="14.25" x14ac:dyDescent="0.2">
      <c r="A136" s="16" t="s">
        <v>50</v>
      </c>
      <c r="B136" s="11">
        <v>6.25</v>
      </c>
      <c r="C136" s="11">
        <v>3</v>
      </c>
      <c r="D136" s="11">
        <v>2</v>
      </c>
      <c r="E136" s="11">
        <v>0.25</v>
      </c>
      <c r="F136" s="11">
        <v>0</v>
      </c>
      <c r="G136" s="11">
        <v>0</v>
      </c>
      <c r="H136" s="14"/>
      <c r="I136" s="12">
        <v>9.8999999999999994E-5</v>
      </c>
      <c r="J136" s="13">
        <f t="shared" si="4"/>
        <v>-4.0043648054024503</v>
      </c>
      <c r="K136" s="11" t="s">
        <v>49</v>
      </c>
      <c r="L136" s="14"/>
      <c r="M136" s="14"/>
      <c r="N136" s="13">
        <f>IF(K136="al",'List of dopants and characteris'!$B$2,IF(K136="fe",'List of dopants and characteris'!$C$2,IF(K136="ga",'List of dopants and characteris'!$D$2,IF(K136="ge",'List of dopants and characteris'!$E$2,0))))</f>
        <v>53</v>
      </c>
      <c r="O136" s="11">
        <f>IF(L136="sr",'List of dopants and characteris'!$B$6,IF(L136="ba",'List of dopants and characteris'!$C$6,IF(L136="ce",'List of dopants and characteris'!$D$6,IF(L136="ca",'List of dopants and characteris'!$E$6,IF(L136="rb",'List of dopants and characteris'!$F$6,0)))))</f>
        <v>0</v>
      </c>
      <c r="P136" s="13">
        <f>IF(M136="nb",'List of dopants and characteris'!$B$10,IF(M136="ru",'List of dopants and characteris'!$C$10,IF(M136="ta",'List of dopants and characteris'!$D$10,IF(M136="sb",'List of dopants and characteris'!$E$10,IF(M136="w",'List of dopants and characteris'!$F$10,IF(M136="ge",'List of dopants and characteris'!$G$10,IF(M136="bi",'List of dopants and characteris'!$H$10,IF(M136="cr",'List of dopants and characteris'!$I$10,IF(M136="gd",'List of dopants and characteris'!$J$10,IF(M136="mo",'List of dopants and characteris'!$K$10,IF(M136="sm",'List of dopants and characteris'!$L$10,IF(M136="y",'List of dopants and characteris'!$M$10,0))))))))))))</f>
        <v>0</v>
      </c>
      <c r="Q136" s="15">
        <f>IF(K136="al",'List of dopants and characteris'!$B$3,IF(K136="fe",'List of dopants and characteris'!$C$3,IF(K136="ga",'List of dopants and characteris'!$D$3,IF(K136="ge",'List of dopants and characteris'!$E$3,0))))</f>
        <v>1.61</v>
      </c>
      <c r="R136" s="15">
        <f>IF(L136="sr",'List of dopants and characteris'!$B$7,IF(L136="ba",'List of dopants and characteris'!$C$7,IF(L136="ce",'List of dopants and characteris'!$D$7,IF(L136="ca",'List of dopants and characteris'!$E$7,IF(L136="rb",'List of dopants and characteris'!$F$7,0)))))</f>
        <v>0</v>
      </c>
      <c r="S136" s="15">
        <f>IF(M136="nb",'List of dopants and characteris'!$B$11,IF(M136="ru",'List of dopants and characteris'!$C$11,IF(M136="ta",'List of dopants and characteris'!$D$11,IF(M136="sb",'List of dopants and characteris'!$E$11,IF(M136="w",'List of dopants and characteris'!$F$11,IF(M136="ge",'List of dopants and characteris'!$G$11,IF(M136="bi",'List of dopants and characteris'!$H$11,IF(M136="cr",'List of dopants and characteris'!$I$11,IF(M136="gd",'List of dopants and characteris'!$J$11,IF(M136="mo",'List of dopants and characteris'!$K$11,IF(M136="sm",'List of dopants and characteris'!$L$11,IF(M136="y",'List of dopants and characteris'!$M$11,0))))))))))))</f>
        <v>0</v>
      </c>
    </row>
    <row r="137" spans="1:19" ht="14.25" x14ac:dyDescent="0.2">
      <c r="A137" s="16" t="s">
        <v>60</v>
      </c>
      <c r="B137" s="11">
        <v>6.4</v>
      </c>
      <c r="C137" s="11">
        <v>3</v>
      </c>
      <c r="D137" s="11">
        <v>2</v>
      </c>
      <c r="E137" s="11">
        <v>0.2</v>
      </c>
      <c r="F137" s="11">
        <v>0</v>
      </c>
      <c r="G137" s="11">
        <v>0</v>
      </c>
      <c r="H137" s="11">
        <v>96</v>
      </c>
      <c r="I137" s="12">
        <v>9.6000000000000002E-5</v>
      </c>
      <c r="J137" s="13">
        <f t="shared" si="4"/>
        <v>-4.017728766960432</v>
      </c>
      <c r="K137" s="11" t="s">
        <v>49</v>
      </c>
      <c r="L137" s="14"/>
      <c r="M137" s="14"/>
      <c r="N137" s="13">
        <f>IF(K137="al",'List of dopants and characteris'!$B$2,IF(K137="fe",'List of dopants and characteris'!$C$2,IF(K137="ga",'List of dopants and characteris'!$D$2,IF(K137="ge",'List of dopants and characteris'!$E$2,0))))</f>
        <v>53</v>
      </c>
      <c r="O137" s="11">
        <f>IF(L137="sr",'List of dopants and characteris'!$B$6,IF(L137="ba",'List of dopants and characteris'!$C$6,IF(L137="ce",'List of dopants and characteris'!$D$6,IF(L137="ca",'List of dopants and characteris'!$E$6,IF(L137="rb",'List of dopants and characteris'!$F$6,0)))))</f>
        <v>0</v>
      </c>
      <c r="P137" s="13">
        <f>IF(M137="nb",'List of dopants and characteris'!$B$10,IF(M137="ru",'List of dopants and characteris'!$C$10,IF(M137="ta",'List of dopants and characteris'!$D$10,IF(M137="sb",'List of dopants and characteris'!$E$10,IF(M137="w",'List of dopants and characteris'!$F$10,IF(M137="ge",'List of dopants and characteris'!$G$10,IF(M137="bi",'List of dopants and characteris'!$H$10,IF(M137="cr",'List of dopants and characteris'!$I$10,IF(M137="gd",'List of dopants and characteris'!$J$10,IF(M137="mo",'List of dopants and characteris'!$K$10,IF(M137="sm",'List of dopants and characteris'!$L$10,IF(M137="y",'List of dopants and characteris'!$M$10,0))))))))))))</f>
        <v>0</v>
      </c>
      <c r="Q137" s="15">
        <f>IF(K137="al",'List of dopants and characteris'!$B$3,IF(K137="fe",'List of dopants and characteris'!$C$3,IF(K137="ga",'List of dopants and characteris'!$D$3,IF(K137="ge",'List of dopants and characteris'!$E$3,0))))</f>
        <v>1.61</v>
      </c>
      <c r="R137" s="15">
        <f>IF(L137="sr",'List of dopants and characteris'!$B$7,IF(L137="ba",'List of dopants and characteris'!$C$7,IF(L137="ce",'List of dopants and characteris'!$D$7,IF(L137="ca",'List of dopants and characteris'!$E$7,IF(L137="rb",'List of dopants and characteris'!$F$7,0)))))</f>
        <v>0</v>
      </c>
      <c r="S137" s="15">
        <f>IF(M137="nb",'List of dopants and characteris'!$B$11,IF(M137="ru",'List of dopants and characteris'!$C$11,IF(M137="ta",'List of dopants and characteris'!$D$11,IF(M137="sb",'List of dopants and characteris'!$E$11,IF(M137="w",'List of dopants and characteris'!$F$11,IF(M137="ge",'List of dopants and characteris'!$G$11,IF(M137="bi",'List of dopants and characteris'!$H$11,IF(M137="cr",'List of dopants and characteris'!$I$11,IF(M137="gd",'List of dopants and characteris'!$J$11,IF(M137="mo",'List of dopants and characteris'!$K$11,IF(M137="sm",'List of dopants and characteris'!$L$11,IF(M137="y",'List of dopants and characteris'!$M$11,0))))))))))))</f>
        <v>0</v>
      </c>
    </row>
    <row r="138" spans="1:19" ht="14.25" x14ac:dyDescent="0.2">
      <c r="A138" s="17" t="s">
        <v>120</v>
      </c>
      <c r="B138" s="11">
        <v>5.5</v>
      </c>
      <c r="C138" s="11">
        <v>3</v>
      </c>
      <c r="D138" s="11">
        <v>0.5</v>
      </c>
      <c r="E138" s="11">
        <v>0</v>
      </c>
      <c r="F138" s="11">
        <v>0</v>
      </c>
      <c r="G138" s="11">
        <v>1.5</v>
      </c>
      <c r="H138" s="14"/>
      <c r="I138" s="12">
        <v>9.2999999999999997E-5</v>
      </c>
      <c r="J138" s="13">
        <f t="shared" si="4"/>
        <v>-4.0315170514460652</v>
      </c>
      <c r="K138" s="14"/>
      <c r="L138" s="14"/>
      <c r="M138" s="11" t="s">
        <v>72</v>
      </c>
      <c r="N138" s="13">
        <f>IF(K138="al",'List of dopants and characteris'!$B$2,IF(K138="fe",'List of dopants and characteris'!$C$2,IF(K138="ga",'List of dopants and characteris'!$D$2,IF(K138="ge",'List of dopants and characteris'!$E$2,0))))</f>
        <v>0</v>
      </c>
      <c r="O138" s="11">
        <f>IF(L138="sr",'List of dopants and characteris'!$B$6,IF(L138="ba",'List of dopants and characteris'!$C$6,IF(L138="ce",'List of dopants and characteris'!$D$6,IF(L138="ca",'List of dopants and characteris'!$E$6,IF(L138="rb",'List of dopants and characteris'!$F$6,0)))))</f>
        <v>0</v>
      </c>
      <c r="P138" s="13">
        <f>IF(M138="nb",'List of dopants and characteris'!$B$10,IF(M138="ru",'List of dopants and characteris'!$C$10,IF(M138="ta",'List of dopants and characteris'!$D$10,IF(M138="sb",'List of dopants and characteris'!$E$10,IF(M138="w",'List of dopants and characteris'!$F$10,IF(M138="ge",'List of dopants and characteris'!$G$10,IF(M138="bi",'List of dopants and characteris'!$H$10,IF(M138="cr",'List of dopants and characteris'!$I$10,IF(M138="gd",'List of dopants and characteris'!$J$10,IF(M138="mo",'List of dopants and characteris'!$K$10,IF(M138="sm",'List of dopants and characteris'!$L$10,IF(M138="y",'List of dopants and characteris'!$M$10,0))))))))))))</f>
        <v>78</v>
      </c>
      <c r="Q138" s="15">
        <f>IF(K138="al",'List of dopants and characteris'!$B$3,IF(K138="fe",'List of dopants and characteris'!$C$3,IF(K138="ga",'List of dopants and characteris'!$D$3,IF(K138="ge",'List of dopants and characteris'!$E$3,0))))</f>
        <v>0</v>
      </c>
      <c r="R138" s="15">
        <f>IF(L138="sr",'List of dopants and characteris'!$B$7,IF(L138="ba",'List of dopants and characteris'!$C$7,IF(L138="ce",'List of dopants and characteris'!$D$7,IF(L138="ca",'List of dopants and characteris'!$E$7,IF(L138="rb",'List of dopants and characteris'!$F$7,0)))))</f>
        <v>0</v>
      </c>
      <c r="S138" s="15">
        <f>IF(M138="nb",'List of dopants and characteris'!$B$11,IF(M138="ru",'List of dopants and characteris'!$C$11,IF(M138="ta",'List of dopants and characteris'!$D$11,IF(M138="sb",'List of dopants and characteris'!$E$11,IF(M138="w",'List of dopants and characteris'!$F$11,IF(M138="ge",'List of dopants and characteris'!$G$11,IF(M138="bi",'List of dopants and characteris'!$H$11,IF(M138="cr",'List of dopants and characteris'!$I$11,IF(M138="gd",'List of dopants and characteris'!$J$11,IF(M138="mo",'List of dopants and characteris'!$K$11,IF(M138="sm",'List of dopants and characteris'!$L$11,IF(M138="y",'List of dopants and characteris'!$M$11,0))))))))))))</f>
        <v>1.5</v>
      </c>
    </row>
    <row r="139" spans="1:19" ht="14.25" x14ac:dyDescent="0.2">
      <c r="A139" s="16" t="s">
        <v>129</v>
      </c>
      <c r="B139" s="11">
        <v>6.5</v>
      </c>
      <c r="C139" s="11">
        <v>2.5</v>
      </c>
      <c r="D139" s="11">
        <v>1</v>
      </c>
      <c r="E139" s="11">
        <v>0</v>
      </c>
      <c r="F139" s="11">
        <v>0.5</v>
      </c>
      <c r="G139" s="11">
        <v>1</v>
      </c>
      <c r="H139" s="14"/>
      <c r="I139" s="12">
        <v>9.0000000000000006E-5</v>
      </c>
      <c r="J139" s="13">
        <f t="shared" si="4"/>
        <v>-4.0457574905606748</v>
      </c>
      <c r="K139" s="14"/>
      <c r="L139" s="11" t="s">
        <v>73</v>
      </c>
      <c r="M139" s="11" t="s">
        <v>72</v>
      </c>
      <c r="N139" s="13">
        <f>IF(K139="al",'List of dopants and characteris'!$B$2,IF(K139="fe",'List of dopants and characteris'!$C$2,IF(K139="ga",'List of dopants and characteris'!$D$2,IF(K139="ge",'List of dopants and characteris'!$E$2,0))))</f>
        <v>0</v>
      </c>
      <c r="O139" s="11">
        <f>IF(L139="sr",'List of dopants and characteris'!$B$6,IF(L139="ba",'List of dopants and characteris'!$C$6,IF(L139="ce",'List of dopants and characteris'!$D$6,IF(L139="ca",'List of dopants and characteris'!$E$6,IF(L139="rb",'List of dopants and characteris'!$F$6,0)))))</f>
        <v>156</v>
      </c>
      <c r="P139" s="13">
        <f>IF(M139="nb",'List of dopants and characteris'!$B$10,IF(M139="ru",'List of dopants and characteris'!$C$10,IF(M139="ta",'List of dopants and characteris'!$D$10,IF(M139="sb",'List of dopants and characteris'!$E$10,IF(M139="w",'List of dopants and characteris'!$F$10,IF(M139="ge",'List of dopants and characteris'!$G$10,IF(M139="bi",'List of dopants and characteris'!$H$10,IF(M139="cr",'List of dopants and characteris'!$I$10,IF(M139="gd",'List of dopants and characteris'!$J$10,IF(M139="mo",'List of dopants and characteris'!$K$10,IF(M139="sm",'List of dopants and characteris'!$L$10,IF(M139="y",'List of dopants and characteris'!$M$10,0))))))))))))</f>
        <v>78</v>
      </c>
      <c r="Q139" s="15">
        <f>IF(K139="al",'List of dopants and characteris'!$B$3,IF(K139="fe",'List of dopants and characteris'!$C$3,IF(K139="ga",'List of dopants and characteris'!$D$3,IF(K139="ge",'List of dopants and characteris'!$E$3,0))))</f>
        <v>0</v>
      </c>
      <c r="R139" s="15">
        <f>IF(L139="sr",'List of dopants and characteris'!$B$7,IF(L139="ba",'List of dopants and characteris'!$C$7,IF(L139="ce",'List of dopants and characteris'!$D$7,IF(L139="ca",'List of dopants and characteris'!$E$7,IF(L139="rb",'List of dopants and characteris'!$F$7,0)))))</f>
        <v>0.89</v>
      </c>
      <c r="S139" s="15">
        <f>IF(M139="nb",'List of dopants and characteris'!$B$11,IF(M139="ru",'List of dopants and characteris'!$C$11,IF(M139="ta",'List of dopants and characteris'!$D$11,IF(M139="sb",'List of dopants and characteris'!$E$11,IF(M139="w",'List of dopants and characteris'!$F$11,IF(M139="ge",'List of dopants and characteris'!$G$11,IF(M139="bi",'List of dopants and characteris'!$H$11,IF(M139="cr",'List of dopants and characteris'!$I$11,IF(M139="gd",'List of dopants and characteris'!$J$11,IF(M139="mo",'List of dopants and characteris'!$K$11,IF(M139="sm",'List of dopants and characteris'!$L$11,IF(M139="y",'List of dopants and characteris'!$M$11,0))))))))))))</f>
        <v>1.5</v>
      </c>
    </row>
    <row r="140" spans="1:19" ht="14.25" x14ac:dyDescent="0.2">
      <c r="A140" s="17" t="s">
        <v>63</v>
      </c>
      <c r="B140" s="11">
        <v>6.24</v>
      </c>
      <c r="C140" s="11">
        <v>3</v>
      </c>
      <c r="D140" s="11">
        <v>2</v>
      </c>
      <c r="E140" s="11">
        <v>0.3</v>
      </c>
      <c r="F140" s="11">
        <v>0</v>
      </c>
      <c r="G140" s="11">
        <v>0</v>
      </c>
      <c r="H140" s="11">
        <v>87.5</v>
      </c>
      <c r="I140" s="12">
        <v>8.7800000000000006E-5</v>
      </c>
      <c r="J140" s="13">
        <f t="shared" si="4"/>
        <v>-4.056505484093897</v>
      </c>
      <c r="K140" s="11" t="s">
        <v>49</v>
      </c>
      <c r="L140" s="14"/>
      <c r="M140" s="14"/>
      <c r="N140" s="13">
        <f>IF(K140="al",'List of dopants and characteris'!$B$2,IF(K140="fe",'List of dopants and characteris'!$C$2,IF(K140="ga",'List of dopants and characteris'!$D$2,IF(K140="ge",'List of dopants and characteris'!$E$2,0))))</f>
        <v>53</v>
      </c>
      <c r="O140" s="11">
        <f>IF(L140="sr",'List of dopants and characteris'!$B$6,IF(L140="ba",'List of dopants and characteris'!$C$6,IF(L140="ce",'List of dopants and characteris'!$D$6,IF(L140="ca",'List of dopants and characteris'!$E$6,IF(L140="rb",'List of dopants and characteris'!$F$6,0)))))</f>
        <v>0</v>
      </c>
      <c r="P140" s="13">
        <f>IF(M140="nb",'List of dopants and characteris'!$B$10,IF(M140="ru",'List of dopants and characteris'!$C$10,IF(M140="ta",'List of dopants and characteris'!$D$10,IF(M140="sb",'List of dopants and characteris'!$E$10,IF(M140="w",'List of dopants and characteris'!$F$10,IF(M140="ge",'List of dopants and characteris'!$G$10,IF(M140="bi",'List of dopants and characteris'!$H$10,IF(M140="cr",'List of dopants and characteris'!$I$10,IF(M140="gd",'List of dopants and characteris'!$J$10,IF(M140="mo",'List of dopants and characteris'!$K$10,IF(M140="sm",'List of dopants and characteris'!$L$10,IF(M140="y",'List of dopants and characteris'!$M$10,0))))))))))))</f>
        <v>0</v>
      </c>
      <c r="Q140" s="15">
        <f>IF(K140="al",'List of dopants and characteris'!$B$3,IF(K140="fe",'List of dopants and characteris'!$C$3,IF(K140="ga",'List of dopants and characteris'!$D$3,IF(K140="ge",'List of dopants and characteris'!$E$3,0))))</f>
        <v>1.61</v>
      </c>
      <c r="R140" s="15">
        <f>IF(L140="sr",'List of dopants and characteris'!$B$7,IF(L140="ba",'List of dopants and characteris'!$C$7,IF(L140="ce",'List of dopants and characteris'!$D$7,IF(L140="ca",'List of dopants and characteris'!$E$7,IF(L140="rb",'List of dopants and characteris'!$F$7,0)))))</f>
        <v>0</v>
      </c>
      <c r="S140" s="15">
        <f>IF(M140="nb",'List of dopants and characteris'!$B$11,IF(M140="ru",'List of dopants and characteris'!$C$11,IF(M140="ta",'List of dopants and characteris'!$D$11,IF(M140="sb",'List of dopants and characteris'!$E$11,IF(M140="w",'List of dopants and characteris'!$F$11,IF(M140="ge",'List of dopants and characteris'!$G$11,IF(M140="bi",'List of dopants and characteris'!$H$11,IF(M140="cr",'List of dopants and characteris'!$I$11,IF(M140="gd",'List of dopants and characteris'!$J$11,IF(M140="mo",'List of dopants and characteris'!$K$11,IF(M140="sm",'List of dopants and characteris'!$L$11,IF(M140="y",'List of dopants and characteris'!$M$11,0))))))))))))</f>
        <v>0</v>
      </c>
    </row>
    <row r="141" spans="1:19" ht="14.25" x14ac:dyDescent="0.2">
      <c r="A141" s="18" t="s">
        <v>81</v>
      </c>
      <c r="B141" s="11">
        <v>6.55</v>
      </c>
      <c r="C141" s="11">
        <v>3</v>
      </c>
      <c r="D141" s="11">
        <v>2</v>
      </c>
      <c r="E141" s="11">
        <v>0.15</v>
      </c>
      <c r="F141" s="11">
        <v>0</v>
      </c>
      <c r="G141" s="11">
        <v>0</v>
      </c>
      <c r="H141" s="11">
        <v>89.6</v>
      </c>
      <c r="I141" s="12">
        <v>8.5000000000000006E-5</v>
      </c>
      <c r="J141" s="13">
        <f t="shared" si="4"/>
        <v>-4.0705810742857071</v>
      </c>
      <c r="K141" s="11" t="s">
        <v>74</v>
      </c>
      <c r="L141" s="14"/>
      <c r="M141" s="14"/>
      <c r="N141" s="13">
        <f>IF(K141="al",'List of dopants and characteris'!$B$2,IF(K141="fe",'List of dopants and characteris'!$C$2,IF(K141="ga",'List of dopants and characteris'!$D$2,IF(K141="ge",'List of dopants and characteris'!$E$2,0))))</f>
        <v>61</v>
      </c>
      <c r="O141" s="11">
        <f>IF(L141="sr",'List of dopants and characteris'!$B$6,IF(L141="ba",'List of dopants and characteris'!$C$6,IF(L141="ce",'List of dopants and characteris'!$D$6,IF(L141="ca",'List of dopants and characteris'!$E$6,IF(L141="rb",'List of dopants and characteris'!$F$6,0)))))</f>
        <v>0</v>
      </c>
      <c r="P141" s="13">
        <f>IF(M141="nb",'List of dopants and characteris'!$B$10,IF(M141="ru",'List of dopants and characteris'!$C$10,IF(M141="ta",'List of dopants and characteris'!$D$10,IF(M141="sb",'List of dopants and characteris'!$E$10,IF(M141="w",'List of dopants and characteris'!$F$10,IF(M141="ge",'List of dopants and characteris'!$G$10,IF(M141="bi",'List of dopants and characteris'!$H$10,IF(M141="cr",'List of dopants and characteris'!$I$10,IF(M141="gd",'List of dopants and characteris'!$J$10,IF(M141="mo",'List of dopants and characteris'!$K$10,IF(M141="sm",'List of dopants and characteris'!$L$10,IF(M141="y",'List of dopants and characteris'!$M$10,0))))))))))))</f>
        <v>0</v>
      </c>
      <c r="Q141" s="15">
        <f>IF(K141="al",'List of dopants and characteris'!$B$3,IF(K141="fe",'List of dopants and characteris'!$C$3,IF(K141="ga",'List of dopants and characteris'!$D$3,IF(K141="ge",'List of dopants and characteris'!$E$3,0))))</f>
        <v>1.81</v>
      </c>
      <c r="R141" s="15">
        <f>IF(L141="sr",'List of dopants and characteris'!$B$7,IF(L141="ba",'List of dopants and characteris'!$C$7,IF(L141="ce",'List of dopants and characteris'!$D$7,IF(L141="ca",'List of dopants and characteris'!$E$7,IF(L141="rb",'List of dopants and characteris'!$F$7,0)))))</f>
        <v>0</v>
      </c>
      <c r="S141" s="15">
        <f>IF(M141="nb",'List of dopants and characteris'!$B$11,IF(M141="ru",'List of dopants and characteris'!$C$11,IF(M141="ta",'List of dopants and characteris'!$D$11,IF(M141="sb",'List of dopants and characteris'!$E$11,IF(M141="w",'List of dopants and characteris'!$F$11,IF(M141="ge",'List of dopants and characteris'!$G$11,IF(M141="bi",'List of dopants and characteris'!$H$11,IF(M141="cr",'List of dopants and characteris'!$I$11,IF(M141="gd",'List of dopants and characteris'!$J$11,IF(M141="mo",'List of dopants and characteris'!$K$11,IF(M141="sm",'List of dopants and characteris'!$L$11,IF(M141="y",'List of dopants and characteris'!$M$11,0))))))))))))</f>
        <v>0</v>
      </c>
    </row>
    <row r="142" spans="1:19" ht="14.25" x14ac:dyDescent="0.2">
      <c r="A142" s="16" t="s">
        <v>130</v>
      </c>
      <c r="B142" s="13">
        <f>7-G142+F142</f>
        <v>6</v>
      </c>
      <c r="C142" s="13">
        <f>3-F142</f>
        <v>3</v>
      </c>
      <c r="D142" s="13">
        <f>2-G142</f>
        <v>1</v>
      </c>
      <c r="E142" s="11">
        <v>0</v>
      </c>
      <c r="F142" s="11">
        <v>0</v>
      </c>
      <c r="G142" s="11">
        <v>1</v>
      </c>
      <c r="H142" s="14"/>
      <c r="I142" s="12">
        <v>8.2999999999999998E-5</v>
      </c>
      <c r="J142" s="13">
        <f t="shared" si="4"/>
        <v>-4.0809219076239263</v>
      </c>
      <c r="K142" s="14"/>
      <c r="L142" s="14"/>
      <c r="M142" s="11" t="s">
        <v>72</v>
      </c>
      <c r="N142" s="13">
        <f>IF(K142="al",'List of dopants and characteris'!$B$2,IF(K142="fe",'List of dopants and characteris'!$C$2,IF(K142="ga",'List of dopants and characteris'!$D$2,IF(K142="ge",'List of dopants and characteris'!$E$2,0))))</f>
        <v>0</v>
      </c>
      <c r="O142" s="11">
        <f>IF(L142="sr",'List of dopants and characteris'!$B$6,IF(L142="ba",'List of dopants and characteris'!$C$6,IF(L142="ce",'List of dopants and characteris'!$D$6,IF(L142="ca",'List of dopants and characteris'!$E$6,IF(L142="rb",'List of dopants and characteris'!$F$6,0)))))</f>
        <v>0</v>
      </c>
      <c r="P142" s="13">
        <f>IF(M142="nb",'List of dopants and characteris'!$B$10,IF(M142="ru",'List of dopants and characteris'!$C$10,IF(M142="ta",'List of dopants and characteris'!$D$10,IF(M142="sb",'List of dopants and characteris'!$E$10,IF(M142="w",'List of dopants and characteris'!$F$10,IF(M142="ge",'List of dopants and characteris'!$G$10,IF(M142="bi",'List of dopants and characteris'!$H$10,IF(M142="cr",'List of dopants and characteris'!$I$10,IF(M142="gd",'List of dopants and characteris'!$J$10,IF(M142="mo",'List of dopants and characteris'!$K$10,IF(M142="sm",'List of dopants and characteris'!$L$10,IF(M142="y",'List of dopants and characteris'!$M$10,0))))))))))))</f>
        <v>78</v>
      </c>
      <c r="Q142" s="15">
        <f>IF(K142="al",'List of dopants and characteris'!$B$3,IF(K142="fe",'List of dopants and characteris'!$C$3,IF(K142="ga",'List of dopants and characteris'!$D$3,IF(K142="ge",'List of dopants and characteris'!$E$3,0))))</f>
        <v>0</v>
      </c>
      <c r="R142" s="15">
        <f>IF(L142="sr",'List of dopants and characteris'!$B$7,IF(L142="ba",'List of dopants and characteris'!$C$7,IF(L142="ce",'List of dopants and characteris'!$D$7,IF(L142="ca",'List of dopants and characteris'!$E$7,IF(L142="rb",'List of dopants and characteris'!$F$7,0)))))</f>
        <v>0</v>
      </c>
      <c r="S142" s="15">
        <f>IF(M142="nb",'List of dopants and characteris'!$B$11,IF(M142="ru",'List of dopants and characteris'!$C$11,IF(M142="ta",'List of dopants and characteris'!$D$11,IF(M142="sb",'List of dopants and characteris'!$E$11,IF(M142="w",'List of dopants and characteris'!$F$11,IF(M142="ge",'List of dopants and characteris'!$G$11,IF(M142="bi",'List of dopants and characteris'!$H$11,IF(M142="cr",'List of dopants and characteris'!$I$11,IF(M142="gd",'List of dopants and characteris'!$J$11,IF(M142="mo",'List of dopants and characteris'!$K$11,IF(M142="sm",'List of dopants and characteris'!$L$11,IF(M142="y",'List of dopants and characteris'!$M$11,0))))))))))))</f>
        <v>1.5</v>
      </c>
    </row>
    <row r="143" spans="1:19" ht="14.25" x14ac:dyDescent="0.2">
      <c r="A143" s="16" t="s">
        <v>91</v>
      </c>
      <c r="B143" s="11">
        <v>6.4</v>
      </c>
      <c r="C143" s="11">
        <v>3</v>
      </c>
      <c r="D143" s="11">
        <v>2</v>
      </c>
      <c r="E143" s="11">
        <v>0.15</v>
      </c>
      <c r="F143" s="11">
        <v>0</v>
      </c>
      <c r="G143" s="11">
        <v>0</v>
      </c>
      <c r="H143" s="14"/>
      <c r="I143" s="12">
        <v>8.0500000000000005E-5</v>
      </c>
      <c r="J143" s="13">
        <f t="shared" si="4"/>
        <v>-4.0942041196321313</v>
      </c>
      <c r="K143" s="11" t="s">
        <v>92</v>
      </c>
      <c r="L143" s="14"/>
      <c r="M143" s="14"/>
      <c r="N143" s="13">
        <f>IF(K143="al",'List of dopants and characteris'!$B$2,IF(K143="fe",'List of dopants and characteris'!$C$2,IF(K143="ga",'List of dopants and characteris'!$D$2,IF(K143="ge",'List of dopants and characteris'!$E$2,0))))</f>
        <v>53</v>
      </c>
      <c r="O143" s="11">
        <f>IF(L143="sr",'List of dopants and characteris'!$B$6,IF(L143="ba",'List of dopants and characteris'!$C$6,IF(L143="ce",'List of dopants and characteris'!$D$6,IF(L143="ca",'List of dopants and characteris'!$E$6,IF(L143="rb",'List of dopants and characteris'!$F$6,0)))))</f>
        <v>0</v>
      </c>
      <c r="P143" s="13">
        <f>IF(M143="nb",'List of dopants and characteris'!$B$10,IF(M143="ru",'List of dopants and characteris'!$C$10,IF(M143="ta",'List of dopants and characteris'!$D$10,IF(M143="sb",'List of dopants and characteris'!$E$10,IF(M143="w",'List of dopants and characteris'!$F$10,IF(M143="ge",'List of dopants and characteris'!$G$10,IF(M143="bi",'List of dopants and characteris'!$H$10,IF(M143="cr",'List of dopants and characteris'!$I$10,IF(M143="gd",'List of dopants and characteris'!$J$10,IF(M143="mo",'List of dopants and characteris'!$K$10,IF(M143="sm",'List of dopants and characteris'!$L$10,IF(M143="y",'List of dopants and characteris'!$M$10,0))))))))))))</f>
        <v>0</v>
      </c>
      <c r="Q143" s="15">
        <f>IF(K143="al",'List of dopants and characteris'!$B$3,IF(K143="fe",'List of dopants and characteris'!$C$3,IF(K143="ga",'List of dopants and characteris'!$D$3,IF(K143="ge",'List of dopants and characteris'!$E$3,0))))</f>
        <v>2.0099999999999998</v>
      </c>
      <c r="R143" s="15">
        <f>IF(L143="sr",'List of dopants and characteris'!$B$7,IF(L143="ba",'List of dopants and characteris'!$C$7,IF(L143="ce",'List of dopants and characteris'!$D$7,IF(L143="ca",'List of dopants and characteris'!$E$7,IF(L143="rb",'List of dopants and characteris'!$F$7,0)))))</f>
        <v>0</v>
      </c>
      <c r="S143" s="15">
        <f>IF(M143="nb",'List of dopants and characteris'!$B$11,IF(M143="ru",'List of dopants and characteris'!$C$11,IF(M143="ta",'List of dopants and characteris'!$D$11,IF(M143="sb",'List of dopants and characteris'!$E$11,IF(M143="w",'List of dopants and characteris'!$F$11,IF(M143="ge",'List of dopants and characteris'!$G$11,IF(M143="bi",'List of dopants and characteris'!$H$11,IF(M143="cr",'List of dopants and characteris'!$I$11,IF(M143="gd",'List of dopants and characteris'!$J$11,IF(M143="mo",'List of dopants and characteris'!$K$11,IF(M143="sm",'List of dopants and characteris'!$L$11,IF(M143="y",'List of dopants and characteris'!$M$11,0))))))))))))</f>
        <v>0</v>
      </c>
    </row>
    <row r="144" spans="1:19" ht="14.25" x14ac:dyDescent="0.2">
      <c r="A144" s="16" t="s">
        <v>130</v>
      </c>
      <c r="B144" s="13">
        <f>7-G144+F144</f>
        <v>6.6</v>
      </c>
      <c r="C144" s="13">
        <f>3-F144</f>
        <v>3</v>
      </c>
      <c r="D144" s="13">
        <f>2-G144</f>
        <v>1.6</v>
      </c>
      <c r="E144" s="11">
        <v>0</v>
      </c>
      <c r="F144" s="11">
        <v>0</v>
      </c>
      <c r="G144" s="11">
        <v>0.4</v>
      </c>
      <c r="H144" s="14"/>
      <c r="I144" s="12">
        <v>7.8499999999999997E-5</v>
      </c>
      <c r="J144" s="13">
        <f t="shared" si="4"/>
        <v>-4.1051303432547472</v>
      </c>
      <c r="K144" s="14"/>
      <c r="L144" s="14"/>
      <c r="M144" s="11" t="s">
        <v>72</v>
      </c>
      <c r="N144" s="13">
        <f>IF(K144="al",'List of dopants and characteris'!$B$2,IF(K144="fe",'List of dopants and characteris'!$C$2,IF(K144="ga",'List of dopants and characteris'!$D$2,IF(K144="ge",'List of dopants and characteris'!$E$2,0))))</f>
        <v>0</v>
      </c>
      <c r="O144" s="11">
        <f>IF(L144="sr",'List of dopants and characteris'!$B$6,IF(L144="ba",'List of dopants and characteris'!$C$6,IF(L144="ce",'List of dopants and characteris'!$D$6,IF(L144="ca",'List of dopants and characteris'!$E$6,IF(L144="rb",'List of dopants and characteris'!$F$6,0)))))</f>
        <v>0</v>
      </c>
      <c r="P144" s="13">
        <f>IF(M144="nb",'List of dopants and characteris'!$B$10,IF(M144="ru",'List of dopants and characteris'!$C$10,IF(M144="ta",'List of dopants and characteris'!$D$10,IF(M144="sb",'List of dopants and characteris'!$E$10,IF(M144="w",'List of dopants and characteris'!$F$10,IF(M144="ge",'List of dopants and characteris'!$G$10,IF(M144="bi",'List of dopants and characteris'!$H$10,IF(M144="cr",'List of dopants and characteris'!$I$10,IF(M144="gd",'List of dopants and characteris'!$J$10,IF(M144="mo",'List of dopants and characteris'!$K$10,IF(M144="sm",'List of dopants and characteris'!$L$10,IF(M144="y",'List of dopants and characteris'!$M$10,0))))))))))))</f>
        <v>78</v>
      </c>
      <c r="Q144" s="15">
        <f>IF(K144="al",'List of dopants and characteris'!$B$3,IF(K144="fe",'List of dopants and characteris'!$C$3,IF(K144="ga",'List of dopants and characteris'!$D$3,IF(K144="ge",'List of dopants and characteris'!$E$3,0))))</f>
        <v>0</v>
      </c>
      <c r="R144" s="15">
        <f>IF(L144="sr",'List of dopants and characteris'!$B$7,IF(L144="ba",'List of dopants and characteris'!$C$7,IF(L144="ce",'List of dopants and characteris'!$D$7,IF(L144="ca",'List of dopants and characteris'!$E$7,IF(L144="rb",'List of dopants and characteris'!$F$7,0)))))</f>
        <v>0</v>
      </c>
      <c r="S144" s="15">
        <f>IF(M144="nb",'List of dopants and characteris'!$B$11,IF(M144="ru",'List of dopants and characteris'!$C$11,IF(M144="ta",'List of dopants and characteris'!$D$11,IF(M144="sb",'List of dopants and characteris'!$E$11,IF(M144="w",'List of dopants and characteris'!$F$11,IF(M144="ge",'List of dopants and characteris'!$G$11,IF(M144="bi",'List of dopants and characteris'!$H$11,IF(M144="cr",'List of dopants and characteris'!$I$11,IF(M144="gd",'List of dopants and characteris'!$J$11,IF(M144="mo",'List of dopants and characteris'!$K$11,IF(M144="sm",'List of dopants and characteris'!$L$11,IF(M144="y",'List of dopants and characteris'!$M$11,0))))))))))))</f>
        <v>1.5</v>
      </c>
    </row>
    <row r="145" spans="1:19" ht="14.25" x14ac:dyDescent="0.2">
      <c r="A145" s="16" t="s">
        <v>77</v>
      </c>
      <c r="B145" s="11">
        <v>6.1</v>
      </c>
      <c r="C145" s="11">
        <v>3</v>
      </c>
      <c r="D145" s="11">
        <v>2</v>
      </c>
      <c r="E145" s="11">
        <v>0.3</v>
      </c>
      <c r="F145" s="11">
        <v>0</v>
      </c>
      <c r="G145" s="11">
        <v>0</v>
      </c>
      <c r="H145" s="14"/>
      <c r="I145" s="12">
        <v>6.9999999999999994E-5</v>
      </c>
      <c r="J145" s="13">
        <f t="shared" si="4"/>
        <v>-4.1549019599857431</v>
      </c>
      <c r="K145" s="11" t="s">
        <v>74</v>
      </c>
      <c r="L145" s="14"/>
      <c r="M145" s="14"/>
      <c r="N145" s="13">
        <f>IF(K145="al",'List of dopants and characteris'!$B$2,IF(K145="fe",'List of dopants and characteris'!$C$2,IF(K145="ga",'List of dopants and characteris'!$D$2,IF(K145="ge",'List of dopants and characteris'!$E$2,0))))</f>
        <v>61</v>
      </c>
      <c r="O145" s="11">
        <f>IF(L145="sr",'List of dopants and characteris'!$B$6,IF(L145="ba",'List of dopants and characteris'!$C$6,IF(L145="ce",'List of dopants and characteris'!$D$6,IF(L145="ca",'List of dopants and characteris'!$E$6,IF(L145="rb",'List of dopants and characteris'!$F$6,0)))))</f>
        <v>0</v>
      </c>
      <c r="P145" s="13">
        <f>IF(M145="nb",'List of dopants and characteris'!$B$10,IF(M145="ru",'List of dopants and characteris'!$C$10,IF(M145="ta",'List of dopants and characteris'!$D$10,IF(M145="sb",'List of dopants and characteris'!$E$10,IF(M145="w",'List of dopants and characteris'!$F$10,IF(M145="ge",'List of dopants and characteris'!$G$10,IF(M145="bi",'List of dopants and characteris'!$H$10,IF(M145="cr",'List of dopants and characteris'!$I$10,IF(M145="gd",'List of dopants and characteris'!$J$10,IF(M145="mo",'List of dopants and characteris'!$K$10,IF(M145="sm",'List of dopants and characteris'!$L$10,IF(M145="y",'List of dopants and characteris'!$M$10,0))))))))))))</f>
        <v>0</v>
      </c>
      <c r="Q145" s="15">
        <f>IF(K145="al",'List of dopants and characteris'!$B$3,IF(K145="fe",'List of dopants and characteris'!$C$3,IF(K145="ga",'List of dopants and characteris'!$D$3,IF(K145="ge",'List of dopants and characteris'!$E$3,0))))</f>
        <v>1.81</v>
      </c>
      <c r="R145" s="15">
        <f>IF(L145="sr",'List of dopants and characteris'!$B$7,IF(L145="ba",'List of dopants and characteris'!$C$7,IF(L145="ce",'List of dopants and characteris'!$D$7,IF(L145="ca",'List of dopants and characteris'!$E$7,IF(L145="rb",'List of dopants and characteris'!$F$7,0)))))</f>
        <v>0</v>
      </c>
      <c r="S145" s="15">
        <f>IF(M145="nb",'List of dopants and characteris'!$B$11,IF(M145="ru",'List of dopants and characteris'!$C$11,IF(M145="ta",'List of dopants and characteris'!$D$11,IF(M145="sb",'List of dopants and characteris'!$E$11,IF(M145="w",'List of dopants and characteris'!$F$11,IF(M145="ge",'List of dopants and characteris'!$G$11,IF(M145="bi",'List of dopants and characteris'!$H$11,IF(M145="cr",'List of dopants and characteris'!$I$11,IF(M145="gd",'List of dopants and characteris'!$J$11,IF(M145="mo",'List of dopants and characteris'!$K$11,IF(M145="sm",'List of dopants and characteris'!$L$11,IF(M145="y",'List of dopants and characteris'!$M$11,0))))))))))))</f>
        <v>0</v>
      </c>
    </row>
    <row r="146" spans="1:19" ht="14.25" x14ac:dyDescent="0.2">
      <c r="A146" s="16" t="s">
        <v>130</v>
      </c>
      <c r="B146" s="13">
        <f>7-G146+F146</f>
        <v>6.8</v>
      </c>
      <c r="C146" s="13">
        <f>3-F146</f>
        <v>3</v>
      </c>
      <c r="D146" s="13">
        <f>2-G146</f>
        <v>1.8</v>
      </c>
      <c r="E146" s="11">
        <v>0</v>
      </c>
      <c r="F146" s="11">
        <v>0</v>
      </c>
      <c r="G146" s="11">
        <v>0.2</v>
      </c>
      <c r="H146" s="14"/>
      <c r="I146" s="12">
        <v>6.5400000000000004E-5</v>
      </c>
      <c r="J146" s="13">
        <f t="shared" si="4"/>
        <v>-4.1844222516757323</v>
      </c>
      <c r="K146" s="14"/>
      <c r="L146" s="14"/>
      <c r="M146" s="11" t="s">
        <v>72</v>
      </c>
      <c r="N146" s="13">
        <f>IF(K146="al",'List of dopants and characteris'!$B$2,IF(K146="fe",'List of dopants and characteris'!$C$2,IF(K146="ga",'List of dopants and characteris'!$D$2,IF(K146="ge",'List of dopants and characteris'!$E$2,0))))</f>
        <v>0</v>
      </c>
      <c r="O146" s="11">
        <f>IF(L146="sr",'List of dopants and characteris'!$B$6,IF(L146="ba",'List of dopants and characteris'!$C$6,IF(L146="ce",'List of dopants and characteris'!$D$6,IF(L146="ca",'List of dopants and characteris'!$E$6,IF(L146="rb",'List of dopants and characteris'!$F$6,0)))))</f>
        <v>0</v>
      </c>
      <c r="P146" s="13">
        <f>IF(M146="nb",'List of dopants and characteris'!$B$10,IF(M146="ru",'List of dopants and characteris'!$C$10,IF(M146="ta",'List of dopants and characteris'!$D$10,IF(M146="sb",'List of dopants and characteris'!$E$10,IF(M146="w",'List of dopants and characteris'!$F$10,IF(M146="ge",'List of dopants and characteris'!$G$10,IF(M146="bi",'List of dopants and characteris'!$H$10,IF(M146="cr",'List of dopants and characteris'!$I$10,IF(M146="gd",'List of dopants and characteris'!$J$10,IF(M146="mo",'List of dopants and characteris'!$K$10,IF(M146="sm",'List of dopants and characteris'!$L$10,IF(M146="y",'List of dopants and characteris'!$M$10,0))))))))))))</f>
        <v>78</v>
      </c>
      <c r="Q146" s="15">
        <f>IF(K146="al",'List of dopants and characteris'!$B$3,IF(K146="fe",'List of dopants and characteris'!$C$3,IF(K146="ga",'List of dopants and characteris'!$D$3,IF(K146="ge",'List of dopants and characteris'!$E$3,0))))</f>
        <v>0</v>
      </c>
      <c r="R146" s="15">
        <f>IF(L146="sr",'List of dopants and characteris'!$B$7,IF(L146="ba",'List of dopants and characteris'!$C$7,IF(L146="ce",'List of dopants and characteris'!$D$7,IF(L146="ca",'List of dopants and characteris'!$E$7,IF(L146="rb",'List of dopants and characteris'!$F$7,0)))))</f>
        <v>0</v>
      </c>
      <c r="S146" s="15">
        <f>IF(M146="nb",'List of dopants and characteris'!$B$11,IF(M146="ru",'List of dopants and characteris'!$C$11,IF(M146="ta",'List of dopants and characteris'!$D$11,IF(M146="sb",'List of dopants and characteris'!$E$11,IF(M146="w",'List of dopants and characteris'!$F$11,IF(M146="ge",'List of dopants and characteris'!$G$11,IF(M146="bi",'List of dopants and characteris'!$H$11,IF(M146="cr",'List of dopants and characteris'!$I$11,IF(M146="gd",'List of dopants and characteris'!$J$11,IF(M146="mo",'List of dopants and characteris'!$K$11,IF(M146="sm",'List of dopants and characteris'!$L$11,IF(M146="y",'List of dopants and characteris'!$M$11,0))))))))))))</f>
        <v>1.5</v>
      </c>
    </row>
    <row r="147" spans="1:19" ht="14.25" x14ac:dyDescent="0.2">
      <c r="A147" s="16" t="s">
        <v>84</v>
      </c>
      <c r="B147" s="13">
        <f>7-3*(E147)</f>
        <v>6.7</v>
      </c>
      <c r="C147" s="11">
        <v>3</v>
      </c>
      <c r="D147" s="11">
        <v>2</v>
      </c>
      <c r="E147" s="11">
        <v>0.1</v>
      </c>
      <c r="F147" s="11">
        <v>0</v>
      </c>
      <c r="G147" s="11">
        <v>0</v>
      </c>
      <c r="H147" s="14"/>
      <c r="I147" s="12">
        <v>6.0000000000000002E-5</v>
      </c>
      <c r="J147" s="13">
        <f t="shared" si="4"/>
        <v>-4.2218487496163561</v>
      </c>
      <c r="K147" s="11" t="s">
        <v>74</v>
      </c>
      <c r="L147" s="14"/>
      <c r="M147" s="14"/>
      <c r="N147" s="13">
        <f>IF(K147="al",'List of dopants and characteris'!$B$2,IF(K147="fe",'List of dopants and characteris'!$C$2,IF(K147="ga",'List of dopants and characteris'!$D$2,IF(K147="ge",'List of dopants and characteris'!$E$2,0))))</f>
        <v>61</v>
      </c>
      <c r="O147" s="11">
        <f>IF(L147="sr",'List of dopants and characteris'!$B$6,IF(L147="ba",'List of dopants and characteris'!$C$6,IF(L147="ce",'List of dopants and characteris'!$D$6,IF(L147="ca",'List of dopants and characteris'!$E$6,IF(L147="rb",'List of dopants and characteris'!$F$6,0)))))</f>
        <v>0</v>
      </c>
      <c r="P147" s="13">
        <f>IF(M147="nb",'List of dopants and characteris'!$B$10,IF(M147="ru",'List of dopants and characteris'!$C$10,IF(M147="ta",'List of dopants and characteris'!$D$10,IF(M147="sb",'List of dopants and characteris'!$E$10,IF(M147="w",'List of dopants and characteris'!$F$10,IF(M147="ge",'List of dopants and characteris'!$G$10,IF(M147="bi",'List of dopants and characteris'!$H$10,IF(M147="cr",'List of dopants and characteris'!$I$10,IF(M147="gd",'List of dopants and characteris'!$J$10,IF(M147="mo",'List of dopants and characteris'!$K$10,IF(M147="sm",'List of dopants and characteris'!$L$10,IF(M147="y",'List of dopants and characteris'!$M$10,0))))))))))))</f>
        <v>0</v>
      </c>
      <c r="Q147" s="15">
        <f>IF(K147="al",'List of dopants and characteris'!$B$3,IF(K147="fe",'List of dopants and characteris'!$C$3,IF(K147="ga",'List of dopants and characteris'!$D$3,IF(K147="ge",'List of dopants and characteris'!$E$3,0))))</f>
        <v>1.81</v>
      </c>
      <c r="R147" s="15">
        <f>IF(L147="sr",'List of dopants and characteris'!$B$7,IF(L147="ba",'List of dopants and characteris'!$C$7,IF(L147="ce",'List of dopants and characteris'!$D$7,IF(L147="ca",'List of dopants and characteris'!$E$7,IF(L147="rb",'List of dopants and characteris'!$F$7,0)))))</f>
        <v>0</v>
      </c>
      <c r="S147" s="15">
        <f>IF(M147="nb",'List of dopants and characteris'!$B$11,IF(M147="ru",'List of dopants and characteris'!$C$11,IF(M147="ta",'List of dopants and characteris'!$D$11,IF(M147="sb",'List of dopants and characteris'!$E$11,IF(M147="w",'List of dopants and characteris'!$F$11,IF(M147="ge",'List of dopants and characteris'!$G$11,IF(M147="bi",'List of dopants and characteris'!$H$11,IF(M147="cr",'List of dopants and characteris'!$I$11,IF(M147="gd",'List of dopants and characteris'!$J$11,IF(M147="mo",'List of dopants and characteris'!$K$11,IF(M147="sm",'List of dopants and characteris'!$L$11,IF(M147="y",'List of dopants and characteris'!$M$11,0))))))))))))</f>
        <v>0</v>
      </c>
    </row>
    <row r="148" spans="1:19" ht="14.25" x14ac:dyDescent="0.2">
      <c r="A148" s="16" t="s">
        <v>107</v>
      </c>
      <c r="B148" s="11">
        <f>7-G148</f>
        <v>6.8</v>
      </c>
      <c r="C148" s="11">
        <v>3</v>
      </c>
      <c r="D148" s="13">
        <f>2-G148</f>
        <v>1.8</v>
      </c>
      <c r="E148" s="11">
        <v>0</v>
      </c>
      <c r="F148" s="11">
        <v>0</v>
      </c>
      <c r="G148" s="11">
        <v>0.2</v>
      </c>
      <c r="H148" s="11">
        <v>78</v>
      </c>
      <c r="I148" s="12">
        <v>5.8999999999999998E-5</v>
      </c>
      <c r="J148" s="13">
        <f t="shared" si="4"/>
        <v>-4.2291479883578562</v>
      </c>
      <c r="K148" s="14"/>
      <c r="L148" s="14"/>
      <c r="M148" s="11" t="s">
        <v>106</v>
      </c>
      <c r="N148" s="13">
        <f>IF(K148="al",'List of dopants and characteris'!$B$2,IF(K148="fe",'List of dopants and characteris'!$C$2,IF(K148="ga",'List of dopants and characteris'!$D$2,IF(K148="ge",'List of dopants and characteris'!$E$2,0))))</f>
        <v>0</v>
      </c>
      <c r="O148" s="11">
        <f>IF(L148="sr",'List of dopants and characteris'!$B$6,IF(L148="ba",'List of dopants and characteris'!$C$6,IF(L148="ce",'List of dopants and characteris'!$D$6,IF(L148="ca",'List of dopants and characteris'!$E$6,IF(L148="rb",'List of dopants and characteris'!$F$6,0)))))</f>
        <v>0</v>
      </c>
      <c r="P148" s="13">
        <f>IF(M148="nb",'List of dopants and characteris'!$B$10,IF(M148="ru",'List of dopants and characteris'!$C$10,IF(M148="ta",'List of dopants and characteris'!$D$10,IF(M148="sb",'List of dopants and characteris'!$E$10,IF(M148="w",'List of dopants and characteris'!$F$10,IF(M148="ge",'List of dopants and characteris'!$G$10,IF(M148="bi",'List of dopants and characteris'!$H$10,IF(M148="cr",'List of dopants and characteris'!$I$10,IF(M148="gd",'List of dopants and characteris'!$J$10,IF(M148="mo",'List of dopants and characteris'!$K$10,IF(M148="sm",'List of dopants and characteris'!$L$10,IF(M148="y",'List of dopants and characteris'!$M$10,0))))))))))))</f>
        <v>74</v>
      </c>
      <c r="Q148" s="15">
        <f>IF(K148="al",'List of dopants and characteris'!$B$3,IF(K148="fe",'List of dopants and characteris'!$C$3,IF(K148="ga",'List of dopants and characteris'!$D$3,IF(K148="ge",'List of dopants and characteris'!$E$3,0))))</f>
        <v>0</v>
      </c>
      <c r="R148" s="15">
        <f>IF(L148="sr",'List of dopants and characteris'!$B$7,IF(L148="ba",'List of dopants and characteris'!$C$7,IF(L148="ce",'List of dopants and characteris'!$D$7,IF(L148="ca",'List of dopants and characteris'!$E$7,IF(L148="rb",'List of dopants and characteris'!$F$7,0)))))</f>
        <v>0</v>
      </c>
      <c r="S148" s="15">
        <f>IF(M148="nb",'List of dopants and characteris'!$B$11,IF(M148="ru",'List of dopants and characteris'!$C$11,IF(M148="ta",'List of dopants and characteris'!$D$11,IF(M148="sb",'List of dopants and characteris'!$E$11,IF(M148="w",'List of dopants and characteris'!$F$11,IF(M148="ge",'List of dopants and characteris'!$G$11,IF(M148="bi",'List of dopants and characteris'!$H$11,IF(M148="cr",'List of dopants and characteris'!$I$11,IF(M148="gd",'List of dopants and characteris'!$J$11,IF(M148="mo",'List of dopants and characteris'!$K$11,IF(M148="sm",'List of dopants and characteris'!$L$11,IF(M148="y",'List of dopants and characteris'!$M$11,0))))))))))))</f>
        <v>2.0499999999999998</v>
      </c>
    </row>
    <row r="149" spans="1:19" ht="14.25" x14ac:dyDescent="0.2">
      <c r="A149" s="16" t="s">
        <v>86</v>
      </c>
      <c r="B149" s="11">
        <v>5.5</v>
      </c>
      <c r="C149" s="11">
        <v>3</v>
      </c>
      <c r="D149" s="11">
        <v>2</v>
      </c>
      <c r="E149" s="11">
        <v>0.5</v>
      </c>
      <c r="F149" s="11">
        <v>0</v>
      </c>
      <c r="G149" s="11">
        <v>0</v>
      </c>
      <c r="H149" s="14"/>
      <c r="I149" s="12">
        <v>5.8100000000000003E-5</v>
      </c>
      <c r="J149" s="13">
        <f t="shared" si="4"/>
        <v>-4.2358238676096693</v>
      </c>
      <c r="K149" s="11" t="s">
        <v>74</v>
      </c>
      <c r="L149" s="14"/>
      <c r="M149" s="14"/>
      <c r="N149" s="13">
        <f>IF(K149="al",'List of dopants and characteris'!$B$2,IF(K149="fe",'List of dopants and characteris'!$C$2,IF(K149="ga",'List of dopants and characteris'!$D$2,IF(K149="ge",'List of dopants and characteris'!$E$2,0))))</f>
        <v>61</v>
      </c>
      <c r="O149" s="11">
        <f>IF(L149="sr",'List of dopants and characteris'!$B$6,IF(L149="ba",'List of dopants and characteris'!$C$6,IF(L149="ce",'List of dopants and characteris'!$D$6,IF(L149="ca",'List of dopants and characteris'!$E$6,IF(L149="rb",'List of dopants and characteris'!$F$6,0)))))</f>
        <v>0</v>
      </c>
      <c r="P149" s="13">
        <f>IF(M149="nb",'List of dopants and characteris'!$B$10,IF(M149="ru",'List of dopants and characteris'!$C$10,IF(M149="ta",'List of dopants and characteris'!$D$10,IF(M149="sb",'List of dopants and characteris'!$E$10,IF(M149="w",'List of dopants and characteris'!$F$10,IF(M149="ge",'List of dopants and characteris'!$G$10,IF(M149="bi",'List of dopants and characteris'!$H$10,IF(M149="cr",'List of dopants and characteris'!$I$10,IF(M149="gd",'List of dopants and characteris'!$J$10,IF(M149="mo",'List of dopants and characteris'!$K$10,IF(M149="sm",'List of dopants and characteris'!$L$10,IF(M149="y",'List of dopants and characteris'!$M$10,0))))))))))))</f>
        <v>0</v>
      </c>
      <c r="Q149" s="15">
        <f>IF(K149="al",'List of dopants and characteris'!$B$3,IF(K149="fe",'List of dopants and characteris'!$C$3,IF(K149="ga",'List of dopants and characteris'!$D$3,IF(K149="ge",'List of dopants and characteris'!$E$3,0))))</f>
        <v>1.81</v>
      </c>
      <c r="R149" s="15">
        <f>IF(L149="sr",'List of dopants and characteris'!$B$7,IF(L149="ba",'List of dopants and characteris'!$C$7,IF(L149="ce",'List of dopants and characteris'!$D$7,IF(L149="ca",'List of dopants and characteris'!$E$7,IF(L149="rb",'List of dopants and characteris'!$F$7,0)))))</f>
        <v>0</v>
      </c>
      <c r="S149" s="15">
        <f>IF(M149="nb",'List of dopants and characteris'!$B$11,IF(M149="ru",'List of dopants and characteris'!$C$11,IF(M149="ta",'List of dopants and characteris'!$D$11,IF(M149="sb",'List of dopants and characteris'!$E$11,IF(M149="w",'List of dopants and characteris'!$F$11,IF(M149="ge",'List of dopants and characteris'!$G$11,IF(M149="bi",'List of dopants and characteris'!$H$11,IF(M149="cr",'List of dopants and characteris'!$I$11,IF(M149="gd",'List of dopants and characteris'!$J$11,IF(M149="mo",'List of dopants and characteris'!$K$11,IF(M149="sm",'List of dopants and characteris'!$L$11,IF(M149="y",'List of dopants and characteris'!$M$11,0))))))))))))</f>
        <v>0</v>
      </c>
    </row>
    <row r="150" spans="1:19" ht="14.25" x14ac:dyDescent="0.2">
      <c r="A150" s="16" t="s">
        <v>99</v>
      </c>
      <c r="B150" s="11">
        <v>6.5</v>
      </c>
      <c r="C150" s="11">
        <v>3</v>
      </c>
      <c r="D150" s="11">
        <v>1.5</v>
      </c>
      <c r="E150" s="11">
        <v>0</v>
      </c>
      <c r="F150" s="11">
        <v>0</v>
      </c>
      <c r="G150" s="11">
        <v>0.5</v>
      </c>
      <c r="H150" s="11">
        <v>85</v>
      </c>
      <c r="I150" s="12">
        <v>4.3999999999999999E-5</v>
      </c>
      <c r="J150" s="13">
        <f t="shared" si="4"/>
        <v>-4.356547323513813</v>
      </c>
      <c r="K150" s="14"/>
      <c r="L150" s="14"/>
      <c r="M150" s="11" t="s">
        <v>98</v>
      </c>
      <c r="N150" s="13">
        <f>IF(K150="al",'List of dopants and characteris'!$B$2,IF(K150="fe",'List of dopants and characteris'!$C$2,IF(K150="ga",'List of dopants and characteris'!$D$2,IF(K150="ge",'List of dopants and characteris'!$E$2,0))))</f>
        <v>0</v>
      </c>
      <c r="O150" s="11">
        <f>IF(L150="sr",'List of dopants and characteris'!$B$6,IF(L150="ba",'List of dopants and characteris'!$C$6,IF(L150="ce",'List of dopants and characteris'!$D$6,IF(L150="ca",'List of dopants and characteris'!$E$6,IF(L150="rb",'List of dopants and characteris'!$F$6,0)))))</f>
        <v>0</v>
      </c>
      <c r="P150" s="13">
        <f>IF(M150="nb",'List of dopants and characteris'!$B$10,IF(M150="ru",'List of dopants and characteris'!$C$10,IF(M150="ta",'List of dopants and characteris'!$D$10,IF(M150="sb",'List of dopants and characteris'!$E$10,IF(M150="w",'List of dopants and characteris'!$F$10,IF(M150="ge",'List of dopants and characteris'!$G$10,IF(M150="bi",'List of dopants and characteris'!$H$10,IF(M150="cr",'List of dopants and characteris'!$I$10,IF(M150="gd",'List of dopants and characteris'!$J$10,IF(M150="mo",'List of dopants and characteris'!$K$10,IF(M150="sm",'List of dopants and characteris'!$L$10,IF(M150="y",'List of dopants and characteris'!$M$10,0))))))))))))</f>
        <v>78</v>
      </c>
      <c r="Q150" s="15">
        <f>IF(K150="al",'List of dopants and characteris'!$B$3,IF(K150="fe",'List of dopants and characteris'!$C$3,IF(K150="ga",'List of dopants and characteris'!$D$3,IF(K150="ge",'List of dopants and characteris'!$E$3,0))))</f>
        <v>0</v>
      </c>
      <c r="R150" s="15">
        <f>IF(L150="sr",'List of dopants and characteris'!$B$7,IF(L150="ba",'List of dopants and characteris'!$C$7,IF(L150="ce",'List of dopants and characteris'!$D$7,IF(L150="ca",'List of dopants and characteris'!$E$7,IF(L150="rb",'List of dopants and characteris'!$F$7,0)))))</f>
        <v>0</v>
      </c>
      <c r="S150" s="15">
        <f>IF(M150="nb",'List of dopants and characteris'!$B$11,IF(M150="ru",'List of dopants and characteris'!$C$11,IF(M150="ta",'List of dopants and characteris'!$D$11,IF(M150="sb",'List of dopants and characteris'!$E$11,IF(M150="w",'List of dopants and characteris'!$F$11,IF(M150="ge",'List of dopants and characteris'!$G$11,IF(M150="bi",'List of dopants and characteris'!$H$11,IF(M150="cr",'List of dopants and characteris'!$I$11,IF(M150="gd",'List of dopants and characteris'!$J$11,IF(M150="mo",'List of dopants and characteris'!$K$11,IF(M150="sm",'List of dopants and characteris'!$L$11,IF(M150="y",'List of dopants and characteris'!$M$11,0))))))))))))</f>
        <v>1.6</v>
      </c>
    </row>
    <row r="151" spans="1:19" ht="14.25" x14ac:dyDescent="0.2">
      <c r="A151" s="19" t="s">
        <v>93</v>
      </c>
      <c r="B151" s="11">
        <v>7</v>
      </c>
      <c r="C151" s="11">
        <v>3</v>
      </c>
      <c r="D151" s="13">
        <f>2-G151</f>
        <v>1.6</v>
      </c>
      <c r="E151" s="11">
        <v>0</v>
      </c>
      <c r="F151" s="11">
        <v>0</v>
      </c>
      <c r="G151" s="11">
        <v>0.4</v>
      </c>
      <c r="H151" s="11">
        <v>86.9</v>
      </c>
      <c r="I151" s="12">
        <v>4.3999999999999999E-5</v>
      </c>
      <c r="J151" s="13">
        <f t="shared" si="4"/>
        <v>-4.356547323513813</v>
      </c>
      <c r="K151" s="14"/>
      <c r="L151" s="14"/>
      <c r="M151" s="11" t="s">
        <v>92</v>
      </c>
      <c r="N151" s="13">
        <f>IF(K151="al",'List of dopants and characteris'!$B$2,IF(K151="fe",'List of dopants and characteris'!$C$2,IF(K151="ga",'List of dopants and characteris'!$D$2,IF(K151="ge",'List of dopants and characteris'!$E$2,0))))</f>
        <v>0</v>
      </c>
      <c r="O151" s="11">
        <f>IF(L151="sr",'List of dopants and characteris'!$B$6,IF(L151="ba",'List of dopants and characteris'!$C$6,IF(L151="ce",'List of dopants and characteris'!$D$6,IF(L151="ca",'List of dopants and characteris'!$E$6,IF(L151="rb",'List of dopants and characteris'!$F$6,0)))))</f>
        <v>0</v>
      </c>
      <c r="P151" s="13">
        <f>IF(M151="nb",'List of dopants and characteris'!$B$10,IF(M151="ru",'List of dopants and characteris'!$C$10,IF(M151="ta",'List of dopants and characteris'!$D$10,IF(M151="sb",'List of dopants and characteris'!$E$10,IF(M151="w",'List of dopants and characteris'!$F$10,IF(M151="ge",'List of dopants and characteris'!$G$10,IF(M151="bi",'List of dopants and characteris'!$H$10,IF(M151="cr",'List of dopants and characteris'!$I$10,IF(M151="gd",'List of dopants and characteris'!$J$10,IF(M151="mo",'List of dopants and characteris'!$K$10,IF(M151="sm",'List of dopants and characteris'!$L$10,IF(M151="y",'List of dopants and characteris'!$M$10,0))))))))))))</f>
        <v>67</v>
      </c>
      <c r="Q151" s="15">
        <f>IF(K151="al",'List of dopants and characteris'!$B$3,IF(K151="fe",'List of dopants and characteris'!$C$3,IF(K151="ga",'List of dopants and characteris'!$D$3,IF(K151="ge",'List of dopants and characteris'!$E$3,0))))</f>
        <v>0</v>
      </c>
      <c r="R151" s="15">
        <f>IF(L151="sr",'List of dopants and characteris'!$B$7,IF(L151="ba",'List of dopants and characteris'!$C$7,IF(L151="ce",'List of dopants and characteris'!$D$7,IF(L151="ca",'List of dopants and characteris'!$E$7,IF(L151="rb",'List of dopants and characteris'!$F$7,0)))))</f>
        <v>0</v>
      </c>
      <c r="S151" s="15">
        <f>IF(M151="nb",'List of dopants and characteris'!$B$11,IF(M151="ru",'List of dopants and characteris'!$C$11,IF(M151="ta",'List of dopants and characteris'!$D$11,IF(M151="sb",'List of dopants and characteris'!$E$11,IF(M151="w",'List of dopants and characteris'!$F$11,IF(M151="ge",'List of dopants and characteris'!$G$11,IF(M151="bi",'List of dopants and characteris'!$H$11,IF(M151="cr",'List of dopants and characteris'!$I$11,IF(M151="gd",'List of dopants and characteris'!$J$11,IF(M151="mo",'List of dopants and characteris'!$K$11,IF(M151="sm",'List of dopants and characteris'!$L$11,IF(M151="y",'List of dopants and characteris'!$M$11,0))))))))))))</f>
        <v>2.0099999999999998</v>
      </c>
    </row>
    <row r="152" spans="1:19" ht="14.25" x14ac:dyDescent="0.2">
      <c r="A152" s="17" t="s">
        <v>134</v>
      </c>
      <c r="B152" s="13">
        <f>6.6+F152</f>
        <v>6.6599999999999993</v>
      </c>
      <c r="C152" s="13">
        <f>3-F152</f>
        <v>2.94</v>
      </c>
      <c r="D152" s="11">
        <v>2</v>
      </c>
      <c r="E152" s="11">
        <v>0</v>
      </c>
      <c r="F152" s="11">
        <v>0.06</v>
      </c>
      <c r="G152" s="11">
        <v>0</v>
      </c>
      <c r="H152" s="11">
        <v>91.3</v>
      </c>
      <c r="I152" s="12">
        <v>3.6699999999999998E-5</v>
      </c>
      <c r="J152" s="13">
        <f t="shared" si="4"/>
        <v>-4.4353339357479111</v>
      </c>
      <c r="K152" s="14"/>
      <c r="L152" s="11" t="s">
        <v>133</v>
      </c>
      <c r="M152" s="14"/>
      <c r="N152" s="13">
        <f>IF(K152="al",'List of dopants and characteris'!$B$2,IF(K152="fe",'List of dopants and characteris'!$C$2,IF(K152="ga",'List of dopants and characteris'!$D$2,IF(K152="ge",'List of dopants and characteris'!$E$2,0))))</f>
        <v>0</v>
      </c>
      <c r="O152" s="11">
        <f>IF(L152="sr",'List of dopants and characteris'!$B$6,IF(L152="ba",'List of dopants and characteris'!$C$6,IF(L152="ce",'List of dopants and characteris'!$D$6,IF(L152="ca",'List of dopants and characteris'!$E$6,IF(L152="rb",'List of dopants and characteris'!$F$6,0)))))</f>
        <v>140</v>
      </c>
      <c r="P152" s="13">
        <f>IF(M152="nb",'List of dopants and characteris'!$B$10,IF(M152="ru",'List of dopants and characteris'!$C$10,IF(M152="ta",'List of dopants and characteris'!$D$10,IF(M152="sb",'List of dopants and characteris'!$E$10,IF(M152="w",'List of dopants and characteris'!$F$10,IF(M152="ge",'List of dopants and characteris'!$G$10,IF(M152="bi",'List of dopants and characteris'!$H$10,IF(M152="cr",'List of dopants and characteris'!$I$10,IF(M152="gd",'List of dopants and characteris'!$J$10,IF(M152="mo",'List of dopants and characteris'!$K$10,IF(M152="sm",'List of dopants and characteris'!$L$10,IF(M152="y",'List of dopants and characteris'!$M$10,0))))))))))))</f>
        <v>0</v>
      </c>
      <c r="Q152" s="15">
        <f>IF(K152="al",'List of dopants and characteris'!$B$3,IF(K152="fe",'List of dopants and characteris'!$C$3,IF(K152="ga",'List of dopants and characteris'!$D$3,IF(K152="ge",'List of dopants and characteris'!$E$3,0))))</f>
        <v>0</v>
      </c>
      <c r="R152" s="15">
        <f>IF(L152="sr",'List of dopants and characteris'!$B$7,IF(L152="ba",'List of dopants and characteris'!$C$7,IF(L152="ce",'List of dopants and characteris'!$D$7,IF(L152="ca",'List of dopants and characteris'!$E$7,IF(L152="rb",'List of dopants and characteris'!$F$7,0)))))</f>
        <v>0.95</v>
      </c>
      <c r="S152" s="15">
        <f>IF(M152="nb",'List of dopants and characteris'!$B$11,IF(M152="ru",'List of dopants and characteris'!$C$11,IF(M152="ta",'List of dopants and characteris'!$D$11,IF(M152="sb",'List of dopants and characteris'!$E$11,IF(M152="w",'List of dopants and characteris'!$F$11,IF(M152="ge",'List of dopants and characteris'!$G$11,IF(M152="bi",'List of dopants and characteris'!$H$11,IF(M152="cr",'List of dopants and characteris'!$I$11,IF(M152="gd",'List of dopants and characteris'!$J$11,IF(M152="mo",'List of dopants and characteris'!$K$11,IF(M152="sm",'List of dopants and characteris'!$L$11,IF(M152="y",'List of dopants and characteris'!$M$11,0))))))))))))</f>
        <v>0</v>
      </c>
    </row>
    <row r="153" spans="1:19" ht="14.25" x14ac:dyDescent="0.2">
      <c r="A153" s="17" t="s">
        <v>132</v>
      </c>
      <c r="B153" s="13">
        <f>6.4+F153</f>
        <v>6.8000000000000007</v>
      </c>
      <c r="C153" s="13">
        <f>3-F153</f>
        <v>2.6</v>
      </c>
      <c r="D153" s="11">
        <v>2</v>
      </c>
      <c r="E153" s="11">
        <v>0.2</v>
      </c>
      <c r="F153" s="11">
        <v>0.4</v>
      </c>
      <c r="G153" s="11">
        <v>0</v>
      </c>
      <c r="H153" s="14"/>
      <c r="I153" s="12">
        <v>3.0300000000000001E-5</v>
      </c>
      <c r="J153" s="13">
        <f t="shared" si="4"/>
        <v>-4.5185573714976952</v>
      </c>
      <c r="K153" s="11" t="s">
        <v>74</v>
      </c>
      <c r="L153" s="11" t="s">
        <v>133</v>
      </c>
      <c r="M153" s="14"/>
      <c r="N153" s="13">
        <f>IF(K153="al",'List of dopants and characteris'!$B$2,IF(K153="fe",'List of dopants and characteris'!$C$2,IF(K153="ga",'List of dopants and characteris'!$D$2,IF(K153="ge",'List of dopants and characteris'!$E$2,0))))</f>
        <v>61</v>
      </c>
      <c r="O153" s="11">
        <f>IF(L153="sr",'List of dopants and characteris'!$B$6,IF(L153="ba",'List of dopants and characteris'!$C$6,IF(L153="ce",'List of dopants and characteris'!$D$6,IF(L153="ca",'List of dopants and characteris'!$E$6,IF(L153="rb",'List of dopants and characteris'!$F$6,0)))))</f>
        <v>140</v>
      </c>
      <c r="P153" s="13">
        <f>IF(M153="nb",'List of dopants and characteris'!$B$10,IF(M153="ru",'List of dopants and characteris'!$C$10,IF(M153="ta",'List of dopants and characteris'!$D$10,IF(M153="sb",'List of dopants and characteris'!$E$10,IF(M153="w",'List of dopants and characteris'!$F$10,IF(M153="ge",'List of dopants and characteris'!$G$10,IF(M153="bi",'List of dopants and characteris'!$H$10,IF(M153="cr",'List of dopants and characteris'!$I$10,IF(M153="gd",'List of dopants and characteris'!$J$10,IF(M153="mo",'List of dopants and characteris'!$K$10,IF(M153="sm",'List of dopants and characteris'!$L$10,IF(M153="y",'List of dopants and characteris'!$M$10,0))))))))))))</f>
        <v>0</v>
      </c>
      <c r="Q153" s="15">
        <f>IF(K153="al",'List of dopants and characteris'!$B$3,IF(K153="fe",'List of dopants and characteris'!$C$3,IF(K153="ga",'List of dopants and characteris'!$D$3,IF(K153="ge",'List of dopants and characteris'!$E$3,0))))</f>
        <v>1.81</v>
      </c>
      <c r="R153" s="15">
        <f>IF(L153="sr",'List of dopants and characteris'!$B$7,IF(L153="ba",'List of dopants and characteris'!$C$7,IF(L153="ce",'List of dopants and characteris'!$D$7,IF(L153="ca",'List of dopants and characteris'!$E$7,IF(L153="rb",'List of dopants and characteris'!$F$7,0)))))</f>
        <v>0.95</v>
      </c>
      <c r="S153" s="15">
        <f>IF(M153="nb",'List of dopants and characteris'!$B$11,IF(M153="ru",'List of dopants and characteris'!$C$11,IF(M153="ta",'List of dopants and characteris'!$D$11,IF(M153="sb",'List of dopants and characteris'!$E$11,IF(M153="w",'List of dopants and characteris'!$F$11,IF(M153="ge",'List of dopants and characteris'!$G$11,IF(M153="bi",'List of dopants and characteris'!$H$11,IF(M153="cr",'List of dopants and characteris'!$I$11,IF(M153="gd",'List of dopants and characteris'!$J$11,IF(M153="mo",'List of dopants and characteris'!$K$11,IF(M153="sm",'List of dopants and characteris'!$L$11,IF(M153="y",'List of dopants and characteris'!$M$11,0))))))))))))</f>
        <v>0</v>
      </c>
    </row>
    <row r="154" spans="1:19" ht="14.25" x14ac:dyDescent="0.2">
      <c r="A154" s="16" t="s">
        <v>91</v>
      </c>
      <c r="B154" s="11">
        <v>6.8</v>
      </c>
      <c r="C154" s="11">
        <v>3</v>
      </c>
      <c r="D154" s="11">
        <v>2</v>
      </c>
      <c r="E154" s="11">
        <v>0.05</v>
      </c>
      <c r="F154" s="11">
        <v>0</v>
      </c>
      <c r="G154" s="11">
        <v>0</v>
      </c>
      <c r="H154" s="14"/>
      <c r="I154" s="12">
        <v>2.9099999999999999E-5</v>
      </c>
      <c r="J154" s="13">
        <f t="shared" si="4"/>
        <v>-4.5361070110140931</v>
      </c>
      <c r="K154" s="11" t="s">
        <v>92</v>
      </c>
      <c r="L154" s="14"/>
      <c r="M154" s="14"/>
      <c r="N154" s="13">
        <f>IF(K154="al",'List of dopants and characteris'!$B$2,IF(K154="fe",'List of dopants and characteris'!$C$2,IF(K154="ga",'List of dopants and characteris'!$D$2,IF(K154="ge",'List of dopants and characteris'!$E$2,0))))</f>
        <v>53</v>
      </c>
      <c r="O154" s="11">
        <f>IF(L154="sr",'List of dopants and characteris'!$B$6,IF(L154="ba",'List of dopants and characteris'!$C$6,IF(L154="ce",'List of dopants and characteris'!$D$6,IF(L154="ca",'List of dopants and characteris'!$E$6,IF(L154="rb",'List of dopants and characteris'!$F$6,0)))))</f>
        <v>0</v>
      </c>
      <c r="P154" s="13">
        <f>IF(M154="nb",'List of dopants and characteris'!$B$10,IF(M154="ru",'List of dopants and characteris'!$C$10,IF(M154="ta",'List of dopants and characteris'!$D$10,IF(M154="sb",'List of dopants and characteris'!$E$10,IF(M154="w",'List of dopants and characteris'!$F$10,IF(M154="ge",'List of dopants and characteris'!$G$10,IF(M154="bi",'List of dopants and characteris'!$H$10,IF(M154="cr",'List of dopants and characteris'!$I$10,IF(M154="gd",'List of dopants and characteris'!$J$10,IF(M154="mo",'List of dopants and characteris'!$K$10,IF(M154="sm",'List of dopants and characteris'!$L$10,IF(M154="y",'List of dopants and characteris'!$M$10,0))))))))))))</f>
        <v>0</v>
      </c>
      <c r="Q154" s="15">
        <f>IF(K154="al",'List of dopants and characteris'!$B$3,IF(K154="fe",'List of dopants and characteris'!$C$3,IF(K154="ga",'List of dopants and characteris'!$D$3,IF(K154="ge",'List of dopants and characteris'!$E$3,0))))</f>
        <v>2.0099999999999998</v>
      </c>
      <c r="R154" s="15">
        <f>IF(L154="sr",'List of dopants and characteris'!$B$7,IF(L154="ba",'List of dopants and characteris'!$C$7,IF(L154="ce",'List of dopants and characteris'!$D$7,IF(L154="ca",'List of dopants and characteris'!$E$7,IF(L154="rb",'List of dopants and characteris'!$F$7,0)))))</f>
        <v>0</v>
      </c>
      <c r="S154" s="15">
        <f>IF(M154="nb",'List of dopants and characteris'!$B$11,IF(M154="ru",'List of dopants and characteris'!$C$11,IF(M154="ta",'List of dopants and characteris'!$D$11,IF(M154="sb",'List of dopants and characteris'!$E$11,IF(M154="w",'List of dopants and characteris'!$F$11,IF(M154="ge",'List of dopants and characteris'!$G$11,IF(M154="bi",'List of dopants and characteris'!$H$11,IF(M154="cr",'List of dopants and characteris'!$I$11,IF(M154="gd",'List of dopants and characteris'!$J$11,IF(M154="mo",'List of dopants and characteris'!$K$11,IF(M154="sm",'List of dopants and characteris'!$L$11,IF(M154="y",'List of dopants and characteris'!$M$11,0))))))))))))</f>
        <v>0</v>
      </c>
    </row>
    <row r="155" spans="1:19" ht="14.25" x14ac:dyDescent="0.2">
      <c r="A155" s="17" t="s">
        <v>63</v>
      </c>
      <c r="B155" s="11">
        <v>6.24</v>
      </c>
      <c r="C155" s="11">
        <v>3</v>
      </c>
      <c r="D155" s="11">
        <v>2</v>
      </c>
      <c r="E155" s="11">
        <v>0.3</v>
      </c>
      <c r="F155" s="11">
        <v>0</v>
      </c>
      <c r="G155" s="11">
        <v>0</v>
      </c>
      <c r="H155" s="11">
        <v>92</v>
      </c>
      <c r="I155" s="12">
        <v>2.8E-5</v>
      </c>
      <c r="J155" s="13">
        <f t="shared" si="4"/>
        <v>-4.5528419686577806</v>
      </c>
      <c r="K155" s="11" t="s">
        <v>49</v>
      </c>
      <c r="L155" s="14"/>
      <c r="M155" s="14"/>
      <c r="N155" s="13">
        <f>IF(K155="al",'List of dopants and characteris'!$B$2,IF(K155="fe",'List of dopants and characteris'!$C$2,IF(K155="ga",'List of dopants and characteris'!$D$2,IF(K155="ge",'List of dopants and characteris'!$E$2,0))))</f>
        <v>53</v>
      </c>
      <c r="O155" s="11">
        <f>IF(L155="sr",'List of dopants and characteris'!$B$6,IF(L155="ba",'List of dopants and characteris'!$C$6,IF(L155="ce",'List of dopants and characteris'!$D$6,IF(L155="ca",'List of dopants and characteris'!$E$6,IF(L155="rb",'List of dopants and characteris'!$F$6,0)))))</f>
        <v>0</v>
      </c>
      <c r="P155" s="13">
        <f>IF(M155="nb",'List of dopants and characteris'!$B$10,IF(M155="ru",'List of dopants and characteris'!$C$10,IF(M155="ta",'List of dopants and characteris'!$D$10,IF(M155="sb",'List of dopants and characteris'!$E$10,IF(M155="w",'List of dopants and characteris'!$F$10,IF(M155="ge",'List of dopants and characteris'!$G$10,IF(M155="bi",'List of dopants and characteris'!$H$10,IF(M155="cr",'List of dopants and characteris'!$I$10,IF(M155="gd",'List of dopants and characteris'!$J$10,IF(M155="mo",'List of dopants and characteris'!$K$10,IF(M155="sm",'List of dopants and characteris'!$L$10,IF(M155="y",'List of dopants and characteris'!$M$10,0))))))))))))</f>
        <v>0</v>
      </c>
      <c r="Q155" s="15">
        <f>IF(K155="al",'List of dopants and characteris'!$B$3,IF(K155="fe",'List of dopants and characteris'!$C$3,IF(K155="ga",'List of dopants and characteris'!$D$3,IF(K155="ge",'List of dopants and characteris'!$E$3,0))))</f>
        <v>1.61</v>
      </c>
      <c r="R155" s="15">
        <f>IF(L155="sr",'List of dopants and characteris'!$B$7,IF(L155="ba",'List of dopants and characteris'!$C$7,IF(L155="ce",'List of dopants and characteris'!$D$7,IF(L155="ca",'List of dopants and characteris'!$E$7,IF(L155="rb",'List of dopants and characteris'!$F$7,0)))))</f>
        <v>0</v>
      </c>
      <c r="S155" s="15">
        <f>IF(M155="nb",'List of dopants and characteris'!$B$11,IF(M155="ru",'List of dopants and characteris'!$C$11,IF(M155="ta",'List of dopants and characteris'!$D$11,IF(M155="sb",'List of dopants and characteris'!$E$11,IF(M155="w",'List of dopants and characteris'!$F$11,IF(M155="ge",'List of dopants and characteris'!$G$11,IF(M155="bi",'List of dopants and characteris'!$H$11,IF(M155="cr",'List of dopants and characteris'!$I$11,IF(M155="gd",'List of dopants and characteris'!$J$11,IF(M155="mo",'List of dopants and characteris'!$K$11,IF(M155="sm",'List of dopants and characteris'!$L$11,IF(M155="y",'List of dopants and characteris'!$M$11,0))))))))))))</f>
        <v>0</v>
      </c>
    </row>
    <row r="156" spans="1:19" ht="14.25" x14ac:dyDescent="0.2">
      <c r="A156" s="16" t="s">
        <v>96</v>
      </c>
      <c r="B156" s="11">
        <v>7</v>
      </c>
      <c r="C156" s="11">
        <v>3</v>
      </c>
      <c r="D156" s="11">
        <v>2</v>
      </c>
      <c r="E156" s="11">
        <v>0</v>
      </c>
      <c r="F156" s="11">
        <v>0</v>
      </c>
      <c r="G156" s="11">
        <v>0</v>
      </c>
      <c r="H156" s="11">
        <v>88.7</v>
      </c>
      <c r="I156" s="12">
        <v>2.5999999999999998E-5</v>
      </c>
      <c r="J156" s="13">
        <f t="shared" si="4"/>
        <v>-4.5850266520291818</v>
      </c>
      <c r="K156" s="14"/>
      <c r="L156" s="14"/>
      <c r="M156" s="14"/>
      <c r="N156" s="13">
        <f>IF(K156="al",'List of dopants and characteris'!$B$2,IF(K156="fe",'List of dopants and characteris'!$C$2,IF(K156="ga",'List of dopants and characteris'!$D$2,IF(K156="ge",'List of dopants and characteris'!$E$2,0))))</f>
        <v>0</v>
      </c>
      <c r="O156" s="11">
        <f>IF(L156="sr",'List of dopants and characteris'!$B$6,IF(L156="ba",'List of dopants and characteris'!$C$6,IF(L156="ce",'List of dopants and characteris'!$D$6,IF(L156="ca",'List of dopants and characteris'!$E$6,IF(L156="rb",'List of dopants and characteris'!$F$6,0)))))</f>
        <v>0</v>
      </c>
      <c r="P156" s="13">
        <f>IF(M156="nb",'List of dopants and characteris'!$B$10,IF(M156="ru",'List of dopants and characteris'!$C$10,IF(M156="ta",'List of dopants and characteris'!$D$10,IF(M156="sb",'List of dopants and characteris'!$E$10,IF(M156="w",'List of dopants and characteris'!$F$10,IF(M156="ge",'List of dopants and characteris'!$G$10,IF(M156="bi",'List of dopants and characteris'!$H$10,IF(M156="cr",'List of dopants and characteris'!$I$10,IF(M156="gd",'List of dopants and characteris'!$J$10,IF(M156="mo",'List of dopants and characteris'!$K$10,IF(M156="sm",'List of dopants and characteris'!$L$10,IF(M156="y",'List of dopants and characteris'!$M$10,0))))))))))))</f>
        <v>0</v>
      </c>
      <c r="Q156" s="15">
        <f>IF(K156="al",'List of dopants and characteris'!$B$3,IF(K156="fe",'List of dopants and characteris'!$C$3,IF(K156="ga",'List of dopants and characteris'!$D$3,IF(K156="ge",'List of dopants and characteris'!$E$3,0))))</f>
        <v>0</v>
      </c>
      <c r="R156" s="15">
        <f>IF(L156="sr",'List of dopants and characteris'!$B$7,IF(L156="ba",'List of dopants and characteris'!$C$7,IF(L156="ce",'List of dopants and characteris'!$D$7,IF(L156="ca",'List of dopants and characteris'!$E$7,IF(L156="rb",'List of dopants and characteris'!$F$7,0)))))</f>
        <v>0</v>
      </c>
      <c r="S156" s="15">
        <f>IF(M156="nb",'List of dopants and characteris'!$B$11,IF(M156="ru",'List of dopants and characteris'!$C$11,IF(M156="ta",'List of dopants and characteris'!$D$11,IF(M156="sb",'List of dopants and characteris'!$E$11,IF(M156="w",'List of dopants and characteris'!$F$11,IF(M156="ge",'List of dopants and characteris'!$G$11,IF(M156="bi",'List of dopants and characteris'!$H$11,IF(M156="cr",'List of dopants and characteris'!$I$11,IF(M156="gd",'List of dopants and characteris'!$J$11,IF(M156="mo",'List of dopants and characteris'!$K$11,IF(M156="sm",'List of dopants and characteris'!$L$11,IF(M156="y",'List of dopants and characteris'!$M$11,0))))))))))))</f>
        <v>0</v>
      </c>
    </row>
    <row r="157" spans="1:19" ht="14.25" x14ac:dyDescent="0.2">
      <c r="A157" s="16" t="s">
        <v>81</v>
      </c>
      <c r="B157" s="11">
        <v>6.7</v>
      </c>
      <c r="C157" s="11">
        <v>3</v>
      </c>
      <c r="D157" s="11">
        <v>2</v>
      </c>
      <c r="E157" s="11">
        <v>0.1</v>
      </c>
      <c r="F157" s="11">
        <v>0</v>
      </c>
      <c r="G157" s="11">
        <v>0</v>
      </c>
      <c r="H157" s="11">
        <v>86.7</v>
      </c>
      <c r="I157" s="12">
        <v>2.5000000000000001E-5</v>
      </c>
      <c r="J157" s="13">
        <f t="shared" si="4"/>
        <v>-4.6020599913279625</v>
      </c>
      <c r="K157" s="11" t="s">
        <v>74</v>
      </c>
      <c r="L157" s="14"/>
      <c r="M157" s="14"/>
      <c r="N157" s="13">
        <f>IF(K157="al",'List of dopants and characteris'!$B$2,IF(K157="fe",'List of dopants and characteris'!$C$2,IF(K157="ga",'List of dopants and characteris'!$D$2,IF(K157="ge",'List of dopants and characteris'!$E$2,0))))</f>
        <v>61</v>
      </c>
      <c r="O157" s="11">
        <f>IF(L157="sr",'List of dopants and characteris'!$B$6,IF(L157="ba",'List of dopants and characteris'!$C$6,IF(L157="ce",'List of dopants and characteris'!$D$6,IF(L157="ca",'List of dopants and characteris'!$E$6,IF(L157="rb",'List of dopants and characteris'!$F$6,0)))))</f>
        <v>0</v>
      </c>
      <c r="P157" s="13">
        <f>IF(M157="nb",'List of dopants and characteris'!$B$10,IF(M157="ru",'List of dopants and characteris'!$C$10,IF(M157="ta",'List of dopants and characteris'!$D$10,IF(M157="sb",'List of dopants and characteris'!$E$10,IF(M157="w",'List of dopants and characteris'!$F$10,IF(M157="ge",'List of dopants and characteris'!$G$10,IF(M157="bi",'List of dopants and characteris'!$H$10,IF(M157="cr",'List of dopants and characteris'!$I$10,IF(M157="gd",'List of dopants and characteris'!$J$10,IF(M157="mo",'List of dopants and characteris'!$K$10,IF(M157="sm",'List of dopants and characteris'!$L$10,IF(M157="y",'List of dopants and characteris'!$M$10,0))))))))))))</f>
        <v>0</v>
      </c>
      <c r="Q157" s="15">
        <f>IF(K157="al",'List of dopants and characteris'!$B$3,IF(K157="fe",'List of dopants and characteris'!$C$3,IF(K157="ga",'List of dopants and characteris'!$D$3,IF(K157="ge",'List of dopants and characteris'!$E$3,0))))</f>
        <v>1.81</v>
      </c>
      <c r="R157" s="15">
        <f>IF(L157="sr",'List of dopants and characteris'!$B$7,IF(L157="ba",'List of dopants and characteris'!$C$7,IF(L157="ce",'List of dopants and characteris'!$D$7,IF(L157="ca",'List of dopants and characteris'!$E$7,IF(L157="rb",'List of dopants and characteris'!$F$7,0)))))</f>
        <v>0</v>
      </c>
      <c r="S157" s="15">
        <f>IF(M157="nb",'List of dopants and characteris'!$B$11,IF(M157="ru",'List of dopants and characteris'!$C$11,IF(M157="ta",'List of dopants and characteris'!$D$11,IF(M157="sb",'List of dopants and characteris'!$E$11,IF(M157="w",'List of dopants and characteris'!$F$11,IF(M157="ge",'List of dopants and characteris'!$G$11,IF(M157="bi",'List of dopants and characteris'!$H$11,IF(M157="cr",'List of dopants and characteris'!$I$11,IF(M157="gd",'List of dopants and characteris'!$J$11,IF(M157="mo",'List of dopants and characteris'!$K$11,IF(M157="sm",'List of dopants and characteris'!$L$11,IF(M157="y",'List of dopants and characteris'!$M$11,0))))))))))))</f>
        <v>0</v>
      </c>
    </row>
    <row r="158" spans="1:19" ht="14.25" x14ac:dyDescent="0.2">
      <c r="A158" s="16" t="s">
        <v>62</v>
      </c>
      <c r="B158" s="11">
        <v>6.16</v>
      </c>
      <c r="C158" s="11">
        <v>3</v>
      </c>
      <c r="D158" s="11">
        <v>2</v>
      </c>
      <c r="E158" s="11">
        <v>0.28000000000000003</v>
      </c>
      <c r="F158" s="11">
        <v>0</v>
      </c>
      <c r="G158" s="11">
        <v>0</v>
      </c>
      <c r="H158" s="14"/>
      <c r="I158" s="12">
        <v>1.9199999999999999E-5</v>
      </c>
      <c r="J158" s="13">
        <f t="shared" si="4"/>
        <v>-4.7166987712964508</v>
      </c>
      <c r="K158" s="11" t="s">
        <v>49</v>
      </c>
      <c r="L158" s="14"/>
      <c r="M158" s="14"/>
      <c r="N158" s="13">
        <f>IF(K158="al",'List of dopants and characteris'!$B$2,IF(K158="fe",'List of dopants and characteris'!$C$2,IF(K158="ga",'List of dopants and characteris'!$D$2,IF(K158="ge",'List of dopants and characteris'!$E$2,0))))</f>
        <v>53</v>
      </c>
      <c r="O158" s="11">
        <f>IF(L158="sr",'List of dopants and characteris'!$B$6,IF(L158="ba",'List of dopants and characteris'!$C$6,IF(L158="ce",'List of dopants and characteris'!$D$6,IF(L158="ca",'List of dopants and characteris'!$E$6,IF(L158="rb",'List of dopants and characteris'!$F$6,0)))))</f>
        <v>0</v>
      </c>
      <c r="P158" s="13">
        <f>IF(M158="nb",'List of dopants and characteris'!$B$10,IF(M158="ru",'List of dopants and characteris'!$C$10,IF(M158="ta",'List of dopants and characteris'!$D$10,IF(M158="sb",'List of dopants and characteris'!$E$10,IF(M158="w",'List of dopants and characteris'!$F$10,IF(M158="ge",'List of dopants and characteris'!$G$10,IF(M158="bi",'List of dopants and characteris'!$H$10,IF(M158="cr",'List of dopants and characteris'!$I$10,IF(M158="gd",'List of dopants and characteris'!$J$10,IF(M158="mo",'List of dopants and characteris'!$K$10,IF(M158="sm",'List of dopants and characteris'!$L$10,IF(M158="y",'List of dopants and characteris'!$M$10,0))))))))))))</f>
        <v>0</v>
      </c>
      <c r="Q158" s="15">
        <f>IF(K158="al",'List of dopants and characteris'!$B$3,IF(K158="fe",'List of dopants and characteris'!$C$3,IF(K158="ga",'List of dopants and characteris'!$D$3,IF(K158="ge",'List of dopants and characteris'!$E$3,0))))</f>
        <v>1.61</v>
      </c>
      <c r="R158" s="15">
        <f>IF(L158="sr",'List of dopants and characteris'!$B$7,IF(L158="ba",'List of dopants and characteris'!$C$7,IF(L158="ce",'List of dopants and characteris'!$D$7,IF(L158="ca",'List of dopants and characteris'!$E$7,IF(L158="rb",'List of dopants and characteris'!$F$7,0)))))</f>
        <v>0</v>
      </c>
      <c r="S158" s="15">
        <f>IF(M158="nb",'List of dopants and characteris'!$B$11,IF(M158="ru",'List of dopants and characteris'!$C$11,IF(M158="ta",'List of dopants and characteris'!$D$11,IF(M158="sb",'List of dopants and characteris'!$E$11,IF(M158="w",'List of dopants and characteris'!$F$11,IF(M158="ge",'List of dopants and characteris'!$G$11,IF(M158="bi",'List of dopants and characteris'!$H$11,IF(M158="cr",'List of dopants and characteris'!$I$11,IF(M158="gd",'List of dopants and characteris'!$J$11,IF(M158="mo",'List of dopants and characteris'!$K$11,IF(M158="sm",'List of dopants and characteris'!$L$11,IF(M158="y",'List of dopants and characteris'!$M$11,0))))))))))))</f>
        <v>0</v>
      </c>
    </row>
    <row r="159" spans="1:19" ht="14.25" x14ac:dyDescent="0.2">
      <c r="A159" s="16" t="s">
        <v>94</v>
      </c>
      <c r="B159" s="11">
        <v>6.5</v>
      </c>
      <c r="C159" s="11">
        <v>4</v>
      </c>
      <c r="D159" s="11">
        <v>1.75</v>
      </c>
      <c r="E159" s="11">
        <v>0</v>
      </c>
      <c r="F159" s="11">
        <v>0</v>
      </c>
      <c r="G159" s="11">
        <v>0.25</v>
      </c>
      <c r="H159" s="11">
        <v>87.1</v>
      </c>
      <c r="I159" s="12">
        <v>1.7399999999999999E-5</v>
      </c>
      <c r="J159" s="13">
        <f t="shared" si="4"/>
        <v>-4.7594507517174005</v>
      </c>
      <c r="K159" s="14"/>
      <c r="L159" s="14"/>
      <c r="M159" s="11" t="s">
        <v>95</v>
      </c>
      <c r="N159" s="13">
        <f>IF(K159="al",'List of dopants and characteris'!$B$2,IF(K159="fe",'List of dopants and characteris'!$C$2,IF(K159="ga",'List of dopants and characteris'!$D$2,IF(K159="ge",'List of dopants and characteris'!$E$2,0))))</f>
        <v>0</v>
      </c>
      <c r="O159" s="11">
        <f>IF(L159="sr",'List of dopants and characteris'!$B$6,IF(L159="ba",'List of dopants and characteris'!$C$6,IF(L159="ce",'List of dopants and characteris'!$D$6,IF(L159="ca",'List of dopants and characteris'!$E$6,IF(L159="rb",'List of dopants and characteris'!$F$6,0)))))</f>
        <v>0</v>
      </c>
      <c r="P159" s="13">
        <f>IF(M159="nb",'List of dopants and characteris'!$B$10,IF(M159="ru",'List of dopants and characteris'!$C$10,IF(M159="ta",'List of dopants and characteris'!$D$10,IF(M159="sb",'List of dopants and characteris'!$E$10,IF(M159="w",'List of dopants and characteris'!$F$10,IF(M159="ge",'List of dopants and characteris'!$G$10,IF(M159="bi",'List of dopants and characteris'!$H$10,IF(M159="cr",'List of dopants and characteris'!$I$10,IF(M159="gd",'List of dopants and characteris'!$J$10,IF(M159="mo",'List of dopants and characteris'!$K$10,IF(M159="sm",'List of dopants and characteris'!$L$10,IF(M159="y",'List of dopants and characteris'!$M$10,0))))))))))))</f>
        <v>73</v>
      </c>
      <c r="Q159" s="15">
        <f>IF(K159="al",'List of dopants and characteris'!$B$3,IF(K159="fe",'List of dopants and characteris'!$C$3,IF(K159="ga",'List of dopants and characteris'!$D$3,IF(K159="ge",'List of dopants and characteris'!$E$3,0))))</f>
        <v>0</v>
      </c>
      <c r="R159" s="15">
        <f>IF(L159="sr",'List of dopants and characteris'!$B$7,IF(L159="ba",'List of dopants and characteris'!$C$7,IF(L159="ce",'List of dopants and characteris'!$D$7,IF(L159="ca",'List of dopants and characteris'!$E$7,IF(L159="rb",'List of dopants and characteris'!$F$7,0)))))</f>
        <v>0</v>
      </c>
      <c r="S159" s="15">
        <f>IF(M159="nb",'List of dopants and characteris'!$B$11,IF(M159="ru",'List of dopants and characteris'!$C$11,IF(M159="ta",'List of dopants and characteris'!$D$11,IF(M159="sb",'List of dopants and characteris'!$E$11,IF(M159="w",'List of dopants and characteris'!$F$11,IF(M159="ge",'List of dopants and characteris'!$G$11,IF(M159="bi",'List of dopants and characteris'!$H$11,IF(M159="cr",'List of dopants and characteris'!$I$11,IF(M159="gd",'List of dopants and characteris'!$J$11,IF(M159="mo",'List of dopants and characteris'!$K$11,IF(M159="sm",'List of dopants and characteris'!$L$11,IF(M159="y",'List of dopants and characteris'!$M$11,0))))))))))))</f>
        <v>2.16</v>
      </c>
    </row>
    <row r="160" spans="1:19" ht="14.25" x14ac:dyDescent="0.2">
      <c r="A160" s="17" t="s">
        <v>63</v>
      </c>
      <c r="B160" s="11">
        <v>6.24</v>
      </c>
      <c r="C160" s="11">
        <v>3</v>
      </c>
      <c r="D160" s="11">
        <v>2</v>
      </c>
      <c r="E160" s="11">
        <v>0.3</v>
      </c>
      <c r="F160" s="11">
        <v>0</v>
      </c>
      <c r="G160" s="11">
        <v>0</v>
      </c>
      <c r="H160" s="11">
        <v>87.9</v>
      </c>
      <c r="I160" s="12">
        <v>1.5400000000000002E-5</v>
      </c>
      <c r="J160" s="13">
        <f t="shared" si="4"/>
        <v>-4.8124792791635365</v>
      </c>
      <c r="K160" s="11" t="s">
        <v>49</v>
      </c>
      <c r="L160" s="14"/>
      <c r="M160" s="14"/>
      <c r="N160" s="13">
        <f>IF(K160="al",'List of dopants and characteris'!$B$2,IF(K160="fe",'List of dopants and characteris'!$C$2,IF(K160="ga",'List of dopants and characteris'!$D$2,IF(K160="ge",'List of dopants and characteris'!$E$2,0))))</f>
        <v>53</v>
      </c>
      <c r="O160" s="11">
        <f>IF(L160="sr",'List of dopants and characteris'!$B$6,IF(L160="ba",'List of dopants and characteris'!$C$6,IF(L160="ce",'List of dopants and characteris'!$D$6,IF(L160="ca",'List of dopants and characteris'!$E$6,IF(L160="rb",'List of dopants and characteris'!$F$6,0)))))</f>
        <v>0</v>
      </c>
      <c r="P160" s="13">
        <f>IF(M160="nb",'List of dopants and characteris'!$B$10,IF(M160="ru",'List of dopants and characteris'!$C$10,IF(M160="ta",'List of dopants and characteris'!$D$10,IF(M160="sb",'List of dopants and characteris'!$E$10,IF(M160="w",'List of dopants and characteris'!$F$10,IF(M160="ge",'List of dopants and characteris'!$G$10,IF(M160="bi",'List of dopants and characteris'!$H$10,IF(M160="cr",'List of dopants and characteris'!$I$10,IF(M160="gd",'List of dopants and characteris'!$J$10,IF(M160="mo",'List of dopants and characteris'!$K$10,IF(M160="sm",'List of dopants and characteris'!$L$10,IF(M160="y",'List of dopants and characteris'!$M$10,0))))))))))))</f>
        <v>0</v>
      </c>
      <c r="Q160" s="15">
        <f>IF(K160="al",'List of dopants and characteris'!$B$3,IF(K160="fe",'List of dopants and characteris'!$C$3,IF(K160="ga",'List of dopants and characteris'!$D$3,IF(K160="ge",'List of dopants and characteris'!$E$3,0))))</f>
        <v>1.61</v>
      </c>
      <c r="R160" s="15">
        <f>IF(L160="sr",'List of dopants and characteris'!$B$7,IF(L160="ba",'List of dopants and characteris'!$C$7,IF(L160="ce",'List of dopants and characteris'!$D$7,IF(L160="ca",'List of dopants and characteris'!$E$7,IF(L160="rb",'List of dopants and characteris'!$F$7,0)))))</f>
        <v>0</v>
      </c>
      <c r="S160" s="15">
        <f>IF(M160="nb",'List of dopants and characteris'!$B$11,IF(M160="ru",'List of dopants and characteris'!$C$11,IF(M160="ta",'List of dopants and characteris'!$D$11,IF(M160="sb",'List of dopants and characteris'!$E$11,IF(M160="w",'List of dopants and characteris'!$F$11,IF(M160="ge",'List of dopants and characteris'!$G$11,IF(M160="bi",'List of dopants and characteris'!$H$11,IF(M160="cr",'List of dopants and characteris'!$I$11,IF(M160="gd",'List of dopants and characteris'!$J$11,IF(M160="mo",'List of dopants and characteris'!$K$11,IF(M160="sm",'List of dopants and characteris'!$L$11,IF(M160="y",'List of dopants and characteris'!$M$11,0))))))))))))</f>
        <v>0</v>
      </c>
    </row>
    <row r="161" spans="1:19" ht="14.25" x14ac:dyDescent="0.2">
      <c r="A161" s="16" t="s">
        <v>66</v>
      </c>
      <c r="B161" s="11">
        <v>6.6</v>
      </c>
      <c r="C161" s="11">
        <v>2.6</v>
      </c>
      <c r="D161" s="11">
        <v>2</v>
      </c>
      <c r="E161" s="11">
        <v>0</v>
      </c>
      <c r="F161" s="11">
        <v>0.4</v>
      </c>
      <c r="G161" s="11">
        <v>0</v>
      </c>
      <c r="H161" s="11">
        <v>96</v>
      </c>
      <c r="I161" s="12">
        <v>1.4399999999999999E-5</v>
      </c>
      <c r="J161" s="13">
        <f t="shared" si="4"/>
        <v>-4.8416375079047507</v>
      </c>
      <c r="K161" s="14"/>
      <c r="L161" s="11" t="s">
        <v>67</v>
      </c>
      <c r="M161" s="14"/>
      <c r="N161" s="13">
        <f>IF(K161="al",'List of dopants and characteris'!$B$2,IF(K161="fe",'List of dopants and characteris'!$C$2,IF(K161="ga",'List of dopants and characteris'!$D$2,IF(K161="ge",'List of dopants and characteris'!$E$2,0))))</f>
        <v>0</v>
      </c>
      <c r="O161" s="11">
        <f>IF(L161="sr",'List of dopants and characteris'!$B$6,IF(L161="ba",'List of dopants and characteris'!$C$6,IF(L161="ce",'List of dopants and characteris'!$D$6,IF(L161="ca",'List of dopants and characteris'!$E$6,IF(L161="rb",'List of dopants and characteris'!$F$6,0)))))</f>
        <v>111</v>
      </c>
      <c r="P161" s="13">
        <f>IF(M161="nb",'List of dopants and characteris'!$B$10,IF(M161="ru",'List of dopants and characteris'!$C$10,IF(M161="ta",'List of dopants and characteris'!$D$10,IF(M161="sb",'List of dopants and characteris'!$E$10,IF(M161="w",'List of dopants and characteris'!$F$10,IF(M161="ge",'List of dopants and characteris'!$G$10,IF(M161="bi",'List of dopants and characteris'!$H$10,IF(M161="cr",'List of dopants and characteris'!$I$10,IF(M161="gd",'List of dopants and characteris'!$J$10,IF(M161="mo",'List of dopants and characteris'!$K$10,IF(M161="sm",'List of dopants and characteris'!$L$10,IF(M161="y",'List of dopants and characteris'!$M$10,0))))))))))))</f>
        <v>0</v>
      </c>
      <c r="Q161" s="15">
        <f>IF(K161="al",'List of dopants and characteris'!$B$3,IF(K161="fe",'List of dopants and characteris'!$C$3,IF(K161="ga",'List of dopants and characteris'!$D$3,IF(K161="ge",'List of dopants and characteris'!$E$3,0))))</f>
        <v>0</v>
      </c>
      <c r="R161" s="15">
        <f>IF(L161="sr",'List of dopants and characteris'!$B$7,IF(L161="ba",'List of dopants and characteris'!$C$7,IF(L161="ce",'List of dopants and characteris'!$D$7,IF(L161="ca",'List of dopants and characteris'!$E$7,IF(L161="rb",'List of dopants and characteris'!$F$7,0)))))</f>
        <v>1.1200000000000001</v>
      </c>
      <c r="S161" s="15">
        <f>IF(M161="nb",'List of dopants and characteris'!$B$11,IF(M161="ru",'List of dopants and characteris'!$C$11,IF(M161="ta",'List of dopants and characteris'!$D$11,IF(M161="sb",'List of dopants and characteris'!$E$11,IF(M161="w",'List of dopants and characteris'!$F$11,IF(M161="ge",'List of dopants and characteris'!$G$11,IF(M161="bi",'List of dopants and characteris'!$H$11,IF(M161="cr",'List of dopants and characteris'!$I$11,IF(M161="gd",'List of dopants and characteris'!$J$11,IF(M161="mo",'List of dopants and characteris'!$K$11,IF(M161="sm",'List of dopants and characteris'!$L$11,IF(M161="y",'List of dopants and characteris'!$M$11,0))))))))))))</f>
        <v>0</v>
      </c>
    </row>
    <row r="162" spans="1:19" ht="14.25" x14ac:dyDescent="0.2">
      <c r="A162" s="16" t="s">
        <v>121</v>
      </c>
      <c r="B162" s="11">
        <v>6.5</v>
      </c>
      <c r="C162" s="11">
        <v>3</v>
      </c>
      <c r="D162" s="11">
        <v>1.5</v>
      </c>
      <c r="E162" s="11">
        <v>0</v>
      </c>
      <c r="F162" s="11">
        <v>0</v>
      </c>
      <c r="G162" s="11">
        <v>0.5</v>
      </c>
      <c r="H162" s="11">
        <v>93</v>
      </c>
      <c r="I162" s="12">
        <v>1.4E-5</v>
      </c>
      <c r="J162" s="13">
        <f t="shared" ref="J162:J177" si="5">LOG10(I162)</f>
        <v>-4.8538719643217618</v>
      </c>
      <c r="K162" s="14"/>
      <c r="L162" s="14"/>
      <c r="M162" s="11" t="s">
        <v>72</v>
      </c>
      <c r="N162" s="13">
        <f>IF(K162="al",'List of dopants and characteris'!$B$2,IF(K162="fe",'List of dopants and characteris'!$C$2,IF(K162="ga",'List of dopants and characteris'!$D$2,IF(K162="ge",'List of dopants and characteris'!$E$2,0))))</f>
        <v>0</v>
      </c>
      <c r="O162" s="11">
        <f>IF(L162="sr",'List of dopants and characteris'!$B$6,IF(L162="ba",'List of dopants and characteris'!$C$6,IF(L162="ce",'List of dopants and characteris'!$D$6,IF(L162="ca",'List of dopants and characteris'!$E$6,IF(L162="rb",'List of dopants and characteris'!$F$6,0)))))</f>
        <v>0</v>
      </c>
      <c r="P162" s="13">
        <f>IF(M162="nb",'List of dopants and characteris'!$B$10,IF(M162="ru",'List of dopants and characteris'!$C$10,IF(M162="ta",'List of dopants and characteris'!$D$10,IF(M162="sb",'List of dopants and characteris'!$E$10,IF(M162="w",'List of dopants and characteris'!$F$10,IF(M162="ge",'List of dopants and characteris'!$G$10,IF(M162="bi",'List of dopants and characteris'!$H$10,IF(M162="cr",'List of dopants and characteris'!$I$10,IF(M162="gd",'List of dopants and characteris'!$J$10,IF(M162="mo",'List of dopants and characteris'!$K$10,IF(M162="sm",'List of dopants and characteris'!$L$10,IF(M162="y",'List of dopants and characteris'!$M$10,0))))))))))))</f>
        <v>78</v>
      </c>
      <c r="Q162" s="15">
        <f>IF(K162="al",'List of dopants and characteris'!$B$3,IF(K162="fe",'List of dopants and characteris'!$C$3,IF(K162="ga",'List of dopants and characteris'!$D$3,IF(K162="ge",'List of dopants and characteris'!$E$3,0))))</f>
        <v>0</v>
      </c>
      <c r="R162" s="15">
        <f>IF(L162="sr",'List of dopants and characteris'!$B$7,IF(L162="ba",'List of dopants and characteris'!$C$7,IF(L162="ce",'List of dopants and characteris'!$D$7,IF(L162="ca",'List of dopants and characteris'!$E$7,IF(L162="rb",'List of dopants and characteris'!$F$7,0)))))</f>
        <v>0</v>
      </c>
      <c r="S162" s="15">
        <f>IF(M162="nb",'List of dopants and characteris'!$B$11,IF(M162="ru",'List of dopants and characteris'!$C$11,IF(M162="ta",'List of dopants and characteris'!$D$11,IF(M162="sb",'List of dopants and characteris'!$E$11,IF(M162="w",'List of dopants and characteris'!$F$11,IF(M162="ge",'List of dopants and characteris'!$G$11,IF(M162="bi",'List of dopants and characteris'!$H$11,IF(M162="cr",'List of dopants and characteris'!$I$11,IF(M162="gd",'List of dopants and characteris'!$J$11,IF(M162="mo",'List of dopants and characteris'!$K$11,IF(M162="sm",'List of dopants and characteris'!$L$11,IF(M162="y",'List of dopants and characteris'!$M$11,0))))))))))))</f>
        <v>1.5</v>
      </c>
    </row>
    <row r="163" spans="1:19" ht="14.25" x14ac:dyDescent="0.2">
      <c r="A163" s="16" t="s">
        <v>66</v>
      </c>
      <c r="B163" s="11">
        <v>6.4</v>
      </c>
      <c r="C163" s="11">
        <v>2.4</v>
      </c>
      <c r="D163" s="11">
        <v>2</v>
      </c>
      <c r="E163" s="11">
        <v>0</v>
      </c>
      <c r="F163" s="11">
        <v>0.6</v>
      </c>
      <c r="G163" s="11">
        <v>0</v>
      </c>
      <c r="H163" s="11">
        <v>96</v>
      </c>
      <c r="I163" s="12">
        <v>1.26E-5</v>
      </c>
      <c r="J163" s="13">
        <f t="shared" si="5"/>
        <v>-4.8996294548824375</v>
      </c>
      <c r="K163" s="14"/>
      <c r="L163" s="11" t="s">
        <v>67</v>
      </c>
      <c r="M163" s="14"/>
      <c r="N163" s="13">
        <f>IF(K163="al",'List of dopants and characteris'!$B$2,IF(K163="fe",'List of dopants and characteris'!$C$2,IF(K163="ga",'List of dopants and characteris'!$D$2,IF(K163="ge",'List of dopants and characteris'!$E$2,0))))</f>
        <v>0</v>
      </c>
      <c r="O163" s="11">
        <f>IF(L163="sr",'List of dopants and characteris'!$B$6,IF(L163="ba",'List of dopants and characteris'!$C$6,IF(L163="ce",'List of dopants and characteris'!$D$6,IF(L163="ca",'List of dopants and characteris'!$E$6,IF(L163="rb",'List of dopants and characteris'!$F$6,0)))))</f>
        <v>111</v>
      </c>
      <c r="P163" s="13">
        <f>IF(M163="nb",'List of dopants and characteris'!$B$10,IF(M163="ru",'List of dopants and characteris'!$C$10,IF(M163="ta",'List of dopants and characteris'!$D$10,IF(M163="sb",'List of dopants and characteris'!$E$10,IF(M163="w",'List of dopants and characteris'!$F$10,IF(M163="ge",'List of dopants and characteris'!$G$10,IF(M163="bi",'List of dopants and characteris'!$H$10,IF(M163="cr",'List of dopants and characteris'!$I$10,IF(M163="gd",'List of dopants and characteris'!$J$10,IF(M163="mo",'List of dopants and characteris'!$K$10,IF(M163="sm",'List of dopants and characteris'!$L$10,IF(M163="y",'List of dopants and characteris'!$M$10,0))))))))))))</f>
        <v>0</v>
      </c>
      <c r="Q163" s="15">
        <f>IF(K163="al",'List of dopants and characteris'!$B$3,IF(K163="fe",'List of dopants and characteris'!$C$3,IF(K163="ga",'List of dopants and characteris'!$D$3,IF(K163="ge",'List of dopants and characteris'!$E$3,0))))</f>
        <v>0</v>
      </c>
      <c r="R163" s="15">
        <f>IF(L163="sr",'List of dopants and characteris'!$B$7,IF(L163="ba",'List of dopants and characteris'!$C$7,IF(L163="ce",'List of dopants and characteris'!$D$7,IF(L163="ca",'List of dopants and characteris'!$E$7,IF(L163="rb",'List of dopants and characteris'!$F$7,0)))))</f>
        <v>1.1200000000000001</v>
      </c>
      <c r="S163" s="15">
        <f>IF(M163="nb",'List of dopants and characteris'!$B$11,IF(M163="ru",'List of dopants and characteris'!$C$11,IF(M163="ta",'List of dopants and characteris'!$D$11,IF(M163="sb",'List of dopants and characteris'!$E$11,IF(M163="w",'List of dopants and characteris'!$F$11,IF(M163="ge",'List of dopants and characteris'!$G$11,IF(M163="bi",'List of dopants and characteris'!$H$11,IF(M163="cr",'List of dopants and characteris'!$I$11,IF(M163="gd",'List of dopants and characteris'!$J$11,IF(M163="mo",'List of dopants and characteris'!$K$11,IF(M163="sm",'List of dopants and characteris'!$L$11,IF(M163="y",'List of dopants and characteris'!$M$11,0))))))))))))</f>
        <v>0</v>
      </c>
    </row>
    <row r="164" spans="1:19" ht="14.25" x14ac:dyDescent="0.2">
      <c r="A164" s="16" t="s">
        <v>75</v>
      </c>
      <c r="B164" s="11">
        <v>6</v>
      </c>
      <c r="C164" s="11">
        <v>3</v>
      </c>
      <c r="D164" s="11">
        <v>1</v>
      </c>
      <c r="E164" s="11">
        <v>0</v>
      </c>
      <c r="F164" s="11">
        <v>0</v>
      </c>
      <c r="G164" s="11">
        <v>1</v>
      </c>
      <c r="H164" s="11">
        <v>84</v>
      </c>
      <c r="I164" s="12">
        <v>1.2E-5</v>
      </c>
      <c r="J164" s="13">
        <f t="shared" si="5"/>
        <v>-4.9208187539523749</v>
      </c>
      <c r="K164" s="14"/>
      <c r="L164" s="14"/>
      <c r="M164" s="11" t="s">
        <v>76</v>
      </c>
      <c r="N164" s="13">
        <f>IF(K164="al",'List of dopants and characteris'!$B$2,IF(K164="fe",'List of dopants and characteris'!$C$2,IF(K164="ga",'List of dopants and characteris'!$D$2,IF(K164="ge",'List of dopants and characteris'!$E$2,0))))</f>
        <v>0</v>
      </c>
      <c r="O164" s="11">
        <f>IF(L164="sr",'List of dopants and characteris'!$B$6,IF(L164="ba",'List of dopants and characteris'!$C$6,IF(L164="ce",'List of dopants and characteris'!$D$6,IF(L164="ca",'List of dopants and characteris'!$E$6,IF(L164="rb",'List of dopants and characteris'!$F$6,0)))))</f>
        <v>0</v>
      </c>
      <c r="P164" s="13">
        <f>IF(M164="nb",'List of dopants and characteris'!$B$10,IF(M164="ru",'List of dopants and characteris'!$C$10,IF(M164="ta",'List of dopants and characteris'!$D$10,IF(M164="sb",'List of dopants and characteris'!$E$10,IF(M164="w",'List of dopants and characteris'!$F$10,IF(M164="ge",'List of dopants and characteris'!$G$10,IF(M164="bi",'List of dopants and characteris'!$H$10,IF(M164="cr",'List of dopants and characteris'!$I$10,IF(M164="gd",'List of dopants and characteris'!$J$10,IF(M164="mo",'List of dopants and characteris'!$K$10,IF(M164="sm",'List of dopants and characteris'!$L$10,IF(M164="y",'List of dopants and characteris'!$M$10,0))))))))))))</f>
        <v>90</v>
      </c>
      <c r="Q164" s="15">
        <f>IF(K164="al",'List of dopants and characteris'!$B$3,IF(K164="fe",'List of dopants and characteris'!$C$3,IF(K164="ga",'List of dopants and characteris'!$D$3,IF(K164="ge",'List of dopants and characteris'!$E$3,0))))</f>
        <v>0</v>
      </c>
      <c r="R164" s="15">
        <f>IF(L164="sr",'List of dopants and characteris'!$B$7,IF(L164="ba",'List of dopants and characteris'!$C$7,IF(L164="ce",'List of dopants and characteris'!$D$7,IF(L164="ca",'List of dopants and characteris'!$E$7,IF(L164="rb",'List of dopants and characteris'!$F$7,0)))))</f>
        <v>0</v>
      </c>
      <c r="S164" s="15">
        <f>IF(M164="nb",'List of dopants and characteris'!$B$11,IF(M164="ru",'List of dopants and characteris'!$C$11,IF(M164="ta",'List of dopants and characteris'!$D$11,IF(M164="sb",'List of dopants and characteris'!$E$11,IF(M164="w",'List of dopants and characteris'!$F$11,IF(M164="ge",'List of dopants and characteris'!$G$11,IF(M164="bi",'List of dopants and characteris'!$H$11,IF(M164="cr",'List of dopants and characteris'!$I$11,IF(M164="gd",'List of dopants and characteris'!$J$11,IF(M164="mo",'List of dopants and characteris'!$K$11,IF(M164="sm",'List of dopants and characteris'!$L$11,IF(M164="y",'List of dopants and characteris'!$M$11,0))))))))))))</f>
        <v>2.02</v>
      </c>
    </row>
    <row r="165" spans="1:19" ht="14.25" x14ac:dyDescent="0.2">
      <c r="A165" s="16" t="s">
        <v>130</v>
      </c>
      <c r="B165" s="13">
        <f>7-G165+F165</f>
        <v>7.05</v>
      </c>
      <c r="C165" s="13">
        <f>3-F165</f>
        <v>2.95</v>
      </c>
      <c r="D165" s="13">
        <f>2-G165</f>
        <v>2</v>
      </c>
      <c r="E165" s="11">
        <v>0</v>
      </c>
      <c r="F165" s="11">
        <v>0.05</v>
      </c>
      <c r="G165" s="11">
        <v>0</v>
      </c>
      <c r="H165" s="14"/>
      <c r="I165" s="12">
        <v>8.5900000000000008E-6</v>
      </c>
      <c r="J165" s="13">
        <f t="shared" si="5"/>
        <v>-5.066006836168758</v>
      </c>
      <c r="K165" s="14"/>
      <c r="L165" s="11" t="s">
        <v>128</v>
      </c>
      <c r="M165" s="14"/>
      <c r="N165" s="13">
        <f>IF(K165="al",'List of dopants and characteris'!$B$2,IF(K165="fe",'List of dopants and characteris'!$C$2,IF(K165="ga",'List of dopants and characteris'!$D$2,IF(K165="ge",'List of dopants and characteris'!$E$2,0))))</f>
        <v>0</v>
      </c>
      <c r="O165" s="11">
        <f>IF(L165="sr",'List of dopants and characteris'!$B$6,IF(L165="ba",'List of dopants and characteris'!$C$6,IF(L165="ce",'List of dopants and characteris'!$D$6,IF(L165="ca",'List of dopants and characteris'!$E$6,IF(L165="rb",'List of dopants and characteris'!$F$6,0)))))</f>
        <v>126</v>
      </c>
      <c r="P165" s="13">
        <f>IF(M165="nb",'List of dopants and characteris'!$B$10,IF(M165="ru",'List of dopants and characteris'!$C$10,IF(M165="ta",'List of dopants and characteris'!$D$10,IF(M165="sb",'List of dopants and characteris'!$E$10,IF(M165="w",'List of dopants and characteris'!$F$10,IF(M165="ge",'List of dopants and characteris'!$G$10,IF(M165="bi",'List of dopants and characteris'!$H$10,IF(M165="cr",'List of dopants and characteris'!$I$10,IF(M165="gd",'List of dopants and characteris'!$J$10,IF(M165="mo",'List of dopants and characteris'!$K$10,IF(M165="sm",'List of dopants and characteris'!$L$10,IF(M165="y",'List of dopants and characteris'!$M$10,0))))))))))))</f>
        <v>0</v>
      </c>
      <c r="Q165" s="15">
        <f>IF(K165="al",'List of dopants and characteris'!$B$3,IF(K165="fe",'List of dopants and characteris'!$C$3,IF(K165="ga",'List of dopants and characteris'!$D$3,IF(K165="ge",'List of dopants and characteris'!$E$3,0))))</f>
        <v>0</v>
      </c>
      <c r="R165" s="15">
        <f>IF(L165="sr",'List of dopants and characteris'!$B$7,IF(L165="ba",'List of dopants and characteris'!$C$7,IF(L165="ce",'List of dopants and characteris'!$D$7,IF(L165="ca",'List of dopants and characteris'!$E$7,IF(L165="rb",'List of dopants and characteris'!$F$7,0)))))</f>
        <v>1</v>
      </c>
      <c r="S165" s="15">
        <f>IF(M165="nb",'List of dopants and characteris'!$B$11,IF(M165="ru",'List of dopants and characteris'!$C$11,IF(M165="ta",'List of dopants and characteris'!$D$11,IF(M165="sb",'List of dopants and characteris'!$E$11,IF(M165="w",'List of dopants and characteris'!$F$11,IF(M165="ge",'List of dopants and characteris'!$G$11,IF(M165="bi",'List of dopants and characteris'!$H$11,IF(M165="cr",'List of dopants and characteris'!$I$11,IF(M165="gd",'List of dopants and characteris'!$J$11,IF(M165="mo",'List of dopants and characteris'!$K$11,IF(M165="sm",'List of dopants and characteris'!$L$11,IF(M165="y",'List of dopants and characteris'!$M$11,0))))))))))))</f>
        <v>0</v>
      </c>
    </row>
    <row r="166" spans="1:19" ht="14.25" x14ac:dyDescent="0.2">
      <c r="A166" s="16" t="s">
        <v>130</v>
      </c>
      <c r="B166" s="13">
        <f>7-G166+F166</f>
        <v>7</v>
      </c>
      <c r="C166" s="13">
        <f>3-F166</f>
        <v>3</v>
      </c>
      <c r="D166" s="13">
        <f>2-G166</f>
        <v>2</v>
      </c>
      <c r="E166" s="11">
        <v>0</v>
      </c>
      <c r="F166" s="11">
        <v>0</v>
      </c>
      <c r="G166" s="11">
        <v>0</v>
      </c>
      <c r="H166" s="14"/>
      <c r="I166" s="12">
        <v>7.8299999999999996E-6</v>
      </c>
      <c r="J166" s="13">
        <f t="shared" si="5"/>
        <v>-5.1062382379420566</v>
      </c>
      <c r="K166" s="14"/>
      <c r="L166" s="14"/>
      <c r="M166" s="14"/>
      <c r="N166" s="13">
        <f>IF(K166="al",'List of dopants and characteris'!$B$2,IF(K166="fe",'List of dopants and characteris'!$C$2,IF(K166="ga",'List of dopants and characteris'!$D$2,IF(K166="ge",'List of dopants and characteris'!$E$2,0))))</f>
        <v>0</v>
      </c>
      <c r="O166" s="11">
        <f>IF(L166="sr",'List of dopants and characteris'!$B$6,IF(L166="ba",'List of dopants and characteris'!$C$6,IF(L166="ce",'List of dopants and characteris'!$D$6,IF(L166="ca",'List of dopants and characteris'!$E$6,IF(L166="rb",'List of dopants and characteris'!$F$6,0)))))</f>
        <v>0</v>
      </c>
      <c r="P166" s="13">
        <f>IF(M166="nb",'List of dopants and characteris'!$B$10,IF(M166="ru",'List of dopants and characteris'!$C$10,IF(M166="ta",'List of dopants and characteris'!$D$10,IF(M166="sb",'List of dopants and characteris'!$E$10,IF(M166="w",'List of dopants and characteris'!$F$10,IF(M166="ge",'List of dopants and characteris'!$G$10,IF(M166="bi",'List of dopants and characteris'!$H$10,IF(M166="cr",'List of dopants and characteris'!$I$10,IF(M166="gd",'List of dopants and characteris'!$J$10,IF(M166="mo",'List of dopants and characteris'!$K$10,IF(M166="sm",'List of dopants and characteris'!$L$10,IF(M166="y",'List of dopants and characteris'!$M$10,0))))))))))))</f>
        <v>0</v>
      </c>
      <c r="Q166" s="15">
        <f>IF(K166="al",'List of dopants and characteris'!$B$3,IF(K166="fe",'List of dopants and characteris'!$C$3,IF(K166="ga",'List of dopants and characteris'!$D$3,IF(K166="ge",'List of dopants and characteris'!$E$3,0))))</f>
        <v>0</v>
      </c>
      <c r="R166" s="15">
        <f>IF(L166="sr",'List of dopants and characteris'!$B$7,IF(L166="ba",'List of dopants and characteris'!$C$7,IF(L166="ce",'List of dopants and characteris'!$D$7,IF(L166="ca",'List of dopants and characteris'!$E$7,IF(L166="rb",'List of dopants and characteris'!$F$7,0)))))</f>
        <v>0</v>
      </c>
      <c r="S166" s="15">
        <f>IF(M166="nb",'List of dopants and characteris'!$B$11,IF(M166="ru",'List of dopants and characteris'!$C$11,IF(M166="ta",'List of dopants and characteris'!$D$11,IF(M166="sb",'List of dopants and characteris'!$E$11,IF(M166="w",'List of dopants and characteris'!$F$11,IF(M166="ge",'List of dopants and characteris'!$G$11,IF(M166="bi",'List of dopants and characteris'!$H$11,IF(M166="cr",'List of dopants and characteris'!$I$11,IF(M166="gd",'List of dopants and characteris'!$J$11,IF(M166="mo",'List of dopants and characteris'!$K$11,IF(M166="sm",'List of dopants and characteris'!$L$11,IF(M166="y",'List of dopants and characteris'!$M$11,0))))))))))))</f>
        <v>0</v>
      </c>
    </row>
    <row r="167" spans="1:19" ht="14.25" x14ac:dyDescent="0.2">
      <c r="A167" s="16" t="s">
        <v>75</v>
      </c>
      <c r="B167" s="11">
        <v>6.5</v>
      </c>
      <c r="C167" s="11">
        <v>3</v>
      </c>
      <c r="D167" s="11">
        <v>1.5</v>
      </c>
      <c r="E167" s="11">
        <v>0</v>
      </c>
      <c r="F167" s="11">
        <v>0</v>
      </c>
      <c r="G167" s="11">
        <v>0.5</v>
      </c>
      <c r="H167" s="11">
        <v>81</v>
      </c>
      <c r="I167" s="12">
        <v>7.1999999999999997E-6</v>
      </c>
      <c r="J167" s="13">
        <f t="shared" si="5"/>
        <v>-5.1426675035687319</v>
      </c>
      <c r="K167" s="14"/>
      <c r="L167" s="14"/>
      <c r="M167" s="11" t="s">
        <v>76</v>
      </c>
      <c r="N167" s="13">
        <f>IF(K167="al",'List of dopants and characteris'!$B$2,IF(K167="fe",'List of dopants and characteris'!$C$2,IF(K167="ga",'List of dopants and characteris'!$D$2,IF(K167="ge",'List of dopants and characteris'!$E$2,0))))</f>
        <v>0</v>
      </c>
      <c r="O167" s="11">
        <f>IF(L167="sr",'List of dopants and characteris'!$B$6,IF(L167="ba",'List of dopants and characteris'!$C$6,IF(L167="ce",'List of dopants and characteris'!$D$6,IF(L167="ca",'List of dopants and characteris'!$E$6,IF(L167="rb",'List of dopants and characteris'!$F$6,0)))))</f>
        <v>0</v>
      </c>
      <c r="P167" s="13">
        <f>IF(M167="nb",'List of dopants and characteris'!$B$10,IF(M167="ru",'List of dopants and characteris'!$C$10,IF(M167="ta",'List of dopants and characteris'!$D$10,IF(M167="sb",'List of dopants and characteris'!$E$10,IF(M167="w",'List of dopants and characteris'!$F$10,IF(M167="ge",'List of dopants and characteris'!$G$10,IF(M167="bi",'List of dopants and characteris'!$H$10,IF(M167="cr",'List of dopants and characteris'!$I$10,IF(M167="gd",'List of dopants and characteris'!$J$10,IF(M167="mo",'List of dopants and characteris'!$K$10,IF(M167="sm",'List of dopants and characteris'!$L$10,IF(M167="y",'List of dopants and characteris'!$M$10,0))))))))))))</f>
        <v>90</v>
      </c>
      <c r="Q167" s="15">
        <f>IF(K167="al",'List of dopants and characteris'!$B$3,IF(K167="fe",'List of dopants and characteris'!$C$3,IF(K167="ga",'List of dopants and characteris'!$D$3,IF(K167="ge",'List of dopants and characteris'!$E$3,0))))</f>
        <v>0</v>
      </c>
      <c r="R167" s="15">
        <f>IF(L167="sr",'List of dopants and characteris'!$B$7,IF(L167="ba",'List of dopants and characteris'!$C$7,IF(L167="ce",'List of dopants and characteris'!$D$7,IF(L167="ca",'List of dopants and characteris'!$E$7,IF(L167="rb",'List of dopants and characteris'!$F$7,0)))))</f>
        <v>0</v>
      </c>
      <c r="S167" s="15">
        <f>IF(M167="nb",'List of dopants and characteris'!$B$11,IF(M167="ru",'List of dopants and characteris'!$C$11,IF(M167="ta",'List of dopants and characteris'!$D$11,IF(M167="sb",'List of dopants and characteris'!$E$11,IF(M167="w",'List of dopants and characteris'!$F$11,IF(M167="ge",'List of dopants and characteris'!$G$11,IF(M167="bi",'List of dopants and characteris'!$H$11,IF(M167="cr",'List of dopants and characteris'!$I$11,IF(M167="gd",'List of dopants and characteris'!$J$11,IF(M167="mo",'List of dopants and characteris'!$K$11,IF(M167="sm",'List of dopants and characteris'!$L$11,IF(M167="y",'List of dopants and characteris'!$M$11,0))))))))))))</f>
        <v>2.02</v>
      </c>
    </row>
    <row r="168" spans="1:19" ht="14.25" x14ac:dyDescent="0.2">
      <c r="A168" s="16" t="s">
        <v>130</v>
      </c>
      <c r="B168" s="13">
        <f>7-G168+F168</f>
        <v>7.02</v>
      </c>
      <c r="C168" s="13">
        <f>3-F168</f>
        <v>2.98</v>
      </c>
      <c r="D168" s="13">
        <f>2-G168</f>
        <v>2</v>
      </c>
      <c r="E168" s="11">
        <v>0</v>
      </c>
      <c r="F168" s="11">
        <v>0.02</v>
      </c>
      <c r="G168" s="11">
        <v>0</v>
      </c>
      <c r="H168" s="14"/>
      <c r="I168" s="12">
        <v>7.0899999999999999E-6</v>
      </c>
      <c r="J168" s="13">
        <f t="shared" si="5"/>
        <v>-5.1493537648169339</v>
      </c>
      <c r="K168" s="14"/>
      <c r="L168" s="11" t="s">
        <v>128</v>
      </c>
      <c r="M168" s="14"/>
      <c r="N168" s="13">
        <f>IF(K168="al",'List of dopants and characteris'!$B$2,IF(K168="fe",'List of dopants and characteris'!$C$2,IF(K168="ga",'List of dopants and characteris'!$D$2,IF(K168="ge",'List of dopants and characteris'!$E$2,0))))</f>
        <v>0</v>
      </c>
      <c r="O168" s="11">
        <f>IF(L168="sr",'List of dopants and characteris'!$B$6,IF(L168="ba",'List of dopants and characteris'!$C$6,IF(L168="ce",'List of dopants and characteris'!$D$6,IF(L168="ca",'List of dopants and characteris'!$E$6,IF(L168="rb",'List of dopants and characteris'!$F$6,0)))))</f>
        <v>126</v>
      </c>
      <c r="P168" s="13">
        <f>IF(M168="nb",'List of dopants and characteris'!$B$10,IF(M168="ru",'List of dopants and characteris'!$C$10,IF(M168="ta",'List of dopants and characteris'!$D$10,IF(M168="sb",'List of dopants and characteris'!$E$10,IF(M168="w",'List of dopants and characteris'!$F$10,IF(M168="ge",'List of dopants and characteris'!$G$10,IF(M168="bi",'List of dopants and characteris'!$H$10,IF(M168="cr",'List of dopants and characteris'!$I$10,IF(M168="gd",'List of dopants and characteris'!$J$10,IF(M168="mo",'List of dopants and characteris'!$K$10,IF(M168="sm",'List of dopants and characteris'!$L$10,IF(M168="y",'List of dopants and characteris'!$M$10,0))))))))))))</f>
        <v>0</v>
      </c>
      <c r="Q168" s="15">
        <f>IF(K168="al",'List of dopants and characteris'!$B$3,IF(K168="fe",'List of dopants and characteris'!$C$3,IF(K168="ga",'List of dopants and characteris'!$D$3,IF(K168="ge",'List of dopants and characteris'!$E$3,0))))</f>
        <v>0</v>
      </c>
      <c r="R168" s="15">
        <f>IF(L168="sr",'List of dopants and characteris'!$B$7,IF(L168="ba",'List of dopants and characteris'!$C$7,IF(L168="ce",'List of dopants and characteris'!$D$7,IF(L168="ca",'List of dopants and characteris'!$E$7,IF(L168="rb",'List of dopants and characteris'!$F$7,0)))))</f>
        <v>1</v>
      </c>
      <c r="S168" s="15">
        <f>IF(M168="nb",'List of dopants and characteris'!$B$11,IF(M168="ru",'List of dopants and characteris'!$C$11,IF(M168="ta",'List of dopants and characteris'!$D$11,IF(M168="sb",'List of dopants and characteris'!$E$11,IF(M168="w",'List of dopants and characteris'!$F$11,IF(M168="ge",'List of dopants and characteris'!$G$11,IF(M168="bi",'List of dopants and characteris'!$H$11,IF(M168="cr",'List of dopants and characteris'!$I$11,IF(M168="gd",'List of dopants and characteris'!$J$11,IF(M168="mo",'List of dopants and characteris'!$K$11,IF(M168="sm",'List of dopants and characteris'!$L$11,IF(M168="y",'List of dopants and characteris'!$M$11,0))))))))))))</f>
        <v>0</v>
      </c>
    </row>
    <row r="169" spans="1:19" ht="14.25" x14ac:dyDescent="0.2">
      <c r="A169" s="16" t="s">
        <v>75</v>
      </c>
      <c r="B169" s="11">
        <v>6.75</v>
      </c>
      <c r="C169" s="11">
        <v>3</v>
      </c>
      <c r="D169" s="11">
        <v>1.75</v>
      </c>
      <c r="E169" s="11">
        <v>0</v>
      </c>
      <c r="F169" s="11">
        <v>0</v>
      </c>
      <c r="G169" s="11">
        <v>0.25</v>
      </c>
      <c r="H169" s="11">
        <v>80</v>
      </c>
      <c r="I169" s="12">
        <v>5.0000000000000004E-6</v>
      </c>
      <c r="J169" s="13">
        <f t="shared" si="5"/>
        <v>-5.3010299956639813</v>
      </c>
      <c r="K169" s="14"/>
      <c r="L169" s="14"/>
      <c r="M169" s="11" t="s">
        <v>76</v>
      </c>
      <c r="N169" s="13">
        <f>IF(K169="al",'List of dopants and characteris'!$B$2,IF(K169="fe",'List of dopants and characteris'!$C$2,IF(K169="ga",'List of dopants and characteris'!$D$2,IF(K169="ge",'List of dopants and characteris'!$E$2,0))))</f>
        <v>0</v>
      </c>
      <c r="O169" s="11">
        <f>IF(L169="sr",'List of dopants and characteris'!$B$6,IF(L169="ba",'List of dopants and characteris'!$C$6,IF(L169="ce",'List of dopants and characteris'!$D$6,IF(L169="ca",'List of dopants and characteris'!$E$6,IF(L169="rb",'List of dopants and characteris'!$F$6,0)))))</f>
        <v>0</v>
      </c>
      <c r="P169" s="13">
        <f>IF(M169="nb",'List of dopants and characteris'!$B$10,IF(M169="ru",'List of dopants and characteris'!$C$10,IF(M169="ta",'List of dopants and characteris'!$D$10,IF(M169="sb",'List of dopants and characteris'!$E$10,IF(M169="w",'List of dopants and characteris'!$F$10,IF(M169="ge",'List of dopants and characteris'!$G$10,IF(M169="bi",'List of dopants and characteris'!$H$10,IF(M169="cr",'List of dopants and characteris'!$I$10,IF(M169="gd",'List of dopants and characteris'!$J$10,IF(M169="mo",'List of dopants and characteris'!$K$10,IF(M169="sm",'List of dopants and characteris'!$L$10,IF(M169="y",'List of dopants and characteris'!$M$10,0))))))))))))</f>
        <v>90</v>
      </c>
      <c r="Q169" s="15">
        <f>IF(K169="al",'List of dopants and characteris'!$B$3,IF(K169="fe",'List of dopants and characteris'!$C$3,IF(K169="ga",'List of dopants and characteris'!$D$3,IF(K169="ge",'List of dopants and characteris'!$E$3,0))))</f>
        <v>0</v>
      </c>
      <c r="R169" s="15">
        <f>IF(L169="sr",'List of dopants and characteris'!$B$7,IF(L169="ba",'List of dopants and characteris'!$C$7,IF(L169="ce",'List of dopants and characteris'!$D$7,IF(L169="ca",'List of dopants and characteris'!$E$7,IF(L169="rb",'List of dopants and characteris'!$F$7,0)))))</f>
        <v>0</v>
      </c>
      <c r="S169" s="15">
        <f>IF(M169="nb",'List of dopants and characteris'!$B$11,IF(M169="ru",'List of dopants and characteris'!$C$11,IF(M169="ta",'List of dopants and characteris'!$D$11,IF(M169="sb",'List of dopants and characteris'!$E$11,IF(M169="w",'List of dopants and characteris'!$F$11,IF(M169="ge",'List of dopants and characteris'!$G$11,IF(M169="bi",'List of dopants and characteris'!$H$11,IF(M169="cr",'List of dopants and characteris'!$I$11,IF(M169="gd",'List of dopants and characteris'!$J$11,IF(M169="mo",'List of dopants and characteris'!$K$11,IF(M169="sm",'List of dopants and characteris'!$L$11,IF(M169="y",'List of dopants and characteris'!$M$11,0))))))))))))</f>
        <v>2.02</v>
      </c>
    </row>
    <row r="170" spans="1:19" ht="14.25" x14ac:dyDescent="0.2">
      <c r="A170" s="16" t="s">
        <v>122</v>
      </c>
      <c r="B170" s="11">
        <v>6.2</v>
      </c>
      <c r="C170" s="11">
        <v>3</v>
      </c>
      <c r="D170" s="11">
        <v>1.2</v>
      </c>
      <c r="E170" s="11">
        <v>0</v>
      </c>
      <c r="F170" s="11">
        <v>0</v>
      </c>
      <c r="G170" s="11">
        <v>0.8</v>
      </c>
      <c r="H170" s="11">
        <v>76</v>
      </c>
      <c r="I170" s="12">
        <v>4.8999999999999997E-6</v>
      </c>
      <c r="J170" s="13">
        <f t="shared" si="5"/>
        <v>-5.3098039199714862</v>
      </c>
      <c r="K170" s="14"/>
      <c r="L170" s="14"/>
      <c r="M170" s="11" t="s">
        <v>72</v>
      </c>
      <c r="N170" s="13">
        <f>IF(K170="al",'List of dopants and characteris'!$B$2,IF(K170="fe",'List of dopants and characteris'!$C$2,IF(K170="ga",'List of dopants and characteris'!$D$2,IF(K170="ge",'List of dopants and characteris'!$E$2,0))))</f>
        <v>0</v>
      </c>
      <c r="O170" s="11">
        <f>IF(L170="sr",'List of dopants and characteris'!$B$6,IF(L170="ba",'List of dopants and characteris'!$C$6,IF(L170="ce",'List of dopants and characteris'!$D$6,IF(L170="ca",'List of dopants and characteris'!$E$6,IF(L170="rb",'List of dopants and characteris'!$F$6,0)))))</f>
        <v>0</v>
      </c>
      <c r="P170" s="13">
        <f>IF(M170="nb",'List of dopants and characteris'!$B$10,IF(M170="ru",'List of dopants and characteris'!$C$10,IF(M170="ta",'List of dopants and characteris'!$D$10,IF(M170="sb",'List of dopants and characteris'!$E$10,IF(M170="w",'List of dopants and characteris'!$F$10,IF(M170="ge",'List of dopants and characteris'!$G$10,IF(M170="bi",'List of dopants and characteris'!$H$10,IF(M170="cr",'List of dopants and characteris'!$I$10,IF(M170="gd",'List of dopants and characteris'!$J$10,IF(M170="mo",'List of dopants and characteris'!$K$10,IF(M170="sm",'List of dopants and characteris'!$L$10,IF(M170="y",'List of dopants and characteris'!$M$10,0))))))))))))</f>
        <v>78</v>
      </c>
      <c r="Q170" s="15">
        <f>IF(K170="al",'List of dopants and characteris'!$B$3,IF(K170="fe",'List of dopants and characteris'!$C$3,IF(K170="ga",'List of dopants and characteris'!$D$3,IF(K170="ge",'List of dopants and characteris'!$E$3,0))))</f>
        <v>0</v>
      </c>
      <c r="R170" s="15">
        <f>IF(L170="sr",'List of dopants and characteris'!$B$7,IF(L170="ba",'List of dopants and characteris'!$C$7,IF(L170="ce",'List of dopants and characteris'!$D$7,IF(L170="ca",'List of dopants and characteris'!$E$7,IF(L170="rb",'List of dopants and characteris'!$F$7,0)))))</f>
        <v>0</v>
      </c>
      <c r="S170" s="15">
        <f>IF(M170="nb",'List of dopants and characteris'!$B$11,IF(M170="ru",'List of dopants and characteris'!$C$11,IF(M170="ta",'List of dopants and characteris'!$D$11,IF(M170="sb",'List of dopants and characteris'!$E$11,IF(M170="w",'List of dopants and characteris'!$F$11,IF(M170="ge",'List of dopants and characteris'!$G$11,IF(M170="bi",'List of dopants and characteris'!$H$11,IF(M170="cr",'List of dopants and characteris'!$I$11,IF(M170="gd",'List of dopants and characteris'!$J$11,IF(M170="mo",'List of dopants and characteris'!$K$11,IF(M170="sm",'List of dopants and characteris'!$L$11,IF(M170="y",'List of dopants and characteris'!$M$11,0))))))))))))</f>
        <v>1.5</v>
      </c>
    </row>
    <row r="171" spans="1:19" ht="14.25" x14ac:dyDescent="0.2">
      <c r="A171" s="16" t="s">
        <v>122</v>
      </c>
      <c r="B171" s="11">
        <v>6.8</v>
      </c>
      <c r="C171" s="11">
        <v>3</v>
      </c>
      <c r="D171" s="11">
        <v>1.8</v>
      </c>
      <c r="E171" s="11">
        <v>0</v>
      </c>
      <c r="F171" s="11">
        <v>0</v>
      </c>
      <c r="G171" s="11">
        <v>0.2</v>
      </c>
      <c r="H171" s="11">
        <v>74</v>
      </c>
      <c r="I171" s="12">
        <v>2.2000000000000001E-6</v>
      </c>
      <c r="J171" s="13">
        <f t="shared" si="5"/>
        <v>-5.6575773191777934</v>
      </c>
      <c r="K171" s="14"/>
      <c r="L171" s="14"/>
      <c r="M171" s="11" t="s">
        <v>72</v>
      </c>
      <c r="N171" s="13">
        <f>IF(K171="al",'List of dopants and characteris'!$B$2,IF(K171="fe",'List of dopants and characteris'!$C$2,IF(K171="ga",'List of dopants and characteris'!$D$2,IF(K171="ge",'List of dopants and characteris'!$E$2,0))))</f>
        <v>0</v>
      </c>
      <c r="O171" s="11">
        <f>IF(L171="sr",'List of dopants and characteris'!$B$6,IF(L171="ba",'List of dopants and characteris'!$C$6,IF(L171="ce",'List of dopants and characteris'!$D$6,IF(L171="ca",'List of dopants and characteris'!$E$6,IF(L171="rb",'List of dopants and characteris'!$F$6,0)))))</f>
        <v>0</v>
      </c>
      <c r="P171" s="13">
        <f>IF(M171="nb",'List of dopants and characteris'!$B$10,IF(M171="ru",'List of dopants and characteris'!$C$10,IF(M171="ta",'List of dopants and characteris'!$D$10,IF(M171="sb",'List of dopants and characteris'!$E$10,IF(M171="w",'List of dopants and characteris'!$F$10,IF(M171="ge",'List of dopants and characteris'!$G$10,IF(M171="bi",'List of dopants and characteris'!$H$10,IF(M171="cr",'List of dopants and characteris'!$I$10,IF(M171="gd",'List of dopants and characteris'!$J$10,IF(M171="mo",'List of dopants and characteris'!$K$10,IF(M171="sm",'List of dopants and characteris'!$L$10,IF(M171="y",'List of dopants and characteris'!$M$10,0))))))))))))</f>
        <v>78</v>
      </c>
      <c r="Q171" s="15">
        <f>IF(K171="al",'List of dopants and characteris'!$B$3,IF(K171="fe",'List of dopants and characteris'!$C$3,IF(K171="ga",'List of dopants and characteris'!$D$3,IF(K171="ge",'List of dopants and characteris'!$E$3,0))))</f>
        <v>0</v>
      </c>
      <c r="R171" s="15">
        <f>IF(L171="sr",'List of dopants and characteris'!$B$7,IF(L171="ba",'List of dopants and characteris'!$C$7,IF(L171="ce",'List of dopants and characteris'!$D$7,IF(L171="ca",'List of dopants and characteris'!$E$7,IF(L171="rb",'List of dopants and characteris'!$F$7,0)))))</f>
        <v>0</v>
      </c>
      <c r="S171" s="15">
        <f>IF(M171="nb",'List of dopants and characteris'!$B$11,IF(M171="ru",'List of dopants and characteris'!$C$11,IF(M171="ta",'List of dopants and characteris'!$D$11,IF(M171="sb",'List of dopants and characteris'!$E$11,IF(M171="w",'List of dopants and characteris'!$F$11,IF(M171="ge",'List of dopants and characteris'!$G$11,IF(M171="bi",'List of dopants and characteris'!$H$11,IF(M171="cr",'List of dopants and characteris'!$I$11,IF(M171="gd",'List of dopants and characteris'!$J$11,IF(M171="mo",'List of dopants and characteris'!$K$11,IF(M171="sm",'List of dopants and characteris'!$L$11,IF(M171="y",'List of dopants and characteris'!$M$11,0))))))))))))</f>
        <v>1.5</v>
      </c>
    </row>
    <row r="172" spans="1:19" ht="14.25" x14ac:dyDescent="0.2">
      <c r="A172" s="17" t="s">
        <v>120</v>
      </c>
      <c r="B172" s="11">
        <v>6.5</v>
      </c>
      <c r="C172" s="11">
        <v>3</v>
      </c>
      <c r="D172" s="11">
        <v>1.5</v>
      </c>
      <c r="E172" s="11">
        <v>0</v>
      </c>
      <c r="F172" s="11">
        <v>0</v>
      </c>
      <c r="G172" s="11">
        <v>0.5</v>
      </c>
      <c r="H172" s="14"/>
      <c r="I172" s="12">
        <v>1.9999999999999999E-6</v>
      </c>
      <c r="J172" s="13">
        <f t="shared" si="5"/>
        <v>-5.6989700043360187</v>
      </c>
      <c r="K172" s="14"/>
      <c r="L172" s="14"/>
      <c r="M172" s="11" t="s">
        <v>72</v>
      </c>
      <c r="N172" s="13">
        <f>IF(K172="al",'List of dopants and characteris'!$B$2,IF(K172="fe",'List of dopants and characteris'!$C$2,IF(K172="ga",'List of dopants and characteris'!$D$2,IF(K172="ge",'List of dopants and characteris'!$E$2,0))))</f>
        <v>0</v>
      </c>
      <c r="O172" s="11">
        <f>IF(L172="sr",'List of dopants and characteris'!$B$6,IF(L172="ba",'List of dopants and characteris'!$C$6,IF(L172="ce",'List of dopants and characteris'!$D$6,IF(L172="ca",'List of dopants and characteris'!$E$6,IF(L172="rb",'List of dopants and characteris'!$F$6,0)))))</f>
        <v>0</v>
      </c>
      <c r="P172" s="13">
        <f>IF(M172="nb",'List of dopants and characteris'!$B$10,IF(M172="ru",'List of dopants and characteris'!$C$10,IF(M172="ta",'List of dopants and characteris'!$D$10,IF(M172="sb",'List of dopants and characteris'!$E$10,IF(M172="w",'List of dopants and characteris'!$F$10,IF(M172="ge",'List of dopants and characteris'!$G$10,IF(M172="bi",'List of dopants and characteris'!$H$10,IF(M172="cr",'List of dopants and characteris'!$I$10,IF(M172="gd",'List of dopants and characteris'!$J$10,IF(M172="mo",'List of dopants and characteris'!$K$10,IF(M172="sm",'List of dopants and characteris'!$L$10,IF(M172="y",'List of dopants and characteris'!$M$10,0))))))))))))</f>
        <v>78</v>
      </c>
      <c r="Q172" s="15">
        <f>IF(K172="al",'List of dopants and characteris'!$B$3,IF(K172="fe",'List of dopants and characteris'!$C$3,IF(K172="ga",'List of dopants and characteris'!$D$3,IF(K172="ge",'List of dopants and characteris'!$E$3,0))))</f>
        <v>0</v>
      </c>
      <c r="R172" s="15">
        <f>IF(L172="sr",'List of dopants and characteris'!$B$7,IF(L172="ba",'List of dopants and characteris'!$C$7,IF(L172="ce",'List of dopants and characteris'!$D$7,IF(L172="ca",'List of dopants and characteris'!$E$7,IF(L172="rb",'List of dopants and characteris'!$F$7,0)))))</f>
        <v>0</v>
      </c>
      <c r="S172" s="15">
        <f>IF(M172="nb",'List of dopants and characteris'!$B$11,IF(M172="ru",'List of dopants and characteris'!$C$11,IF(M172="ta",'List of dopants and characteris'!$D$11,IF(M172="sb",'List of dopants and characteris'!$E$11,IF(M172="w",'List of dopants and characteris'!$F$11,IF(M172="ge",'List of dopants and characteris'!$G$11,IF(M172="bi",'List of dopants and characteris'!$H$11,IF(M172="cr",'List of dopants and characteris'!$I$11,IF(M172="gd",'List of dopants and characteris'!$J$11,IF(M172="mo",'List of dopants and characteris'!$K$11,IF(M172="sm",'List of dopants and characteris'!$L$11,IF(M172="y",'List of dopants and characteris'!$M$11,0))))))))))))</f>
        <v>1.5</v>
      </c>
    </row>
    <row r="173" spans="1:19" ht="14.25" x14ac:dyDescent="0.2">
      <c r="A173" s="16" t="s">
        <v>121</v>
      </c>
      <c r="B173" s="11">
        <v>6.5</v>
      </c>
      <c r="C173" s="11">
        <v>3</v>
      </c>
      <c r="D173" s="11">
        <v>1.5</v>
      </c>
      <c r="E173" s="11">
        <v>0</v>
      </c>
      <c r="F173" s="11">
        <v>0</v>
      </c>
      <c r="G173" s="11">
        <v>0.5</v>
      </c>
      <c r="H173" s="11">
        <v>86</v>
      </c>
      <c r="I173" s="12">
        <v>1.7999999999999999E-6</v>
      </c>
      <c r="J173" s="13">
        <f t="shared" si="5"/>
        <v>-5.7447274948966935</v>
      </c>
      <c r="K173" s="14"/>
      <c r="L173" s="14"/>
      <c r="M173" s="11" t="s">
        <v>72</v>
      </c>
      <c r="N173" s="13">
        <f>IF(K173="al",'List of dopants and characteris'!$B$2,IF(K173="fe",'List of dopants and characteris'!$C$2,IF(K173="ga",'List of dopants and characteris'!$D$2,IF(K173="ge",'List of dopants and characteris'!$E$2,0))))</f>
        <v>0</v>
      </c>
      <c r="O173" s="11">
        <f>IF(L173="sr",'List of dopants and characteris'!$B$6,IF(L173="ba",'List of dopants and characteris'!$C$6,IF(L173="ce",'List of dopants and characteris'!$D$6,IF(L173="ca",'List of dopants and characteris'!$E$6,IF(L173="rb",'List of dopants and characteris'!$F$6,0)))))</f>
        <v>0</v>
      </c>
      <c r="P173" s="13">
        <f>IF(M173="nb",'List of dopants and characteris'!$B$10,IF(M173="ru",'List of dopants and characteris'!$C$10,IF(M173="ta",'List of dopants and characteris'!$D$10,IF(M173="sb",'List of dopants and characteris'!$E$10,IF(M173="w",'List of dopants and characteris'!$F$10,IF(M173="ge",'List of dopants and characteris'!$G$10,IF(M173="bi",'List of dopants and characteris'!$H$10,IF(M173="cr",'List of dopants and characteris'!$I$10,IF(M173="gd",'List of dopants and characteris'!$J$10,IF(M173="mo",'List of dopants and characteris'!$K$10,IF(M173="sm",'List of dopants and characteris'!$L$10,IF(M173="y",'List of dopants and characteris'!$M$10,0))))))))))))</f>
        <v>78</v>
      </c>
      <c r="Q173" s="15">
        <f>IF(K173="al",'List of dopants and characteris'!$B$3,IF(K173="fe",'List of dopants and characteris'!$C$3,IF(K173="ga",'List of dopants and characteris'!$D$3,IF(K173="ge",'List of dopants and characteris'!$E$3,0))))</f>
        <v>0</v>
      </c>
      <c r="R173" s="15">
        <f>IF(L173="sr",'List of dopants and characteris'!$B$7,IF(L173="ba",'List of dopants and characteris'!$C$7,IF(L173="ce",'List of dopants and characteris'!$D$7,IF(L173="ca",'List of dopants and characteris'!$E$7,IF(L173="rb",'List of dopants and characteris'!$F$7,0)))))</f>
        <v>0</v>
      </c>
      <c r="S173" s="15">
        <f>IF(M173="nb",'List of dopants and characteris'!$B$11,IF(M173="ru",'List of dopants and characteris'!$C$11,IF(M173="ta",'List of dopants and characteris'!$D$11,IF(M173="sb",'List of dopants and characteris'!$E$11,IF(M173="w",'List of dopants and characteris'!$F$11,IF(M173="ge",'List of dopants and characteris'!$G$11,IF(M173="bi",'List of dopants and characteris'!$H$11,IF(M173="cr",'List of dopants and characteris'!$I$11,IF(M173="gd",'List of dopants and characteris'!$J$11,IF(M173="mo",'List of dopants and characteris'!$K$11,IF(M173="sm",'List of dopants and characteris'!$L$11,IF(M173="y",'List of dopants and characteris'!$M$11,0))))))))))))</f>
        <v>1.5</v>
      </c>
    </row>
    <row r="174" spans="1:19" ht="14.25" x14ac:dyDescent="0.2">
      <c r="A174" s="16" t="s">
        <v>94</v>
      </c>
      <c r="B174" s="11">
        <v>6.5</v>
      </c>
      <c r="C174" s="11">
        <v>4</v>
      </c>
      <c r="D174" s="11">
        <v>1.75</v>
      </c>
      <c r="E174" s="11">
        <v>0</v>
      </c>
      <c r="F174" s="11">
        <v>0</v>
      </c>
      <c r="G174" s="11">
        <v>0.25</v>
      </c>
      <c r="H174" s="11">
        <v>80.5</v>
      </c>
      <c r="I174" s="12">
        <v>1.3E-6</v>
      </c>
      <c r="J174" s="13">
        <f t="shared" si="5"/>
        <v>-5.8860566476931631</v>
      </c>
      <c r="K174" s="14"/>
      <c r="L174" s="14"/>
      <c r="M174" s="11" t="s">
        <v>95</v>
      </c>
      <c r="N174" s="13">
        <f>IF(K174="al",'List of dopants and characteris'!$B$2,IF(K174="fe",'List of dopants and characteris'!$C$2,IF(K174="ga",'List of dopants and characteris'!$D$2,IF(K174="ge",'List of dopants and characteris'!$E$2,0))))</f>
        <v>0</v>
      </c>
      <c r="O174" s="11">
        <f>IF(L174="sr",'List of dopants and characteris'!$B$6,IF(L174="ba",'List of dopants and characteris'!$C$6,IF(L174="ce",'List of dopants and characteris'!$D$6,IF(L174="ca",'List of dopants and characteris'!$E$6,IF(L174="rb",'List of dopants and characteris'!$F$6,0)))))</f>
        <v>0</v>
      </c>
      <c r="P174" s="13">
        <f>IF(M174="nb",'List of dopants and characteris'!$B$10,IF(M174="ru",'List of dopants and characteris'!$C$10,IF(M174="ta",'List of dopants and characteris'!$D$10,IF(M174="sb",'List of dopants and characteris'!$E$10,IF(M174="w",'List of dopants and characteris'!$F$10,IF(M174="ge",'List of dopants and characteris'!$G$10,IF(M174="bi",'List of dopants and characteris'!$H$10,IF(M174="cr",'List of dopants and characteris'!$I$10,IF(M174="gd",'List of dopants and characteris'!$J$10,IF(M174="mo",'List of dopants and characteris'!$K$10,IF(M174="sm",'List of dopants and characteris'!$L$10,IF(M174="y",'List of dopants and characteris'!$M$10,0))))))))))))</f>
        <v>73</v>
      </c>
      <c r="Q174" s="15">
        <f>IF(K174="al",'List of dopants and characteris'!$B$3,IF(K174="fe",'List of dopants and characteris'!$C$3,IF(K174="ga",'List of dopants and characteris'!$D$3,IF(K174="ge",'List of dopants and characteris'!$E$3,0))))</f>
        <v>0</v>
      </c>
      <c r="R174" s="15">
        <f>IF(L174="sr",'List of dopants and characteris'!$B$7,IF(L174="ba",'List of dopants and characteris'!$C$7,IF(L174="ce",'List of dopants and characteris'!$D$7,IF(L174="ca",'List of dopants and characteris'!$E$7,IF(L174="rb",'List of dopants and characteris'!$F$7,0)))))</f>
        <v>0</v>
      </c>
      <c r="S174" s="15">
        <f>IF(M174="nb",'List of dopants and characteris'!$B$11,IF(M174="ru",'List of dopants and characteris'!$C$11,IF(M174="ta",'List of dopants and characteris'!$D$11,IF(M174="sb",'List of dopants and characteris'!$E$11,IF(M174="w",'List of dopants and characteris'!$F$11,IF(M174="ge",'List of dopants and characteris'!$G$11,IF(M174="bi",'List of dopants and characteris'!$H$11,IF(M174="cr",'List of dopants and characteris'!$I$11,IF(M174="gd",'List of dopants and characteris'!$J$11,IF(M174="mo",'List of dopants and characteris'!$K$11,IF(M174="sm",'List of dopants and characteris'!$L$11,IF(M174="y",'List of dopants and characteris'!$M$11,0))))))))))))</f>
        <v>2.16</v>
      </c>
    </row>
    <row r="175" spans="1:19" ht="14.25" x14ac:dyDescent="0.2">
      <c r="A175" s="16" t="s">
        <v>121</v>
      </c>
      <c r="B175" s="11">
        <v>6.5</v>
      </c>
      <c r="C175" s="11">
        <v>3</v>
      </c>
      <c r="D175" s="11">
        <v>1.5</v>
      </c>
      <c r="E175" s="11">
        <v>0</v>
      </c>
      <c r="F175" s="11">
        <v>0</v>
      </c>
      <c r="G175" s="11">
        <v>0.5</v>
      </c>
      <c r="H175" s="11">
        <v>80</v>
      </c>
      <c r="I175" s="12">
        <v>1.1000000000000001E-6</v>
      </c>
      <c r="J175" s="13">
        <f t="shared" si="5"/>
        <v>-5.9586073148417746</v>
      </c>
      <c r="K175" s="14"/>
      <c r="L175" s="14"/>
      <c r="M175" s="11" t="s">
        <v>72</v>
      </c>
      <c r="N175" s="13">
        <f>IF(K175="al",'List of dopants and characteris'!$B$2,IF(K175="fe",'List of dopants and characteris'!$C$2,IF(K175="ga",'List of dopants and characteris'!$D$2,IF(K175="ge",'List of dopants and characteris'!$E$2,0))))</f>
        <v>0</v>
      </c>
      <c r="O175" s="11">
        <f>IF(L175="sr",'List of dopants and characteris'!$B$6,IF(L175="ba",'List of dopants and characteris'!$C$6,IF(L175="ce",'List of dopants and characteris'!$D$6,IF(L175="ca",'List of dopants and characteris'!$E$6,IF(L175="rb",'List of dopants and characteris'!$F$6,0)))))</f>
        <v>0</v>
      </c>
      <c r="P175" s="13">
        <f>IF(M175="nb",'List of dopants and characteris'!$B$10,IF(M175="ru",'List of dopants and characteris'!$C$10,IF(M175="ta",'List of dopants and characteris'!$D$10,IF(M175="sb",'List of dopants and characteris'!$E$10,IF(M175="w",'List of dopants and characteris'!$F$10,IF(M175="ge",'List of dopants and characteris'!$G$10,IF(M175="bi",'List of dopants and characteris'!$H$10,IF(M175="cr",'List of dopants and characteris'!$I$10,IF(M175="gd",'List of dopants and characteris'!$J$10,IF(M175="mo",'List of dopants and characteris'!$K$10,IF(M175="sm",'List of dopants and characteris'!$L$10,IF(M175="y",'List of dopants and characteris'!$M$10,0))))))))))))</f>
        <v>78</v>
      </c>
      <c r="Q175" s="15">
        <f>IF(K175="al",'List of dopants and characteris'!$B$3,IF(K175="fe",'List of dopants and characteris'!$C$3,IF(K175="ga",'List of dopants and characteris'!$D$3,IF(K175="ge",'List of dopants and characteris'!$E$3,0))))</f>
        <v>0</v>
      </c>
      <c r="R175" s="15">
        <f>IF(L175="sr",'List of dopants and characteris'!$B$7,IF(L175="ba",'List of dopants and characteris'!$C$7,IF(L175="ce",'List of dopants and characteris'!$D$7,IF(L175="ca",'List of dopants and characteris'!$E$7,IF(L175="rb",'List of dopants and characteris'!$F$7,0)))))</f>
        <v>0</v>
      </c>
      <c r="S175" s="15">
        <f>IF(M175="nb",'List of dopants and characteris'!$B$11,IF(M175="ru",'List of dopants and characteris'!$C$11,IF(M175="ta",'List of dopants and characteris'!$D$11,IF(M175="sb",'List of dopants and characteris'!$E$11,IF(M175="w",'List of dopants and characteris'!$F$11,IF(M175="ge",'List of dopants and characteris'!$G$11,IF(M175="bi",'List of dopants and characteris'!$H$11,IF(M175="cr",'List of dopants and characteris'!$I$11,IF(M175="gd",'List of dopants and characteris'!$J$11,IF(M175="mo",'List of dopants and characteris'!$K$11,IF(M175="sm",'List of dopants and characteris'!$L$11,IF(M175="y",'List of dopants and characteris'!$M$11,0))))))))))))</f>
        <v>1.5</v>
      </c>
    </row>
    <row r="176" spans="1:19" ht="14.25" x14ac:dyDescent="0.2">
      <c r="A176" s="16" t="s">
        <v>130</v>
      </c>
      <c r="B176" s="13">
        <f>7-G176+F176</f>
        <v>5</v>
      </c>
      <c r="C176" s="13">
        <f>3-F176</f>
        <v>3</v>
      </c>
      <c r="D176" s="13">
        <f>2-G176</f>
        <v>0</v>
      </c>
      <c r="E176" s="11">
        <v>0</v>
      </c>
      <c r="F176" s="11">
        <v>0</v>
      </c>
      <c r="G176" s="11">
        <v>2</v>
      </c>
      <c r="H176" s="14"/>
      <c r="I176" s="12">
        <v>7.1800000000000005E-7</v>
      </c>
      <c r="J176" s="13">
        <f t="shared" si="5"/>
        <v>-6.1438755557576998</v>
      </c>
      <c r="K176" s="14"/>
      <c r="L176" s="14"/>
      <c r="M176" s="11" t="s">
        <v>72</v>
      </c>
      <c r="N176" s="13">
        <f>IF(K176="al",'List of dopants and characteris'!$B$2,IF(K176="fe",'List of dopants and characteris'!$C$2,IF(K176="ga",'List of dopants and characteris'!$D$2,IF(K176="ge",'List of dopants and characteris'!$E$2,0))))</f>
        <v>0</v>
      </c>
      <c r="O176" s="11">
        <f>IF(L176="sr",'List of dopants and characteris'!$B$6,IF(L176="ba",'List of dopants and characteris'!$C$6,IF(L176="ce",'List of dopants and characteris'!$D$6,IF(L176="ca",'List of dopants and characteris'!$E$6,IF(L176="rb",'List of dopants and characteris'!$F$6,0)))))</f>
        <v>0</v>
      </c>
      <c r="P176" s="13">
        <f>IF(M176="nb",'List of dopants and characteris'!$B$10,IF(M176="ru",'List of dopants and characteris'!$C$10,IF(M176="ta",'List of dopants and characteris'!$D$10,IF(M176="sb",'List of dopants and characteris'!$E$10,IF(M176="w",'List of dopants and characteris'!$F$10,IF(M176="ge",'List of dopants and characteris'!$G$10,IF(M176="bi",'List of dopants and characteris'!$H$10,IF(M176="cr",'List of dopants and characteris'!$I$10,IF(M176="gd",'List of dopants and characteris'!$J$10,IF(M176="mo",'List of dopants and characteris'!$K$10,IF(M176="sm",'List of dopants and characteris'!$L$10,IF(M176="y",'List of dopants and characteris'!$M$10,0))))))))))))</f>
        <v>78</v>
      </c>
      <c r="Q176" s="15">
        <f>IF(K176="al",'List of dopants and characteris'!$B$3,IF(K176="fe",'List of dopants and characteris'!$C$3,IF(K176="ga",'List of dopants and characteris'!$D$3,IF(K176="ge",'List of dopants and characteris'!$E$3,0))))</f>
        <v>0</v>
      </c>
      <c r="R176" s="15">
        <f>IF(L176="sr",'List of dopants and characteris'!$B$7,IF(L176="ba",'List of dopants and characteris'!$C$7,IF(L176="ce",'List of dopants and characteris'!$D$7,IF(L176="ca",'List of dopants and characteris'!$E$7,IF(L176="rb",'List of dopants and characteris'!$F$7,0)))))</f>
        <v>0</v>
      </c>
      <c r="S176" s="15">
        <f>IF(M176="nb",'List of dopants and characteris'!$B$11,IF(M176="ru",'List of dopants and characteris'!$C$11,IF(M176="ta",'List of dopants and characteris'!$D$11,IF(M176="sb",'List of dopants and characteris'!$E$11,IF(M176="w",'List of dopants and characteris'!$F$11,IF(M176="ge",'List of dopants and characteris'!$G$11,IF(M176="bi",'List of dopants and characteris'!$H$11,IF(M176="cr",'List of dopants and characteris'!$I$11,IF(M176="gd",'List of dopants and characteris'!$J$11,IF(M176="mo",'List of dopants and characteris'!$K$11,IF(M176="sm",'List of dopants and characteris'!$L$11,IF(M176="y",'List of dopants and characteris'!$M$11,0))))))))))))</f>
        <v>1.5</v>
      </c>
    </row>
    <row r="177" spans="1:19" ht="14.25" x14ac:dyDescent="0.2">
      <c r="A177" s="16" t="s">
        <v>121</v>
      </c>
      <c r="B177" s="11">
        <v>6.5</v>
      </c>
      <c r="C177" s="11">
        <v>3</v>
      </c>
      <c r="D177" s="11">
        <v>1.5</v>
      </c>
      <c r="E177" s="11">
        <v>0</v>
      </c>
      <c r="F177" s="11">
        <v>0</v>
      </c>
      <c r="G177" s="11">
        <v>0.5</v>
      </c>
      <c r="H177" s="11">
        <v>66</v>
      </c>
      <c r="I177" s="12">
        <v>1.4E-8</v>
      </c>
      <c r="J177" s="13">
        <f t="shared" si="5"/>
        <v>-7.8538719643217618</v>
      </c>
      <c r="K177" s="14"/>
      <c r="L177" s="14"/>
      <c r="M177" s="11" t="s">
        <v>72</v>
      </c>
      <c r="N177" s="13">
        <f>IF(K177="al",'List of dopants and characteris'!$B$2,IF(K177="fe",'List of dopants and characteris'!$C$2,IF(K177="ga",'List of dopants and characteris'!$D$2,IF(K177="ge",'List of dopants and characteris'!$E$2,0))))</f>
        <v>0</v>
      </c>
      <c r="O177" s="11">
        <f>IF(L177="sr",'List of dopants and characteris'!$B$6,IF(L177="ba",'List of dopants and characteris'!$C$6,IF(L177="ce",'List of dopants and characteris'!$D$6,IF(L177="ca",'List of dopants and characteris'!$E$6,IF(L177="rb",'List of dopants and characteris'!$F$6,0)))))</f>
        <v>0</v>
      </c>
      <c r="P177" s="13">
        <f>IF(M177="nb",'List of dopants and characteris'!$B$10,IF(M177="ru",'List of dopants and characteris'!$C$10,IF(M177="ta",'List of dopants and characteris'!$D$10,IF(M177="sb",'List of dopants and characteris'!$E$10,IF(M177="w",'List of dopants and characteris'!$F$10,IF(M177="ge",'List of dopants and characteris'!$G$10,IF(M177="bi",'List of dopants and characteris'!$H$10,IF(M177="cr",'List of dopants and characteris'!$I$10,IF(M177="gd",'List of dopants and characteris'!$J$10,IF(M177="mo",'List of dopants and characteris'!$K$10,IF(M177="sm",'List of dopants and characteris'!$L$10,IF(M177="y",'List of dopants and characteris'!$M$10,0))))))))))))</f>
        <v>78</v>
      </c>
      <c r="Q177" s="15">
        <f>IF(K177="al",'List of dopants and characteris'!$B$3,IF(K177="fe",'List of dopants and characteris'!$C$3,IF(K177="ga",'List of dopants and characteris'!$D$3,IF(K177="ge",'List of dopants and characteris'!$E$3,0))))</f>
        <v>0</v>
      </c>
      <c r="R177" s="15">
        <f>IF(L177="sr",'List of dopants and characteris'!$B$7,IF(L177="ba",'List of dopants and characteris'!$C$7,IF(L177="ce",'List of dopants and characteris'!$D$7,IF(L177="ca",'List of dopants and characteris'!$E$7,IF(L177="rb",'List of dopants and characteris'!$F$7,0)))))</f>
        <v>0</v>
      </c>
      <c r="S177" s="15">
        <f>IF(M177="nb",'List of dopants and characteris'!$B$11,IF(M177="ru",'List of dopants and characteris'!$C$11,IF(M177="ta",'List of dopants and characteris'!$D$11,IF(M177="sb",'List of dopants and characteris'!$E$11,IF(M177="w",'List of dopants and characteris'!$F$11,IF(M177="ge",'List of dopants and characteris'!$G$11,IF(M177="bi",'List of dopants and characteris'!$H$11,IF(M177="cr",'List of dopants and characteris'!$I$11,IF(M177="gd",'List of dopants and characteris'!$J$11,IF(M177="mo",'List of dopants and characteris'!$K$11,IF(M177="sm",'List of dopants and characteris'!$L$11,IF(M177="y",'List of dopants and characteris'!$M$11,0))))))))))))</f>
        <v>1.5</v>
      </c>
    </row>
    <row r="178" spans="1:19" ht="12.75" x14ac:dyDescent="0.2">
      <c r="A178" s="9"/>
      <c r="I178" s="10">
        <f>MEDIAN(I2:I177)</f>
        <v>2.675E-4</v>
      </c>
    </row>
    <row r="179" spans="1:19" ht="12.75" x14ac:dyDescent="0.2">
      <c r="A179" s="9"/>
      <c r="I179" s="10"/>
    </row>
    <row r="180" spans="1:19" ht="12.75" x14ac:dyDescent="0.2">
      <c r="A180" s="9"/>
      <c r="I180" s="10"/>
    </row>
    <row r="181" spans="1:19" ht="12.75" x14ac:dyDescent="0.2">
      <c r="A181" s="9"/>
      <c r="I181" s="10"/>
    </row>
    <row r="182" spans="1:19" ht="12.75" x14ac:dyDescent="0.2">
      <c r="A182" s="9"/>
      <c r="I182" s="10"/>
    </row>
    <row r="183" spans="1:19" ht="12.75" x14ac:dyDescent="0.2">
      <c r="A183" s="9"/>
      <c r="I183" s="10"/>
    </row>
    <row r="184" spans="1:19" ht="12.75" x14ac:dyDescent="0.2">
      <c r="A184" s="9"/>
      <c r="I184" s="10"/>
    </row>
    <row r="185" spans="1:19" ht="12.75" x14ac:dyDescent="0.2">
      <c r="A185" s="9"/>
      <c r="I185" s="10"/>
    </row>
    <row r="186" spans="1:19" ht="12.75" x14ac:dyDescent="0.2">
      <c r="A186" s="9"/>
      <c r="I186" s="10"/>
    </row>
    <row r="187" spans="1:19" ht="12.75" x14ac:dyDescent="0.2">
      <c r="A187" s="9"/>
      <c r="I187" s="10"/>
    </row>
    <row r="188" spans="1:19" ht="12.75" x14ac:dyDescent="0.2">
      <c r="A188" s="9"/>
      <c r="I188" s="10"/>
    </row>
    <row r="189" spans="1:19" ht="12.75" x14ac:dyDescent="0.2">
      <c r="A189" s="9"/>
      <c r="I189" s="10"/>
    </row>
    <row r="190" spans="1:19" ht="12.75" x14ac:dyDescent="0.2">
      <c r="A190" s="9"/>
      <c r="I190" s="10"/>
    </row>
    <row r="191" spans="1:19" ht="12.75" x14ac:dyDescent="0.2">
      <c r="A191" s="9"/>
      <c r="I191" s="10"/>
    </row>
    <row r="192" spans="1:19" ht="12.75" x14ac:dyDescent="0.2">
      <c r="A192" s="9"/>
      <c r="I192" s="10"/>
    </row>
    <row r="193" spans="1:9" ht="12.75" x14ac:dyDescent="0.2">
      <c r="A193" s="9"/>
      <c r="I193" s="10"/>
    </row>
    <row r="194" spans="1:9" ht="12.75" x14ac:dyDescent="0.2">
      <c r="A194" s="9"/>
      <c r="I194" s="10"/>
    </row>
    <row r="195" spans="1:9" ht="12.75" x14ac:dyDescent="0.2">
      <c r="A195" s="9"/>
      <c r="I195" s="10"/>
    </row>
    <row r="196" spans="1:9" ht="12.75" x14ac:dyDescent="0.2">
      <c r="A196" s="9"/>
      <c r="I196" s="10"/>
    </row>
    <row r="197" spans="1:9" ht="12.75" x14ac:dyDescent="0.2">
      <c r="A197" s="9"/>
      <c r="I197" s="10"/>
    </row>
    <row r="198" spans="1:9" ht="12.75" x14ac:dyDescent="0.2">
      <c r="A198" s="9"/>
      <c r="I198" s="10"/>
    </row>
    <row r="199" spans="1:9" ht="12.75" x14ac:dyDescent="0.2">
      <c r="A199" s="9"/>
      <c r="I199" s="10"/>
    </row>
    <row r="200" spans="1:9" ht="12.75" x14ac:dyDescent="0.2">
      <c r="A200" s="9"/>
      <c r="I200" s="10"/>
    </row>
    <row r="201" spans="1:9" ht="12.75" x14ac:dyDescent="0.2">
      <c r="A201" s="9"/>
      <c r="I201" s="10"/>
    </row>
    <row r="202" spans="1:9" ht="12.75" x14ac:dyDescent="0.2">
      <c r="A202" s="9"/>
      <c r="I202" s="10"/>
    </row>
    <row r="203" spans="1:9" ht="12.75" x14ac:dyDescent="0.2">
      <c r="A203" s="9"/>
      <c r="I203" s="10"/>
    </row>
    <row r="204" spans="1:9" ht="12.75" x14ac:dyDescent="0.2">
      <c r="A204" s="9"/>
      <c r="I204" s="10"/>
    </row>
    <row r="205" spans="1:9" ht="12.75" x14ac:dyDescent="0.2">
      <c r="A205" s="9"/>
      <c r="I205" s="10"/>
    </row>
    <row r="206" spans="1:9" ht="12.75" x14ac:dyDescent="0.2">
      <c r="A206" s="9"/>
      <c r="I206" s="10"/>
    </row>
    <row r="207" spans="1:9" ht="12.75" x14ac:dyDescent="0.2">
      <c r="A207" s="9"/>
      <c r="I207" s="10"/>
    </row>
    <row r="208" spans="1:9" ht="12.75" x14ac:dyDescent="0.2">
      <c r="A208" s="9"/>
      <c r="I208" s="10"/>
    </row>
    <row r="209" spans="1:9" ht="12.75" x14ac:dyDescent="0.2">
      <c r="A209" s="9"/>
      <c r="I209" s="10"/>
    </row>
    <row r="210" spans="1:9" ht="12.75" x14ac:dyDescent="0.2">
      <c r="A210" s="9"/>
      <c r="I210" s="10"/>
    </row>
    <row r="211" spans="1:9" ht="12.75" x14ac:dyDescent="0.2">
      <c r="A211" s="9"/>
      <c r="I211" s="10"/>
    </row>
    <row r="212" spans="1:9" ht="12.75" x14ac:dyDescent="0.2">
      <c r="A212" s="9"/>
      <c r="I212" s="10"/>
    </row>
    <row r="213" spans="1:9" ht="12.75" x14ac:dyDescent="0.2">
      <c r="A213" s="9"/>
      <c r="I213" s="10"/>
    </row>
    <row r="214" spans="1:9" ht="12.75" x14ac:dyDescent="0.2">
      <c r="A214" s="9"/>
      <c r="I214" s="10"/>
    </row>
    <row r="215" spans="1:9" ht="12.75" x14ac:dyDescent="0.2">
      <c r="A215" s="9"/>
      <c r="I215" s="10"/>
    </row>
    <row r="216" spans="1:9" ht="12.75" x14ac:dyDescent="0.2">
      <c r="A216" s="9"/>
      <c r="I216" s="10"/>
    </row>
    <row r="217" spans="1:9" ht="12.75" x14ac:dyDescent="0.2">
      <c r="A217" s="9"/>
      <c r="I217" s="10"/>
    </row>
    <row r="218" spans="1:9" ht="12.75" x14ac:dyDescent="0.2">
      <c r="A218" s="9"/>
      <c r="I218" s="10"/>
    </row>
    <row r="219" spans="1:9" ht="12.75" x14ac:dyDescent="0.2">
      <c r="A219" s="9"/>
      <c r="I219" s="10"/>
    </row>
    <row r="220" spans="1:9" ht="12.75" x14ac:dyDescent="0.2">
      <c r="A220" s="9"/>
      <c r="I220" s="10"/>
    </row>
    <row r="221" spans="1:9" ht="12.75" x14ac:dyDescent="0.2">
      <c r="A221" s="9"/>
      <c r="I221" s="10"/>
    </row>
    <row r="222" spans="1:9" ht="12.75" x14ac:dyDescent="0.2">
      <c r="A222" s="9"/>
      <c r="I222" s="10"/>
    </row>
    <row r="223" spans="1:9" ht="12.75" x14ac:dyDescent="0.2">
      <c r="A223" s="9"/>
      <c r="I223" s="10"/>
    </row>
    <row r="224" spans="1:9" ht="12.75" x14ac:dyDescent="0.2">
      <c r="A224" s="9"/>
      <c r="I224" s="10"/>
    </row>
    <row r="225" spans="1:9" ht="12.75" x14ac:dyDescent="0.2">
      <c r="A225" s="9"/>
      <c r="I225" s="10"/>
    </row>
    <row r="226" spans="1:9" ht="12.75" x14ac:dyDescent="0.2">
      <c r="A226" s="9"/>
      <c r="I226" s="10"/>
    </row>
    <row r="227" spans="1:9" ht="12.75" x14ac:dyDescent="0.2">
      <c r="A227" s="9"/>
      <c r="I227" s="10"/>
    </row>
    <row r="228" spans="1:9" ht="12.75" x14ac:dyDescent="0.2">
      <c r="A228" s="9"/>
      <c r="I228" s="10"/>
    </row>
    <row r="229" spans="1:9" ht="12.75" x14ac:dyDescent="0.2">
      <c r="A229" s="9"/>
      <c r="I229" s="10"/>
    </row>
    <row r="230" spans="1:9" ht="12.75" x14ac:dyDescent="0.2">
      <c r="A230" s="9"/>
      <c r="I230" s="10"/>
    </row>
    <row r="231" spans="1:9" ht="12.75" x14ac:dyDescent="0.2">
      <c r="A231" s="9"/>
      <c r="I231" s="10"/>
    </row>
    <row r="232" spans="1:9" ht="12.75" x14ac:dyDescent="0.2">
      <c r="A232" s="9"/>
      <c r="I232" s="10"/>
    </row>
    <row r="233" spans="1:9" ht="12.75" x14ac:dyDescent="0.2">
      <c r="A233" s="9"/>
      <c r="I233" s="10"/>
    </row>
    <row r="234" spans="1:9" ht="12.75" x14ac:dyDescent="0.2">
      <c r="A234" s="9"/>
      <c r="I234" s="10"/>
    </row>
    <row r="235" spans="1:9" ht="12.75" x14ac:dyDescent="0.2">
      <c r="A235" s="9"/>
      <c r="I235" s="10"/>
    </row>
    <row r="236" spans="1:9" ht="12.75" x14ac:dyDescent="0.2">
      <c r="A236" s="9"/>
      <c r="I236" s="10"/>
    </row>
    <row r="237" spans="1:9" ht="12.75" x14ac:dyDescent="0.2">
      <c r="A237" s="9"/>
      <c r="I237" s="10"/>
    </row>
    <row r="238" spans="1:9" ht="12.75" x14ac:dyDescent="0.2">
      <c r="A238" s="9"/>
      <c r="I238" s="10"/>
    </row>
    <row r="239" spans="1:9" ht="12.75" x14ac:dyDescent="0.2">
      <c r="A239" s="9"/>
      <c r="I239" s="10"/>
    </row>
    <row r="240" spans="1:9" ht="12.75" x14ac:dyDescent="0.2">
      <c r="A240" s="9"/>
      <c r="I240" s="10"/>
    </row>
    <row r="241" spans="1:9" ht="12.75" x14ac:dyDescent="0.2">
      <c r="A241" s="9"/>
      <c r="I241" s="10"/>
    </row>
    <row r="242" spans="1:9" ht="12.75" x14ac:dyDescent="0.2">
      <c r="A242" s="9"/>
      <c r="I242" s="10"/>
    </row>
    <row r="243" spans="1:9" ht="12.75" x14ac:dyDescent="0.2">
      <c r="A243" s="9"/>
      <c r="I243" s="10"/>
    </row>
    <row r="244" spans="1:9" ht="12.75" x14ac:dyDescent="0.2">
      <c r="A244" s="9"/>
      <c r="I244" s="10"/>
    </row>
    <row r="245" spans="1:9" ht="12.75" x14ac:dyDescent="0.2">
      <c r="A245" s="9"/>
      <c r="I245" s="10"/>
    </row>
    <row r="246" spans="1:9" ht="12.75" x14ac:dyDescent="0.2">
      <c r="A246" s="9"/>
      <c r="I246" s="10"/>
    </row>
    <row r="247" spans="1:9" ht="12.75" x14ac:dyDescent="0.2">
      <c r="A247" s="9"/>
      <c r="I247" s="10"/>
    </row>
    <row r="248" spans="1:9" ht="12.75" x14ac:dyDescent="0.2">
      <c r="A248" s="9"/>
      <c r="I248" s="10"/>
    </row>
    <row r="249" spans="1:9" ht="12.75" x14ac:dyDescent="0.2">
      <c r="A249" s="9"/>
      <c r="I249" s="10"/>
    </row>
    <row r="250" spans="1:9" ht="12.75" x14ac:dyDescent="0.2">
      <c r="A250" s="9"/>
      <c r="I250" s="10"/>
    </row>
    <row r="251" spans="1:9" ht="12.75" x14ac:dyDescent="0.2">
      <c r="A251" s="9"/>
      <c r="I251" s="10"/>
    </row>
    <row r="252" spans="1:9" ht="12.75" x14ac:dyDescent="0.2">
      <c r="A252" s="9"/>
      <c r="I252" s="10"/>
    </row>
    <row r="253" spans="1:9" ht="12.75" x14ac:dyDescent="0.2">
      <c r="A253" s="9"/>
      <c r="I253" s="10"/>
    </row>
    <row r="254" spans="1:9" ht="12.75" x14ac:dyDescent="0.2">
      <c r="A254" s="9"/>
      <c r="I254" s="10"/>
    </row>
    <row r="255" spans="1:9" ht="12.75" x14ac:dyDescent="0.2">
      <c r="A255" s="9"/>
      <c r="I255" s="10"/>
    </row>
    <row r="256" spans="1:9" ht="12.75" x14ac:dyDescent="0.2">
      <c r="A256" s="9"/>
      <c r="I256" s="10"/>
    </row>
    <row r="257" spans="1:9" ht="12.75" x14ac:dyDescent="0.2">
      <c r="A257" s="9"/>
      <c r="I257" s="10"/>
    </row>
    <row r="258" spans="1:9" ht="12.75" x14ac:dyDescent="0.2">
      <c r="A258" s="9"/>
      <c r="I258" s="10"/>
    </row>
    <row r="259" spans="1:9" ht="12.75" x14ac:dyDescent="0.2">
      <c r="A259" s="9"/>
      <c r="I259" s="10"/>
    </row>
    <row r="260" spans="1:9" ht="12.75" x14ac:dyDescent="0.2">
      <c r="A260" s="9"/>
      <c r="I260" s="10"/>
    </row>
    <row r="261" spans="1:9" ht="12.75" x14ac:dyDescent="0.2">
      <c r="A261" s="9"/>
      <c r="I261" s="10"/>
    </row>
    <row r="262" spans="1:9" ht="12.75" x14ac:dyDescent="0.2">
      <c r="A262" s="9"/>
      <c r="I262" s="10"/>
    </row>
    <row r="263" spans="1:9" ht="12.75" x14ac:dyDescent="0.2">
      <c r="A263" s="9"/>
      <c r="I263" s="10"/>
    </row>
    <row r="264" spans="1:9" ht="12.75" x14ac:dyDescent="0.2">
      <c r="A264" s="9"/>
      <c r="I264" s="10"/>
    </row>
    <row r="265" spans="1:9" ht="12.75" x14ac:dyDescent="0.2">
      <c r="A265" s="9"/>
      <c r="I265" s="10"/>
    </row>
    <row r="266" spans="1:9" ht="12.75" x14ac:dyDescent="0.2">
      <c r="A266" s="9"/>
      <c r="I266" s="10"/>
    </row>
    <row r="267" spans="1:9" ht="12.75" x14ac:dyDescent="0.2">
      <c r="A267" s="9"/>
      <c r="I267" s="10"/>
    </row>
    <row r="268" spans="1:9" ht="12.75" x14ac:dyDescent="0.2">
      <c r="A268" s="9"/>
      <c r="I268" s="10"/>
    </row>
    <row r="269" spans="1:9" ht="12.75" x14ac:dyDescent="0.2">
      <c r="A269" s="9"/>
      <c r="I269" s="10"/>
    </row>
    <row r="270" spans="1:9" ht="12.75" x14ac:dyDescent="0.2">
      <c r="A270" s="9"/>
      <c r="I270" s="10"/>
    </row>
    <row r="271" spans="1:9" ht="12.75" x14ac:dyDescent="0.2">
      <c r="A271" s="9"/>
      <c r="I271" s="10"/>
    </row>
    <row r="272" spans="1:9" ht="12.75" x14ac:dyDescent="0.2">
      <c r="A272" s="9"/>
      <c r="I272" s="10"/>
    </row>
    <row r="273" spans="1:9" ht="12.75" x14ac:dyDescent="0.2">
      <c r="A273" s="9"/>
      <c r="I273" s="10"/>
    </row>
    <row r="274" spans="1:9" ht="12.75" x14ac:dyDescent="0.2">
      <c r="A274" s="9"/>
      <c r="I274" s="10"/>
    </row>
    <row r="275" spans="1:9" ht="12.75" x14ac:dyDescent="0.2">
      <c r="A275" s="9"/>
      <c r="I275" s="10"/>
    </row>
    <row r="276" spans="1:9" ht="12.75" x14ac:dyDescent="0.2">
      <c r="A276" s="9"/>
      <c r="I276" s="10"/>
    </row>
    <row r="277" spans="1:9" ht="12.75" x14ac:dyDescent="0.2">
      <c r="A277" s="9"/>
      <c r="I277" s="10"/>
    </row>
    <row r="278" spans="1:9" ht="12.75" x14ac:dyDescent="0.2">
      <c r="A278" s="9"/>
      <c r="I278" s="10"/>
    </row>
    <row r="279" spans="1:9" ht="12.75" x14ac:dyDescent="0.2">
      <c r="A279" s="9"/>
      <c r="I279" s="10"/>
    </row>
    <row r="280" spans="1:9" ht="12.75" x14ac:dyDescent="0.2">
      <c r="A280" s="9"/>
      <c r="I280" s="10"/>
    </row>
    <row r="281" spans="1:9" ht="12.75" x14ac:dyDescent="0.2">
      <c r="A281" s="9"/>
      <c r="I281" s="10"/>
    </row>
    <row r="282" spans="1:9" ht="12.75" x14ac:dyDescent="0.2">
      <c r="A282" s="9"/>
      <c r="I282" s="10"/>
    </row>
    <row r="283" spans="1:9" ht="12.75" x14ac:dyDescent="0.2">
      <c r="A283" s="9"/>
      <c r="I283" s="10"/>
    </row>
    <row r="284" spans="1:9" ht="12.75" x14ac:dyDescent="0.2">
      <c r="A284" s="9"/>
      <c r="I284" s="10"/>
    </row>
    <row r="285" spans="1:9" ht="12.75" x14ac:dyDescent="0.2">
      <c r="A285" s="9"/>
      <c r="I285" s="10"/>
    </row>
    <row r="286" spans="1:9" ht="12.75" x14ac:dyDescent="0.2">
      <c r="A286" s="9"/>
      <c r="I286" s="10"/>
    </row>
    <row r="287" spans="1:9" ht="12.75" x14ac:dyDescent="0.2">
      <c r="A287" s="9"/>
      <c r="I287" s="10"/>
    </row>
    <row r="288" spans="1:9" ht="12.75" x14ac:dyDescent="0.2">
      <c r="A288" s="9"/>
      <c r="I288" s="10"/>
    </row>
    <row r="289" spans="1:9" ht="12.75" x14ac:dyDescent="0.2">
      <c r="A289" s="9"/>
      <c r="I289" s="10"/>
    </row>
    <row r="290" spans="1:9" ht="12.75" x14ac:dyDescent="0.2">
      <c r="A290" s="9"/>
      <c r="I290" s="10"/>
    </row>
    <row r="291" spans="1:9" ht="12.75" x14ac:dyDescent="0.2">
      <c r="A291" s="9"/>
      <c r="I291" s="10"/>
    </row>
    <row r="292" spans="1:9" ht="12.75" x14ac:dyDescent="0.2">
      <c r="A292" s="9"/>
      <c r="I292" s="10"/>
    </row>
    <row r="293" spans="1:9" ht="12.75" x14ac:dyDescent="0.2">
      <c r="A293" s="9"/>
      <c r="I293" s="10"/>
    </row>
    <row r="294" spans="1:9" ht="12.75" x14ac:dyDescent="0.2">
      <c r="A294" s="9"/>
      <c r="I294" s="10"/>
    </row>
    <row r="295" spans="1:9" ht="12.75" x14ac:dyDescent="0.2">
      <c r="A295" s="9"/>
      <c r="I295" s="10"/>
    </row>
    <row r="296" spans="1:9" ht="12.75" x14ac:dyDescent="0.2">
      <c r="A296" s="9"/>
      <c r="I296" s="10"/>
    </row>
    <row r="297" spans="1:9" ht="12.75" x14ac:dyDescent="0.2">
      <c r="A297" s="9"/>
      <c r="I297" s="10"/>
    </row>
    <row r="298" spans="1:9" ht="12.75" x14ac:dyDescent="0.2">
      <c r="A298" s="9"/>
      <c r="I298" s="10"/>
    </row>
    <row r="299" spans="1:9" ht="12.75" x14ac:dyDescent="0.2">
      <c r="A299" s="9"/>
      <c r="I299" s="10"/>
    </row>
    <row r="300" spans="1:9" ht="12.75" x14ac:dyDescent="0.2">
      <c r="A300" s="9"/>
      <c r="I300" s="10"/>
    </row>
    <row r="301" spans="1:9" ht="12.75" x14ac:dyDescent="0.2">
      <c r="A301" s="9"/>
      <c r="I301" s="10"/>
    </row>
    <row r="302" spans="1:9" ht="12.75" x14ac:dyDescent="0.2">
      <c r="A302" s="9"/>
      <c r="I302" s="10"/>
    </row>
    <row r="303" spans="1:9" ht="12.75" x14ac:dyDescent="0.2">
      <c r="A303" s="9"/>
      <c r="I303" s="10"/>
    </row>
    <row r="304" spans="1:9" ht="12.75" x14ac:dyDescent="0.2">
      <c r="A304" s="9"/>
      <c r="I304" s="10"/>
    </row>
    <row r="305" spans="1:9" ht="12.75" x14ac:dyDescent="0.2">
      <c r="A305" s="9"/>
      <c r="I305" s="10"/>
    </row>
    <row r="306" spans="1:9" ht="12.75" x14ac:dyDescent="0.2">
      <c r="A306" s="9"/>
      <c r="I306" s="10"/>
    </row>
    <row r="307" spans="1:9" ht="12.75" x14ac:dyDescent="0.2">
      <c r="A307" s="9"/>
      <c r="I307" s="10"/>
    </row>
    <row r="308" spans="1:9" ht="12.75" x14ac:dyDescent="0.2">
      <c r="A308" s="9"/>
      <c r="I308" s="10"/>
    </row>
    <row r="309" spans="1:9" ht="12.75" x14ac:dyDescent="0.2">
      <c r="A309" s="9"/>
      <c r="I309" s="10"/>
    </row>
    <row r="310" spans="1:9" ht="12.75" x14ac:dyDescent="0.2">
      <c r="A310" s="9"/>
      <c r="I310" s="10"/>
    </row>
    <row r="311" spans="1:9" ht="12.75" x14ac:dyDescent="0.2">
      <c r="A311" s="9"/>
      <c r="I311" s="10"/>
    </row>
    <row r="312" spans="1:9" ht="12.75" x14ac:dyDescent="0.2">
      <c r="A312" s="9"/>
      <c r="I312" s="10"/>
    </row>
    <row r="313" spans="1:9" ht="12.75" x14ac:dyDescent="0.2">
      <c r="A313" s="9"/>
      <c r="I313" s="10"/>
    </row>
    <row r="314" spans="1:9" ht="12.75" x14ac:dyDescent="0.2">
      <c r="A314" s="9"/>
      <c r="I314" s="10"/>
    </row>
    <row r="315" spans="1:9" ht="12.75" x14ac:dyDescent="0.2">
      <c r="A315" s="9"/>
      <c r="I315" s="10"/>
    </row>
    <row r="316" spans="1:9" ht="12.75" x14ac:dyDescent="0.2">
      <c r="A316" s="9"/>
      <c r="I316" s="10"/>
    </row>
    <row r="317" spans="1:9" ht="12.75" x14ac:dyDescent="0.2">
      <c r="A317" s="9"/>
      <c r="I317" s="10"/>
    </row>
    <row r="318" spans="1:9" ht="12.75" x14ac:dyDescent="0.2">
      <c r="A318" s="9"/>
      <c r="I318" s="10"/>
    </row>
    <row r="319" spans="1:9" ht="12.75" x14ac:dyDescent="0.2">
      <c r="A319" s="9"/>
      <c r="I319" s="10"/>
    </row>
    <row r="320" spans="1:9" ht="12.75" x14ac:dyDescent="0.2">
      <c r="A320" s="9"/>
      <c r="I320" s="10"/>
    </row>
    <row r="321" spans="1:9" ht="12.75" x14ac:dyDescent="0.2">
      <c r="A321" s="9"/>
      <c r="I321" s="10"/>
    </row>
    <row r="322" spans="1:9" ht="12.75" x14ac:dyDescent="0.2">
      <c r="A322" s="9"/>
      <c r="I322" s="10"/>
    </row>
    <row r="323" spans="1:9" ht="12.75" x14ac:dyDescent="0.2">
      <c r="A323" s="9"/>
      <c r="I323" s="10"/>
    </row>
    <row r="324" spans="1:9" ht="12.75" x14ac:dyDescent="0.2">
      <c r="A324" s="9"/>
      <c r="I324" s="10"/>
    </row>
    <row r="325" spans="1:9" ht="12.75" x14ac:dyDescent="0.2">
      <c r="A325" s="9"/>
      <c r="I325" s="10"/>
    </row>
    <row r="326" spans="1:9" ht="12.75" x14ac:dyDescent="0.2">
      <c r="A326" s="9"/>
      <c r="I326" s="10"/>
    </row>
    <row r="327" spans="1:9" ht="12.75" x14ac:dyDescent="0.2">
      <c r="A327" s="9"/>
      <c r="I327" s="10"/>
    </row>
    <row r="328" spans="1:9" ht="12.75" x14ac:dyDescent="0.2">
      <c r="A328" s="9"/>
      <c r="I328" s="10"/>
    </row>
    <row r="329" spans="1:9" ht="12.75" x14ac:dyDescent="0.2">
      <c r="A329" s="9"/>
      <c r="I329" s="10"/>
    </row>
    <row r="330" spans="1:9" ht="12.75" x14ac:dyDescent="0.2">
      <c r="A330" s="9"/>
      <c r="I330" s="10"/>
    </row>
    <row r="331" spans="1:9" ht="12.75" x14ac:dyDescent="0.2">
      <c r="A331" s="9"/>
      <c r="I331" s="10"/>
    </row>
    <row r="332" spans="1:9" ht="12.75" x14ac:dyDescent="0.2">
      <c r="A332" s="9"/>
      <c r="I332" s="10"/>
    </row>
    <row r="333" spans="1:9" ht="12.75" x14ac:dyDescent="0.2">
      <c r="A333" s="9"/>
      <c r="I333" s="10"/>
    </row>
    <row r="334" spans="1:9" ht="12.75" x14ac:dyDescent="0.2">
      <c r="A334" s="9"/>
      <c r="I334" s="10"/>
    </row>
    <row r="335" spans="1:9" ht="12.75" x14ac:dyDescent="0.2">
      <c r="A335" s="9"/>
      <c r="I335" s="10"/>
    </row>
    <row r="336" spans="1:9" ht="12.75" x14ac:dyDescent="0.2">
      <c r="A336" s="9"/>
      <c r="I336" s="10"/>
    </row>
    <row r="337" spans="1:9" ht="12.75" x14ac:dyDescent="0.2">
      <c r="A337" s="9"/>
      <c r="I337" s="10"/>
    </row>
    <row r="338" spans="1:9" ht="12.75" x14ac:dyDescent="0.2">
      <c r="A338" s="9"/>
      <c r="I338" s="10"/>
    </row>
    <row r="339" spans="1:9" ht="12.75" x14ac:dyDescent="0.2">
      <c r="A339" s="9"/>
      <c r="I339" s="10"/>
    </row>
    <row r="340" spans="1:9" ht="12.75" x14ac:dyDescent="0.2">
      <c r="A340" s="9"/>
      <c r="I340" s="10"/>
    </row>
    <row r="341" spans="1:9" ht="12.75" x14ac:dyDescent="0.2">
      <c r="A341" s="9"/>
      <c r="I341" s="10"/>
    </row>
    <row r="342" spans="1:9" ht="12.75" x14ac:dyDescent="0.2">
      <c r="A342" s="9"/>
      <c r="I342" s="10"/>
    </row>
    <row r="343" spans="1:9" ht="12.75" x14ac:dyDescent="0.2">
      <c r="A343" s="9"/>
      <c r="I343" s="10"/>
    </row>
    <row r="344" spans="1:9" ht="12.75" x14ac:dyDescent="0.2">
      <c r="A344" s="9"/>
      <c r="I344" s="10"/>
    </row>
    <row r="345" spans="1:9" ht="12.75" x14ac:dyDescent="0.2">
      <c r="A345" s="9"/>
      <c r="I345" s="10"/>
    </row>
    <row r="346" spans="1:9" ht="12.75" x14ac:dyDescent="0.2">
      <c r="A346" s="9"/>
      <c r="I346" s="10"/>
    </row>
    <row r="347" spans="1:9" ht="12.75" x14ac:dyDescent="0.2">
      <c r="A347" s="9"/>
      <c r="I347" s="10"/>
    </row>
    <row r="348" spans="1:9" ht="12.75" x14ac:dyDescent="0.2">
      <c r="A348" s="9"/>
      <c r="I348" s="10"/>
    </row>
    <row r="349" spans="1:9" ht="12.75" x14ac:dyDescent="0.2">
      <c r="A349" s="9"/>
      <c r="I349" s="10"/>
    </row>
    <row r="350" spans="1:9" ht="12.75" x14ac:dyDescent="0.2">
      <c r="A350" s="9"/>
      <c r="I350" s="10"/>
    </row>
    <row r="351" spans="1:9" ht="12.75" x14ac:dyDescent="0.2">
      <c r="A351" s="9"/>
      <c r="I351" s="10"/>
    </row>
    <row r="352" spans="1:9" ht="12.75" x14ac:dyDescent="0.2">
      <c r="A352" s="9"/>
      <c r="I352" s="10"/>
    </row>
    <row r="353" spans="1:9" ht="12.75" x14ac:dyDescent="0.2">
      <c r="A353" s="9"/>
      <c r="I353" s="10"/>
    </row>
    <row r="354" spans="1:9" ht="12.75" x14ac:dyDescent="0.2">
      <c r="A354" s="9"/>
      <c r="I354" s="10"/>
    </row>
    <row r="355" spans="1:9" ht="12.75" x14ac:dyDescent="0.2">
      <c r="A355" s="9"/>
      <c r="I355" s="10"/>
    </row>
    <row r="356" spans="1:9" ht="12.75" x14ac:dyDescent="0.2">
      <c r="A356" s="9"/>
      <c r="I356" s="10"/>
    </row>
    <row r="357" spans="1:9" ht="12.75" x14ac:dyDescent="0.2">
      <c r="A357" s="9"/>
      <c r="I357" s="10"/>
    </row>
    <row r="358" spans="1:9" ht="12.75" x14ac:dyDescent="0.2">
      <c r="A358" s="9"/>
      <c r="I358" s="10"/>
    </row>
    <row r="359" spans="1:9" ht="12.75" x14ac:dyDescent="0.2">
      <c r="A359" s="9"/>
      <c r="I359" s="10"/>
    </row>
    <row r="360" spans="1:9" ht="12.75" x14ac:dyDescent="0.2">
      <c r="A360" s="9"/>
      <c r="I360" s="10"/>
    </row>
    <row r="361" spans="1:9" ht="12.75" x14ac:dyDescent="0.2">
      <c r="A361" s="9"/>
      <c r="I361" s="10"/>
    </row>
    <row r="362" spans="1:9" ht="12.75" x14ac:dyDescent="0.2">
      <c r="A362" s="9"/>
      <c r="I362" s="10"/>
    </row>
    <row r="363" spans="1:9" ht="12.75" x14ac:dyDescent="0.2">
      <c r="A363" s="9"/>
      <c r="I363" s="10"/>
    </row>
    <row r="364" spans="1:9" ht="12.75" x14ac:dyDescent="0.2">
      <c r="A364" s="9"/>
      <c r="I364" s="10"/>
    </row>
    <row r="365" spans="1:9" ht="12.75" x14ac:dyDescent="0.2">
      <c r="A365" s="9"/>
      <c r="I365" s="10"/>
    </row>
    <row r="366" spans="1:9" ht="12.75" x14ac:dyDescent="0.2">
      <c r="A366" s="9"/>
      <c r="I366" s="10"/>
    </row>
    <row r="367" spans="1:9" ht="12.75" x14ac:dyDescent="0.2">
      <c r="A367" s="9"/>
      <c r="I367" s="10"/>
    </row>
    <row r="368" spans="1:9" ht="12.75" x14ac:dyDescent="0.2">
      <c r="A368" s="9"/>
      <c r="I368" s="10"/>
    </row>
    <row r="369" spans="1:9" ht="12.75" x14ac:dyDescent="0.2">
      <c r="A369" s="9"/>
      <c r="I369" s="10"/>
    </row>
    <row r="370" spans="1:9" ht="12.75" x14ac:dyDescent="0.2">
      <c r="A370" s="9"/>
      <c r="I370" s="10"/>
    </row>
    <row r="371" spans="1:9" ht="12.75" x14ac:dyDescent="0.2">
      <c r="A371" s="9"/>
      <c r="I371" s="10"/>
    </row>
    <row r="372" spans="1:9" ht="12.75" x14ac:dyDescent="0.2">
      <c r="A372" s="9"/>
      <c r="I372" s="10"/>
    </row>
    <row r="373" spans="1:9" ht="12.75" x14ac:dyDescent="0.2">
      <c r="A373" s="9"/>
      <c r="I373" s="10"/>
    </row>
    <row r="374" spans="1:9" ht="12.75" x14ac:dyDescent="0.2">
      <c r="A374" s="9"/>
      <c r="I374" s="10"/>
    </row>
    <row r="375" spans="1:9" ht="12.75" x14ac:dyDescent="0.2">
      <c r="A375" s="9"/>
      <c r="I375" s="10"/>
    </row>
    <row r="376" spans="1:9" ht="12.75" x14ac:dyDescent="0.2">
      <c r="A376" s="9"/>
      <c r="I376" s="10"/>
    </row>
    <row r="377" spans="1:9" ht="12.75" x14ac:dyDescent="0.2">
      <c r="A377" s="9"/>
      <c r="I377" s="10"/>
    </row>
    <row r="378" spans="1:9" ht="12.75" x14ac:dyDescent="0.2">
      <c r="A378" s="9"/>
      <c r="I378" s="10"/>
    </row>
    <row r="379" spans="1:9" ht="12.75" x14ac:dyDescent="0.2">
      <c r="A379" s="9"/>
      <c r="I379" s="10"/>
    </row>
    <row r="380" spans="1:9" ht="12.75" x14ac:dyDescent="0.2">
      <c r="A380" s="9"/>
      <c r="I380" s="10"/>
    </row>
    <row r="381" spans="1:9" ht="12.75" x14ac:dyDescent="0.2">
      <c r="A381" s="9"/>
      <c r="I381" s="10"/>
    </row>
    <row r="382" spans="1:9" ht="12.75" x14ac:dyDescent="0.2">
      <c r="A382" s="9"/>
      <c r="I382" s="10"/>
    </row>
    <row r="383" spans="1:9" ht="12.75" x14ac:dyDescent="0.2">
      <c r="A383" s="9"/>
      <c r="I383" s="10"/>
    </row>
    <row r="384" spans="1:9" ht="12.75" x14ac:dyDescent="0.2">
      <c r="A384" s="9"/>
      <c r="I384" s="10"/>
    </row>
    <row r="385" spans="1:9" ht="12.75" x14ac:dyDescent="0.2">
      <c r="A385" s="9"/>
      <c r="I385" s="10"/>
    </row>
    <row r="386" spans="1:9" ht="12.75" x14ac:dyDescent="0.2">
      <c r="A386" s="9"/>
      <c r="I386" s="10"/>
    </row>
    <row r="387" spans="1:9" ht="12.75" x14ac:dyDescent="0.2">
      <c r="A387" s="9"/>
      <c r="I387" s="10"/>
    </row>
    <row r="388" spans="1:9" ht="12.75" x14ac:dyDescent="0.2">
      <c r="A388" s="9"/>
      <c r="I388" s="10"/>
    </row>
    <row r="389" spans="1:9" ht="12.75" x14ac:dyDescent="0.2">
      <c r="A389" s="9"/>
      <c r="I389" s="10"/>
    </row>
    <row r="390" spans="1:9" ht="12.75" x14ac:dyDescent="0.2">
      <c r="A390" s="9"/>
      <c r="I390" s="10"/>
    </row>
    <row r="391" spans="1:9" ht="12.75" x14ac:dyDescent="0.2">
      <c r="A391" s="9"/>
      <c r="I391" s="10"/>
    </row>
    <row r="392" spans="1:9" ht="12.75" x14ac:dyDescent="0.2">
      <c r="A392" s="9"/>
      <c r="I392" s="10"/>
    </row>
    <row r="393" spans="1:9" ht="12.75" x14ac:dyDescent="0.2">
      <c r="A393" s="9"/>
      <c r="I393" s="10"/>
    </row>
    <row r="394" spans="1:9" ht="12.75" x14ac:dyDescent="0.2">
      <c r="A394" s="9"/>
      <c r="I394" s="10"/>
    </row>
    <row r="395" spans="1:9" ht="12.75" x14ac:dyDescent="0.2">
      <c r="A395" s="9"/>
      <c r="I395" s="10"/>
    </row>
    <row r="396" spans="1:9" ht="12.75" x14ac:dyDescent="0.2">
      <c r="A396" s="9"/>
      <c r="I396" s="10"/>
    </row>
    <row r="397" spans="1:9" ht="12.75" x14ac:dyDescent="0.2">
      <c r="A397" s="9"/>
      <c r="I397" s="10"/>
    </row>
    <row r="398" spans="1:9" ht="12.75" x14ac:dyDescent="0.2">
      <c r="A398" s="9"/>
      <c r="I398" s="10"/>
    </row>
    <row r="399" spans="1:9" ht="12.75" x14ac:dyDescent="0.2">
      <c r="A399" s="9"/>
      <c r="I399" s="10"/>
    </row>
    <row r="400" spans="1:9" ht="12.75" x14ac:dyDescent="0.2">
      <c r="A400" s="9"/>
      <c r="I400" s="10"/>
    </row>
    <row r="401" spans="1:9" ht="12.75" x14ac:dyDescent="0.2">
      <c r="A401" s="9"/>
      <c r="I401" s="10"/>
    </row>
    <row r="402" spans="1:9" ht="12.75" x14ac:dyDescent="0.2">
      <c r="A402" s="9"/>
      <c r="I402" s="10"/>
    </row>
    <row r="403" spans="1:9" ht="12.75" x14ac:dyDescent="0.2">
      <c r="A403" s="9"/>
      <c r="I403" s="10"/>
    </row>
    <row r="404" spans="1:9" ht="12.75" x14ac:dyDescent="0.2">
      <c r="A404" s="9"/>
      <c r="I404" s="10"/>
    </row>
    <row r="405" spans="1:9" ht="12.75" x14ac:dyDescent="0.2">
      <c r="A405" s="9"/>
      <c r="I405" s="10"/>
    </row>
    <row r="406" spans="1:9" ht="12.75" x14ac:dyDescent="0.2">
      <c r="A406" s="9"/>
      <c r="I406" s="10"/>
    </row>
    <row r="407" spans="1:9" ht="12.75" x14ac:dyDescent="0.2">
      <c r="A407" s="9"/>
      <c r="I407" s="10"/>
    </row>
    <row r="408" spans="1:9" ht="12.75" x14ac:dyDescent="0.2">
      <c r="A408" s="9"/>
      <c r="I408" s="10"/>
    </row>
    <row r="409" spans="1:9" ht="12.75" x14ac:dyDescent="0.2">
      <c r="A409" s="9"/>
      <c r="I409" s="10"/>
    </row>
    <row r="410" spans="1:9" ht="12.75" x14ac:dyDescent="0.2">
      <c r="A410" s="9"/>
      <c r="I410" s="10"/>
    </row>
    <row r="411" spans="1:9" ht="12.75" x14ac:dyDescent="0.2">
      <c r="A411" s="9"/>
      <c r="I411" s="10"/>
    </row>
    <row r="412" spans="1:9" ht="12.75" x14ac:dyDescent="0.2">
      <c r="A412" s="9"/>
      <c r="I412" s="10"/>
    </row>
    <row r="413" spans="1:9" ht="12.75" x14ac:dyDescent="0.2">
      <c r="A413" s="9"/>
      <c r="I413" s="10"/>
    </row>
    <row r="414" spans="1:9" ht="12.75" x14ac:dyDescent="0.2">
      <c r="A414" s="9"/>
      <c r="I414" s="10"/>
    </row>
    <row r="415" spans="1:9" ht="12.75" x14ac:dyDescent="0.2">
      <c r="A415" s="9"/>
      <c r="I415" s="10"/>
    </row>
    <row r="416" spans="1:9" ht="12.75" x14ac:dyDescent="0.2">
      <c r="A416" s="9"/>
      <c r="I416" s="10"/>
    </row>
    <row r="417" spans="1:9" ht="12.75" x14ac:dyDescent="0.2">
      <c r="A417" s="9"/>
      <c r="I417" s="10"/>
    </row>
    <row r="418" spans="1:9" ht="12.75" x14ac:dyDescent="0.2">
      <c r="A418" s="9"/>
      <c r="I418" s="10"/>
    </row>
    <row r="419" spans="1:9" ht="12.75" x14ac:dyDescent="0.2">
      <c r="A419" s="9"/>
      <c r="I419" s="10"/>
    </row>
    <row r="420" spans="1:9" ht="12.75" x14ac:dyDescent="0.2">
      <c r="A420" s="9"/>
      <c r="I420" s="10"/>
    </row>
    <row r="421" spans="1:9" ht="12.75" x14ac:dyDescent="0.2">
      <c r="A421" s="9"/>
      <c r="I421" s="10"/>
    </row>
    <row r="422" spans="1:9" ht="12.75" x14ac:dyDescent="0.2">
      <c r="A422" s="9"/>
      <c r="I422" s="10"/>
    </row>
    <row r="423" spans="1:9" ht="12.75" x14ac:dyDescent="0.2">
      <c r="A423" s="9"/>
      <c r="I423" s="10"/>
    </row>
    <row r="424" spans="1:9" ht="12.75" x14ac:dyDescent="0.2">
      <c r="A424" s="9"/>
      <c r="I424" s="10"/>
    </row>
    <row r="425" spans="1:9" ht="12.75" x14ac:dyDescent="0.2">
      <c r="A425" s="9"/>
      <c r="I425" s="10"/>
    </row>
    <row r="426" spans="1:9" ht="12.75" x14ac:dyDescent="0.2">
      <c r="A426" s="9"/>
      <c r="I426" s="10"/>
    </row>
    <row r="427" spans="1:9" ht="12.75" x14ac:dyDescent="0.2">
      <c r="A427" s="9"/>
      <c r="I427" s="10"/>
    </row>
    <row r="428" spans="1:9" ht="12.75" x14ac:dyDescent="0.2">
      <c r="A428" s="9"/>
      <c r="I428" s="10"/>
    </row>
    <row r="429" spans="1:9" ht="12.75" x14ac:dyDescent="0.2">
      <c r="A429" s="9"/>
      <c r="I429" s="10"/>
    </row>
    <row r="430" spans="1:9" ht="12.75" x14ac:dyDescent="0.2">
      <c r="A430" s="9"/>
      <c r="I430" s="10"/>
    </row>
    <row r="431" spans="1:9" ht="12.75" x14ac:dyDescent="0.2">
      <c r="A431" s="9"/>
      <c r="I431" s="10"/>
    </row>
    <row r="432" spans="1:9" ht="12.75" x14ac:dyDescent="0.2">
      <c r="A432" s="9"/>
      <c r="I432" s="10"/>
    </row>
    <row r="433" spans="1:9" ht="12.75" x14ac:dyDescent="0.2">
      <c r="A433" s="9"/>
      <c r="I433" s="10"/>
    </row>
    <row r="434" spans="1:9" ht="12.75" x14ac:dyDescent="0.2">
      <c r="A434" s="9"/>
      <c r="I434" s="10"/>
    </row>
    <row r="435" spans="1:9" ht="12.75" x14ac:dyDescent="0.2">
      <c r="A435" s="9"/>
      <c r="I435" s="10"/>
    </row>
    <row r="436" spans="1:9" ht="12.75" x14ac:dyDescent="0.2">
      <c r="A436" s="9"/>
      <c r="I436" s="10"/>
    </row>
    <row r="437" spans="1:9" ht="12.75" x14ac:dyDescent="0.2">
      <c r="A437" s="9"/>
      <c r="I437" s="10"/>
    </row>
    <row r="438" spans="1:9" ht="12.75" x14ac:dyDescent="0.2">
      <c r="A438" s="9"/>
      <c r="I438" s="10"/>
    </row>
    <row r="439" spans="1:9" ht="12.75" x14ac:dyDescent="0.2">
      <c r="A439" s="9"/>
      <c r="I439" s="10"/>
    </row>
    <row r="440" spans="1:9" ht="12.75" x14ac:dyDescent="0.2">
      <c r="A440" s="9"/>
      <c r="I440" s="10"/>
    </row>
    <row r="441" spans="1:9" ht="12.75" x14ac:dyDescent="0.2">
      <c r="A441" s="9"/>
      <c r="I441" s="10"/>
    </row>
    <row r="442" spans="1:9" ht="12.75" x14ac:dyDescent="0.2">
      <c r="A442" s="9"/>
      <c r="I442" s="10"/>
    </row>
    <row r="443" spans="1:9" ht="12.75" x14ac:dyDescent="0.2">
      <c r="A443" s="9"/>
      <c r="I443" s="10"/>
    </row>
    <row r="444" spans="1:9" ht="12.75" x14ac:dyDescent="0.2">
      <c r="A444" s="9"/>
      <c r="I444" s="10"/>
    </row>
    <row r="445" spans="1:9" ht="12.75" x14ac:dyDescent="0.2">
      <c r="A445" s="9"/>
      <c r="I445" s="10"/>
    </row>
    <row r="446" spans="1:9" ht="12.75" x14ac:dyDescent="0.2">
      <c r="A446" s="9"/>
      <c r="I446" s="10"/>
    </row>
    <row r="447" spans="1:9" ht="12.75" x14ac:dyDescent="0.2">
      <c r="A447" s="9"/>
      <c r="I447" s="10"/>
    </row>
    <row r="448" spans="1:9" ht="12.75" x14ac:dyDescent="0.2">
      <c r="A448" s="9"/>
      <c r="I448" s="10"/>
    </row>
    <row r="449" spans="1:9" ht="12.75" x14ac:dyDescent="0.2">
      <c r="A449" s="9"/>
      <c r="I449" s="10"/>
    </row>
    <row r="450" spans="1:9" ht="12.75" x14ac:dyDescent="0.2">
      <c r="A450" s="9"/>
      <c r="I450" s="10"/>
    </row>
    <row r="451" spans="1:9" ht="12.75" x14ac:dyDescent="0.2">
      <c r="A451" s="9"/>
      <c r="I451" s="10"/>
    </row>
    <row r="452" spans="1:9" ht="12.75" x14ac:dyDescent="0.2">
      <c r="A452" s="9"/>
      <c r="I452" s="10"/>
    </row>
    <row r="453" spans="1:9" ht="12.75" x14ac:dyDescent="0.2">
      <c r="A453" s="9"/>
      <c r="I453" s="10"/>
    </row>
    <row r="454" spans="1:9" ht="12.75" x14ac:dyDescent="0.2">
      <c r="A454" s="9"/>
      <c r="I454" s="10"/>
    </row>
    <row r="455" spans="1:9" ht="12.75" x14ac:dyDescent="0.2">
      <c r="A455" s="9"/>
      <c r="I455" s="10"/>
    </row>
    <row r="456" spans="1:9" ht="12.75" x14ac:dyDescent="0.2">
      <c r="A456" s="9"/>
      <c r="I456" s="10"/>
    </row>
    <row r="457" spans="1:9" ht="12.75" x14ac:dyDescent="0.2">
      <c r="A457" s="9"/>
      <c r="I457" s="10"/>
    </row>
    <row r="458" spans="1:9" ht="12.75" x14ac:dyDescent="0.2">
      <c r="A458" s="9"/>
      <c r="I458" s="10"/>
    </row>
    <row r="459" spans="1:9" ht="12.75" x14ac:dyDescent="0.2">
      <c r="A459" s="9"/>
      <c r="I459" s="10"/>
    </row>
    <row r="460" spans="1:9" ht="12.75" x14ac:dyDescent="0.2">
      <c r="A460" s="9"/>
      <c r="I460" s="10"/>
    </row>
    <row r="461" spans="1:9" ht="12.75" x14ac:dyDescent="0.2">
      <c r="A461" s="9"/>
      <c r="I461" s="10"/>
    </row>
    <row r="462" spans="1:9" ht="12.75" x14ac:dyDescent="0.2">
      <c r="A462" s="9"/>
      <c r="I462" s="10"/>
    </row>
    <row r="463" spans="1:9" ht="12.75" x14ac:dyDescent="0.2">
      <c r="A463" s="9"/>
      <c r="I463" s="10"/>
    </row>
    <row r="464" spans="1:9" ht="12.75" x14ac:dyDescent="0.2">
      <c r="A464" s="9"/>
      <c r="I464" s="10"/>
    </row>
    <row r="465" spans="1:9" ht="12.75" x14ac:dyDescent="0.2">
      <c r="A465" s="9"/>
      <c r="I465" s="10"/>
    </row>
    <row r="466" spans="1:9" ht="12.75" x14ac:dyDescent="0.2">
      <c r="A466" s="9"/>
      <c r="I466" s="10"/>
    </row>
    <row r="467" spans="1:9" ht="12.75" x14ac:dyDescent="0.2">
      <c r="A467" s="9"/>
      <c r="I467" s="10"/>
    </row>
    <row r="468" spans="1:9" ht="12.75" x14ac:dyDescent="0.2">
      <c r="A468" s="9"/>
      <c r="I468" s="10"/>
    </row>
    <row r="469" spans="1:9" ht="12.75" x14ac:dyDescent="0.2">
      <c r="A469" s="9"/>
      <c r="I469" s="10"/>
    </row>
    <row r="470" spans="1:9" ht="12.75" x14ac:dyDescent="0.2">
      <c r="A470" s="9"/>
      <c r="I470" s="10"/>
    </row>
    <row r="471" spans="1:9" ht="12.75" x14ac:dyDescent="0.2">
      <c r="A471" s="9"/>
      <c r="I471" s="10"/>
    </row>
    <row r="472" spans="1:9" ht="12.75" x14ac:dyDescent="0.2">
      <c r="A472" s="9"/>
      <c r="I472" s="10"/>
    </row>
    <row r="473" spans="1:9" ht="12.75" x14ac:dyDescent="0.2">
      <c r="A473" s="9"/>
      <c r="I473" s="10"/>
    </row>
    <row r="474" spans="1:9" ht="12.75" x14ac:dyDescent="0.2">
      <c r="A474" s="9"/>
      <c r="I474" s="10"/>
    </row>
    <row r="475" spans="1:9" ht="12.75" x14ac:dyDescent="0.2">
      <c r="A475" s="9"/>
      <c r="I475" s="10"/>
    </row>
    <row r="476" spans="1:9" ht="12.75" x14ac:dyDescent="0.2">
      <c r="A476" s="9"/>
      <c r="I476" s="10"/>
    </row>
    <row r="477" spans="1:9" ht="12.75" x14ac:dyDescent="0.2">
      <c r="A477" s="9"/>
      <c r="I477" s="10"/>
    </row>
    <row r="478" spans="1:9" ht="12.75" x14ac:dyDescent="0.2">
      <c r="A478" s="9"/>
      <c r="I478" s="10"/>
    </row>
    <row r="479" spans="1:9" ht="12.75" x14ac:dyDescent="0.2">
      <c r="A479" s="9"/>
      <c r="I479" s="10"/>
    </row>
    <row r="480" spans="1:9" ht="12.75" x14ac:dyDescent="0.2">
      <c r="A480" s="9"/>
      <c r="I480" s="10"/>
    </row>
    <row r="481" spans="1:9" ht="12.75" x14ac:dyDescent="0.2">
      <c r="A481" s="9"/>
      <c r="I481" s="10"/>
    </row>
    <row r="482" spans="1:9" ht="12.75" x14ac:dyDescent="0.2">
      <c r="A482" s="9"/>
      <c r="I482" s="10"/>
    </row>
    <row r="483" spans="1:9" ht="12.75" x14ac:dyDescent="0.2">
      <c r="A483" s="9"/>
      <c r="I483" s="10"/>
    </row>
    <row r="484" spans="1:9" ht="12.75" x14ac:dyDescent="0.2">
      <c r="A484" s="9"/>
      <c r="I484" s="10"/>
    </row>
    <row r="485" spans="1:9" ht="12.75" x14ac:dyDescent="0.2">
      <c r="A485" s="9"/>
      <c r="I485" s="10"/>
    </row>
    <row r="486" spans="1:9" ht="12.75" x14ac:dyDescent="0.2">
      <c r="A486" s="9"/>
      <c r="I486" s="10"/>
    </row>
    <row r="487" spans="1:9" ht="12.75" x14ac:dyDescent="0.2">
      <c r="A487" s="9"/>
      <c r="I487" s="10"/>
    </row>
    <row r="488" spans="1:9" ht="12.75" x14ac:dyDescent="0.2">
      <c r="A488" s="9"/>
      <c r="I488" s="10"/>
    </row>
    <row r="489" spans="1:9" ht="12.75" x14ac:dyDescent="0.2">
      <c r="A489" s="9"/>
      <c r="I489" s="10"/>
    </row>
    <row r="490" spans="1:9" ht="12.75" x14ac:dyDescent="0.2">
      <c r="A490" s="9"/>
      <c r="I490" s="10"/>
    </row>
    <row r="491" spans="1:9" ht="12.75" x14ac:dyDescent="0.2">
      <c r="A491" s="9"/>
      <c r="I491" s="10"/>
    </row>
    <row r="492" spans="1:9" ht="12.75" x14ac:dyDescent="0.2">
      <c r="A492" s="9"/>
      <c r="I492" s="10"/>
    </row>
    <row r="493" spans="1:9" ht="12.75" x14ac:dyDescent="0.2">
      <c r="A493" s="9"/>
      <c r="I493" s="10"/>
    </row>
    <row r="494" spans="1:9" ht="12.75" x14ac:dyDescent="0.2">
      <c r="A494" s="9"/>
      <c r="I494" s="10"/>
    </row>
    <row r="495" spans="1:9" ht="12.75" x14ac:dyDescent="0.2">
      <c r="A495" s="9"/>
      <c r="I495" s="10"/>
    </row>
    <row r="496" spans="1:9" ht="12.75" x14ac:dyDescent="0.2">
      <c r="A496" s="9"/>
      <c r="I496" s="10"/>
    </row>
    <row r="497" spans="1:9" ht="12.75" x14ac:dyDescent="0.2">
      <c r="A497" s="9"/>
      <c r="I497" s="10"/>
    </row>
    <row r="498" spans="1:9" ht="12.75" x14ac:dyDescent="0.2">
      <c r="A498" s="9"/>
      <c r="I498" s="10"/>
    </row>
    <row r="499" spans="1:9" ht="12.75" x14ac:dyDescent="0.2">
      <c r="A499" s="9"/>
      <c r="I499" s="10"/>
    </row>
    <row r="500" spans="1:9" ht="12.75" x14ac:dyDescent="0.2">
      <c r="A500" s="9"/>
      <c r="I500" s="10"/>
    </row>
    <row r="501" spans="1:9" ht="12.75" x14ac:dyDescent="0.2">
      <c r="A501" s="9"/>
      <c r="I501" s="10"/>
    </row>
    <row r="502" spans="1:9" ht="12.75" x14ac:dyDescent="0.2">
      <c r="A502" s="9"/>
      <c r="I502" s="10"/>
    </row>
    <row r="503" spans="1:9" ht="12.75" x14ac:dyDescent="0.2">
      <c r="A503" s="9"/>
      <c r="I503" s="10"/>
    </row>
    <row r="504" spans="1:9" ht="12.75" x14ac:dyDescent="0.2">
      <c r="A504" s="9"/>
      <c r="I504" s="10"/>
    </row>
    <row r="505" spans="1:9" ht="12.75" x14ac:dyDescent="0.2">
      <c r="A505" s="9"/>
      <c r="I505" s="10"/>
    </row>
    <row r="506" spans="1:9" ht="12.75" x14ac:dyDescent="0.2">
      <c r="A506" s="9"/>
      <c r="I506" s="10"/>
    </row>
    <row r="507" spans="1:9" ht="12.75" x14ac:dyDescent="0.2">
      <c r="A507" s="9"/>
      <c r="I507" s="10"/>
    </row>
    <row r="508" spans="1:9" ht="12.75" x14ac:dyDescent="0.2">
      <c r="A508" s="9"/>
      <c r="I508" s="10"/>
    </row>
    <row r="509" spans="1:9" ht="12.75" x14ac:dyDescent="0.2">
      <c r="A509" s="9"/>
      <c r="I509" s="10"/>
    </row>
    <row r="510" spans="1:9" ht="12.75" x14ac:dyDescent="0.2">
      <c r="A510" s="9"/>
      <c r="I510" s="10"/>
    </row>
    <row r="511" spans="1:9" ht="12.75" x14ac:dyDescent="0.2">
      <c r="A511" s="9"/>
      <c r="I511" s="10"/>
    </row>
    <row r="512" spans="1:9" ht="12.75" x14ac:dyDescent="0.2">
      <c r="A512" s="9"/>
      <c r="I512" s="10"/>
    </row>
    <row r="513" spans="1:9" ht="12.75" x14ac:dyDescent="0.2">
      <c r="A513" s="9"/>
      <c r="I513" s="10"/>
    </row>
    <row r="514" spans="1:9" ht="12.75" x14ac:dyDescent="0.2">
      <c r="A514" s="9"/>
      <c r="I514" s="10"/>
    </row>
    <row r="515" spans="1:9" ht="12.75" x14ac:dyDescent="0.2">
      <c r="A515" s="9"/>
      <c r="I515" s="10"/>
    </row>
    <row r="516" spans="1:9" ht="12.75" x14ac:dyDescent="0.2">
      <c r="A516" s="9"/>
      <c r="I516" s="10"/>
    </row>
    <row r="517" spans="1:9" ht="12.75" x14ac:dyDescent="0.2">
      <c r="A517" s="9"/>
      <c r="I517" s="10"/>
    </row>
    <row r="518" spans="1:9" ht="12.75" x14ac:dyDescent="0.2">
      <c r="A518" s="9"/>
      <c r="I518" s="10"/>
    </row>
    <row r="519" spans="1:9" ht="12.75" x14ac:dyDescent="0.2">
      <c r="A519" s="9"/>
      <c r="I519" s="10"/>
    </row>
    <row r="520" spans="1:9" ht="12.75" x14ac:dyDescent="0.2">
      <c r="A520" s="9"/>
      <c r="I520" s="10"/>
    </row>
    <row r="521" spans="1:9" ht="12.75" x14ac:dyDescent="0.2">
      <c r="A521" s="9"/>
      <c r="I521" s="10"/>
    </row>
    <row r="522" spans="1:9" ht="12.75" x14ac:dyDescent="0.2">
      <c r="A522" s="9"/>
      <c r="I522" s="10"/>
    </row>
    <row r="523" spans="1:9" ht="12.75" x14ac:dyDescent="0.2">
      <c r="A523" s="9"/>
      <c r="I523" s="10"/>
    </row>
    <row r="524" spans="1:9" ht="12.75" x14ac:dyDescent="0.2">
      <c r="A524" s="9"/>
      <c r="I524" s="10"/>
    </row>
    <row r="525" spans="1:9" ht="12.75" x14ac:dyDescent="0.2">
      <c r="A525" s="9"/>
      <c r="I525" s="10"/>
    </row>
    <row r="526" spans="1:9" ht="12.75" x14ac:dyDescent="0.2">
      <c r="A526" s="9"/>
      <c r="I526" s="10"/>
    </row>
    <row r="527" spans="1:9" ht="12.75" x14ac:dyDescent="0.2">
      <c r="A527" s="9"/>
      <c r="I527" s="10"/>
    </row>
    <row r="528" spans="1:9" ht="12.75" x14ac:dyDescent="0.2">
      <c r="A528" s="9"/>
      <c r="I528" s="10"/>
    </row>
    <row r="529" spans="1:9" ht="12.75" x14ac:dyDescent="0.2">
      <c r="A529" s="9"/>
      <c r="I529" s="10"/>
    </row>
    <row r="530" spans="1:9" ht="12.75" x14ac:dyDescent="0.2">
      <c r="A530" s="9"/>
      <c r="I530" s="10"/>
    </row>
    <row r="531" spans="1:9" ht="12.75" x14ac:dyDescent="0.2">
      <c r="A531" s="9"/>
      <c r="I531" s="10"/>
    </row>
    <row r="532" spans="1:9" ht="12.75" x14ac:dyDescent="0.2">
      <c r="A532" s="9"/>
      <c r="I532" s="10"/>
    </row>
    <row r="533" spans="1:9" ht="12.75" x14ac:dyDescent="0.2">
      <c r="A533" s="9"/>
      <c r="I533" s="10"/>
    </row>
    <row r="534" spans="1:9" ht="12.75" x14ac:dyDescent="0.2">
      <c r="A534" s="9"/>
      <c r="I534" s="10"/>
    </row>
    <row r="535" spans="1:9" ht="12.75" x14ac:dyDescent="0.2">
      <c r="A535" s="9"/>
      <c r="I535" s="10"/>
    </row>
    <row r="536" spans="1:9" ht="12.75" x14ac:dyDescent="0.2">
      <c r="A536" s="9"/>
      <c r="I536" s="10"/>
    </row>
    <row r="537" spans="1:9" ht="12.75" x14ac:dyDescent="0.2">
      <c r="A537" s="9"/>
      <c r="I537" s="10"/>
    </row>
    <row r="538" spans="1:9" ht="12.75" x14ac:dyDescent="0.2">
      <c r="A538" s="9"/>
      <c r="I538" s="10"/>
    </row>
    <row r="539" spans="1:9" ht="12.75" x14ac:dyDescent="0.2">
      <c r="A539" s="9"/>
      <c r="I539" s="10"/>
    </row>
    <row r="540" spans="1:9" ht="12.75" x14ac:dyDescent="0.2">
      <c r="A540" s="9"/>
      <c r="I540" s="10"/>
    </row>
    <row r="541" spans="1:9" ht="12.75" x14ac:dyDescent="0.2">
      <c r="A541" s="9"/>
      <c r="I541" s="10"/>
    </row>
    <row r="542" spans="1:9" ht="12.75" x14ac:dyDescent="0.2">
      <c r="A542" s="9"/>
      <c r="I542" s="10"/>
    </row>
    <row r="543" spans="1:9" ht="12.75" x14ac:dyDescent="0.2">
      <c r="A543" s="9"/>
      <c r="I543" s="10"/>
    </row>
    <row r="544" spans="1:9" ht="12.75" x14ac:dyDescent="0.2">
      <c r="A544" s="9"/>
      <c r="I544" s="10"/>
    </row>
    <row r="545" spans="1:9" ht="12.75" x14ac:dyDescent="0.2">
      <c r="A545" s="9"/>
      <c r="I545" s="10"/>
    </row>
    <row r="546" spans="1:9" ht="12.75" x14ac:dyDescent="0.2">
      <c r="A546" s="9"/>
      <c r="I546" s="10"/>
    </row>
    <row r="547" spans="1:9" ht="12.75" x14ac:dyDescent="0.2">
      <c r="A547" s="9"/>
      <c r="I547" s="10"/>
    </row>
    <row r="548" spans="1:9" ht="12.75" x14ac:dyDescent="0.2">
      <c r="A548" s="9"/>
      <c r="I548" s="10"/>
    </row>
    <row r="549" spans="1:9" ht="12.75" x14ac:dyDescent="0.2">
      <c r="A549" s="9"/>
      <c r="I549" s="10"/>
    </row>
    <row r="550" spans="1:9" ht="12.75" x14ac:dyDescent="0.2">
      <c r="A550" s="9"/>
      <c r="I550" s="10"/>
    </row>
    <row r="551" spans="1:9" ht="12.75" x14ac:dyDescent="0.2">
      <c r="A551" s="9"/>
      <c r="I551" s="10"/>
    </row>
    <row r="552" spans="1:9" ht="12.75" x14ac:dyDescent="0.2">
      <c r="A552" s="9"/>
      <c r="I552" s="10"/>
    </row>
    <row r="553" spans="1:9" ht="12.75" x14ac:dyDescent="0.2">
      <c r="A553" s="9"/>
      <c r="I553" s="10"/>
    </row>
    <row r="554" spans="1:9" ht="12.75" x14ac:dyDescent="0.2">
      <c r="A554" s="9"/>
      <c r="I554" s="10"/>
    </row>
    <row r="555" spans="1:9" ht="12.75" x14ac:dyDescent="0.2">
      <c r="A555" s="9"/>
      <c r="I555" s="10"/>
    </row>
    <row r="556" spans="1:9" ht="12.75" x14ac:dyDescent="0.2">
      <c r="A556" s="9"/>
      <c r="I556" s="10"/>
    </row>
    <row r="557" spans="1:9" ht="12.75" x14ac:dyDescent="0.2">
      <c r="A557" s="9"/>
      <c r="I557" s="10"/>
    </row>
    <row r="558" spans="1:9" ht="12.75" x14ac:dyDescent="0.2">
      <c r="A558" s="9"/>
      <c r="I558" s="10"/>
    </row>
    <row r="559" spans="1:9" ht="12.75" x14ac:dyDescent="0.2">
      <c r="A559" s="9"/>
      <c r="I559" s="10"/>
    </row>
    <row r="560" spans="1:9" ht="12.75" x14ac:dyDescent="0.2">
      <c r="A560" s="9"/>
      <c r="I560" s="10"/>
    </row>
    <row r="561" spans="1:9" ht="12.75" x14ac:dyDescent="0.2">
      <c r="A561" s="9"/>
      <c r="I561" s="10"/>
    </row>
    <row r="562" spans="1:9" ht="12.75" x14ac:dyDescent="0.2">
      <c r="A562" s="9"/>
      <c r="I562" s="10"/>
    </row>
    <row r="563" spans="1:9" ht="12.75" x14ac:dyDescent="0.2">
      <c r="A563" s="9"/>
      <c r="I563" s="10"/>
    </row>
    <row r="564" spans="1:9" ht="12.75" x14ac:dyDescent="0.2">
      <c r="A564" s="9"/>
      <c r="I564" s="10"/>
    </row>
    <row r="565" spans="1:9" ht="12.75" x14ac:dyDescent="0.2">
      <c r="A565" s="9"/>
      <c r="I565" s="10"/>
    </row>
    <row r="566" spans="1:9" ht="12.75" x14ac:dyDescent="0.2">
      <c r="A566" s="9"/>
      <c r="I566" s="10"/>
    </row>
    <row r="567" spans="1:9" ht="12.75" x14ac:dyDescent="0.2">
      <c r="A567" s="9"/>
      <c r="I567" s="10"/>
    </row>
    <row r="568" spans="1:9" ht="12.75" x14ac:dyDescent="0.2">
      <c r="A568" s="9"/>
      <c r="I568" s="10"/>
    </row>
    <row r="569" spans="1:9" ht="12.75" x14ac:dyDescent="0.2">
      <c r="A569" s="9"/>
      <c r="I569" s="10"/>
    </row>
    <row r="570" spans="1:9" ht="12.75" x14ac:dyDescent="0.2">
      <c r="A570" s="9"/>
      <c r="I570" s="10"/>
    </row>
    <row r="571" spans="1:9" ht="12.75" x14ac:dyDescent="0.2">
      <c r="A571" s="9"/>
      <c r="I571" s="10"/>
    </row>
    <row r="572" spans="1:9" ht="12.75" x14ac:dyDescent="0.2">
      <c r="A572" s="9"/>
      <c r="I572" s="10"/>
    </row>
    <row r="573" spans="1:9" ht="12.75" x14ac:dyDescent="0.2">
      <c r="A573" s="9"/>
      <c r="I573" s="10"/>
    </row>
    <row r="574" spans="1:9" ht="12.75" x14ac:dyDescent="0.2">
      <c r="A574" s="9"/>
      <c r="I574" s="10"/>
    </row>
    <row r="575" spans="1:9" ht="12.75" x14ac:dyDescent="0.2">
      <c r="A575" s="9"/>
      <c r="I575" s="10"/>
    </row>
    <row r="576" spans="1:9" ht="12.75" x14ac:dyDescent="0.2">
      <c r="A576" s="9"/>
      <c r="I576" s="10"/>
    </row>
    <row r="577" spans="1:9" ht="12.75" x14ac:dyDescent="0.2">
      <c r="A577" s="9"/>
      <c r="I577" s="10"/>
    </row>
    <row r="578" spans="1:9" ht="12.75" x14ac:dyDescent="0.2">
      <c r="A578" s="9"/>
      <c r="I578" s="10"/>
    </row>
    <row r="579" spans="1:9" ht="12.75" x14ac:dyDescent="0.2">
      <c r="A579" s="9"/>
      <c r="I579" s="10"/>
    </row>
    <row r="580" spans="1:9" ht="12.75" x14ac:dyDescent="0.2">
      <c r="A580" s="9"/>
      <c r="I580" s="10"/>
    </row>
    <row r="581" spans="1:9" ht="12.75" x14ac:dyDescent="0.2">
      <c r="A581" s="9"/>
      <c r="I581" s="10"/>
    </row>
    <row r="582" spans="1:9" ht="12.75" x14ac:dyDescent="0.2">
      <c r="A582" s="9"/>
      <c r="I582" s="10"/>
    </row>
    <row r="583" spans="1:9" ht="12.75" x14ac:dyDescent="0.2">
      <c r="A583" s="9"/>
      <c r="I583" s="10"/>
    </row>
    <row r="584" spans="1:9" ht="12.75" x14ac:dyDescent="0.2">
      <c r="A584" s="9"/>
      <c r="I584" s="10"/>
    </row>
    <row r="585" spans="1:9" ht="12.75" x14ac:dyDescent="0.2">
      <c r="A585" s="9"/>
      <c r="I585" s="10"/>
    </row>
    <row r="586" spans="1:9" ht="12.75" x14ac:dyDescent="0.2">
      <c r="A586" s="9"/>
      <c r="I586" s="10"/>
    </row>
    <row r="587" spans="1:9" ht="12.75" x14ac:dyDescent="0.2">
      <c r="A587" s="9"/>
      <c r="I587" s="10"/>
    </row>
    <row r="588" spans="1:9" ht="12.75" x14ac:dyDescent="0.2">
      <c r="A588" s="9"/>
      <c r="I588" s="10"/>
    </row>
    <row r="589" spans="1:9" ht="12.75" x14ac:dyDescent="0.2">
      <c r="A589" s="9"/>
      <c r="I589" s="10"/>
    </row>
    <row r="590" spans="1:9" ht="12.75" x14ac:dyDescent="0.2">
      <c r="A590" s="9"/>
      <c r="I590" s="10"/>
    </row>
    <row r="591" spans="1:9" ht="12.75" x14ac:dyDescent="0.2">
      <c r="A591" s="9"/>
      <c r="I591" s="10"/>
    </row>
    <row r="592" spans="1:9" ht="12.75" x14ac:dyDescent="0.2">
      <c r="A592" s="9"/>
      <c r="I592" s="10"/>
    </row>
    <row r="593" spans="1:9" ht="12.75" x14ac:dyDescent="0.2">
      <c r="A593" s="9"/>
      <c r="I593" s="10"/>
    </row>
    <row r="594" spans="1:9" ht="12.75" x14ac:dyDescent="0.2">
      <c r="A594" s="9"/>
      <c r="I594" s="10"/>
    </row>
    <row r="595" spans="1:9" ht="12.75" x14ac:dyDescent="0.2">
      <c r="A595" s="9"/>
      <c r="I595" s="10"/>
    </row>
    <row r="596" spans="1:9" ht="12.75" x14ac:dyDescent="0.2">
      <c r="A596" s="9"/>
      <c r="I596" s="10"/>
    </row>
    <row r="597" spans="1:9" ht="12.75" x14ac:dyDescent="0.2">
      <c r="A597" s="9"/>
      <c r="I597" s="10"/>
    </row>
    <row r="598" spans="1:9" ht="12.75" x14ac:dyDescent="0.2">
      <c r="A598" s="9"/>
      <c r="I598" s="10"/>
    </row>
    <row r="599" spans="1:9" ht="12.75" x14ac:dyDescent="0.2">
      <c r="A599" s="9"/>
      <c r="I599" s="10"/>
    </row>
    <row r="600" spans="1:9" ht="12.75" x14ac:dyDescent="0.2">
      <c r="A600" s="9"/>
      <c r="I600" s="10"/>
    </row>
    <row r="601" spans="1:9" ht="12.75" x14ac:dyDescent="0.2">
      <c r="A601" s="9"/>
      <c r="I601" s="10"/>
    </row>
    <row r="602" spans="1:9" ht="12.75" x14ac:dyDescent="0.2">
      <c r="A602" s="9"/>
      <c r="I602" s="10"/>
    </row>
    <row r="603" spans="1:9" ht="12.75" x14ac:dyDescent="0.2">
      <c r="A603" s="9"/>
      <c r="I603" s="10"/>
    </row>
    <row r="604" spans="1:9" ht="12.75" x14ac:dyDescent="0.2">
      <c r="A604" s="9"/>
      <c r="I604" s="10"/>
    </row>
    <row r="605" spans="1:9" ht="12.75" x14ac:dyDescent="0.2">
      <c r="A605" s="9"/>
      <c r="I605" s="10"/>
    </row>
    <row r="606" spans="1:9" ht="12.75" x14ac:dyDescent="0.2">
      <c r="A606" s="9"/>
      <c r="I606" s="10"/>
    </row>
    <row r="607" spans="1:9" ht="12.75" x14ac:dyDescent="0.2">
      <c r="A607" s="9"/>
      <c r="I607" s="10"/>
    </row>
    <row r="608" spans="1:9" ht="12.75" x14ac:dyDescent="0.2">
      <c r="A608" s="9"/>
      <c r="I608" s="10"/>
    </row>
    <row r="609" spans="1:9" ht="12.75" x14ac:dyDescent="0.2">
      <c r="A609" s="9"/>
      <c r="I609" s="10"/>
    </row>
    <row r="610" spans="1:9" ht="12.75" x14ac:dyDescent="0.2">
      <c r="A610" s="9"/>
      <c r="I610" s="10"/>
    </row>
    <row r="611" spans="1:9" ht="12.75" x14ac:dyDescent="0.2">
      <c r="A611" s="9"/>
      <c r="I611" s="10"/>
    </row>
    <row r="612" spans="1:9" ht="12.75" x14ac:dyDescent="0.2">
      <c r="A612" s="9"/>
      <c r="I612" s="10"/>
    </row>
    <row r="613" spans="1:9" ht="12.75" x14ac:dyDescent="0.2">
      <c r="A613" s="9"/>
      <c r="I613" s="10"/>
    </row>
    <row r="614" spans="1:9" ht="12.75" x14ac:dyDescent="0.2">
      <c r="A614" s="9"/>
      <c r="I614" s="10"/>
    </row>
    <row r="615" spans="1:9" ht="12.75" x14ac:dyDescent="0.2">
      <c r="A615" s="9"/>
      <c r="I615" s="10"/>
    </row>
    <row r="616" spans="1:9" ht="12.75" x14ac:dyDescent="0.2">
      <c r="A616" s="9"/>
      <c r="I616" s="10"/>
    </row>
    <row r="617" spans="1:9" ht="12.75" x14ac:dyDescent="0.2">
      <c r="A617" s="9"/>
      <c r="I617" s="10"/>
    </row>
    <row r="618" spans="1:9" ht="12.75" x14ac:dyDescent="0.2">
      <c r="A618" s="9"/>
      <c r="I618" s="10"/>
    </row>
    <row r="619" spans="1:9" ht="12.75" x14ac:dyDescent="0.2">
      <c r="A619" s="9"/>
      <c r="I619" s="10"/>
    </row>
    <row r="620" spans="1:9" ht="12.75" x14ac:dyDescent="0.2">
      <c r="A620" s="9"/>
      <c r="I620" s="10"/>
    </row>
    <row r="621" spans="1:9" ht="12.75" x14ac:dyDescent="0.2">
      <c r="A621" s="9"/>
      <c r="I621" s="10"/>
    </row>
    <row r="622" spans="1:9" ht="12.75" x14ac:dyDescent="0.2">
      <c r="A622" s="9"/>
      <c r="I622" s="10"/>
    </row>
    <row r="623" spans="1:9" ht="12.75" x14ac:dyDescent="0.2">
      <c r="A623" s="9"/>
      <c r="I623" s="10"/>
    </row>
    <row r="624" spans="1:9" ht="12.75" x14ac:dyDescent="0.2">
      <c r="A624" s="9"/>
      <c r="I624" s="10"/>
    </row>
    <row r="625" spans="1:9" ht="12.75" x14ac:dyDescent="0.2">
      <c r="A625" s="9"/>
      <c r="I625" s="10"/>
    </row>
    <row r="626" spans="1:9" ht="12.75" x14ac:dyDescent="0.2">
      <c r="A626" s="9"/>
      <c r="I626" s="10"/>
    </row>
    <row r="627" spans="1:9" ht="12.75" x14ac:dyDescent="0.2">
      <c r="A627" s="9"/>
      <c r="I627" s="10"/>
    </row>
    <row r="628" spans="1:9" ht="12.75" x14ac:dyDescent="0.2">
      <c r="A628" s="9"/>
      <c r="I628" s="10"/>
    </row>
    <row r="629" spans="1:9" ht="12.75" x14ac:dyDescent="0.2">
      <c r="A629" s="9"/>
      <c r="I629" s="10"/>
    </row>
    <row r="630" spans="1:9" ht="12.75" x14ac:dyDescent="0.2">
      <c r="A630" s="9"/>
      <c r="I630" s="10"/>
    </row>
    <row r="631" spans="1:9" ht="12.75" x14ac:dyDescent="0.2">
      <c r="A631" s="9"/>
      <c r="I631" s="10"/>
    </row>
    <row r="632" spans="1:9" ht="12.75" x14ac:dyDescent="0.2">
      <c r="A632" s="9"/>
      <c r="I632" s="10"/>
    </row>
    <row r="633" spans="1:9" ht="12.75" x14ac:dyDescent="0.2">
      <c r="A633" s="9"/>
      <c r="I633" s="10"/>
    </row>
    <row r="634" spans="1:9" ht="12.75" x14ac:dyDescent="0.2">
      <c r="A634" s="9"/>
      <c r="I634" s="10"/>
    </row>
    <row r="635" spans="1:9" ht="12.75" x14ac:dyDescent="0.2">
      <c r="A635" s="9"/>
      <c r="I635" s="10"/>
    </row>
    <row r="636" spans="1:9" ht="12.75" x14ac:dyDescent="0.2">
      <c r="A636" s="9"/>
      <c r="I636" s="10"/>
    </row>
    <row r="637" spans="1:9" ht="12.75" x14ac:dyDescent="0.2">
      <c r="A637" s="9"/>
      <c r="I637" s="10"/>
    </row>
    <row r="638" spans="1:9" ht="12.75" x14ac:dyDescent="0.2">
      <c r="A638" s="9"/>
      <c r="I638" s="10"/>
    </row>
    <row r="639" spans="1:9" ht="12.75" x14ac:dyDescent="0.2">
      <c r="A639" s="9"/>
      <c r="I639" s="10"/>
    </row>
    <row r="640" spans="1:9" ht="12.75" x14ac:dyDescent="0.2">
      <c r="A640" s="9"/>
      <c r="I640" s="10"/>
    </row>
    <row r="641" spans="1:9" ht="12.75" x14ac:dyDescent="0.2">
      <c r="A641" s="9"/>
      <c r="I641" s="10"/>
    </row>
    <row r="642" spans="1:9" ht="12.75" x14ac:dyDescent="0.2">
      <c r="A642" s="9"/>
      <c r="I642" s="10"/>
    </row>
    <row r="643" spans="1:9" ht="12.75" x14ac:dyDescent="0.2">
      <c r="A643" s="9"/>
      <c r="I643" s="10"/>
    </row>
    <row r="644" spans="1:9" ht="12.75" x14ac:dyDescent="0.2">
      <c r="A644" s="9"/>
      <c r="I644" s="10"/>
    </row>
    <row r="645" spans="1:9" ht="12.75" x14ac:dyDescent="0.2">
      <c r="A645" s="9"/>
      <c r="I645" s="10"/>
    </row>
    <row r="646" spans="1:9" ht="12.75" x14ac:dyDescent="0.2">
      <c r="A646" s="9"/>
      <c r="I646" s="10"/>
    </row>
    <row r="647" spans="1:9" ht="12.75" x14ac:dyDescent="0.2">
      <c r="A647" s="9"/>
      <c r="I647" s="10"/>
    </row>
    <row r="648" spans="1:9" ht="12.75" x14ac:dyDescent="0.2">
      <c r="A648" s="9"/>
      <c r="I648" s="10"/>
    </row>
    <row r="649" spans="1:9" ht="12.75" x14ac:dyDescent="0.2">
      <c r="A649" s="9"/>
      <c r="I649" s="10"/>
    </row>
    <row r="650" spans="1:9" ht="12.75" x14ac:dyDescent="0.2">
      <c r="A650" s="9"/>
      <c r="I650" s="10"/>
    </row>
    <row r="651" spans="1:9" ht="12.75" x14ac:dyDescent="0.2">
      <c r="A651" s="9"/>
      <c r="I651" s="10"/>
    </row>
    <row r="652" spans="1:9" ht="12.75" x14ac:dyDescent="0.2">
      <c r="A652" s="9"/>
      <c r="I652" s="10"/>
    </row>
    <row r="653" spans="1:9" ht="12.75" x14ac:dyDescent="0.2">
      <c r="A653" s="9"/>
      <c r="I653" s="10"/>
    </row>
    <row r="654" spans="1:9" ht="12.75" x14ac:dyDescent="0.2">
      <c r="A654" s="9"/>
      <c r="I654" s="10"/>
    </row>
    <row r="655" spans="1:9" ht="12.75" x14ac:dyDescent="0.2">
      <c r="A655" s="9"/>
      <c r="I655" s="10"/>
    </row>
    <row r="656" spans="1:9" ht="12.75" x14ac:dyDescent="0.2">
      <c r="A656" s="9"/>
      <c r="I656" s="10"/>
    </row>
    <row r="657" spans="1:9" ht="12.75" x14ac:dyDescent="0.2">
      <c r="A657" s="9"/>
      <c r="I657" s="10"/>
    </row>
    <row r="658" spans="1:9" ht="12.75" x14ac:dyDescent="0.2">
      <c r="A658" s="9"/>
      <c r="I658" s="10"/>
    </row>
    <row r="659" spans="1:9" ht="12.75" x14ac:dyDescent="0.2">
      <c r="A659" s="9"/>
      <c r="I659" s="10"/>
    </row>
    <row r="660" spans="1:9" ht="12.75" x14ac:dyDescent="0.2">
      <c r="A660" s="9"/>
      <c r="I660" s="10"/>
    </row>
    <row r="661" spans="1:9" ht="12.75" x14ac:dyDescent="0.2">
      <c r="A661" s="9"/>
      <c r="I661" s="10"/>
    </row>
    <row r="662" spans="1:9" ht="12.75" x14ac:dyDescent="0.2">
      <c r="A662" s="9"/>
      <c r="I662" s="10"/>
    </row>
    <row r="663" spans="1:9" ht="12.75" x14ac:dyDescent="0.2">
      <c r="A663" s="9"/>
      <c r="I663" s="10"/>
    </row>
    <row r="664" spans="1:9" ht="12.75" x14ac:dyDescent="0.2">
      <c r="A664" s="9"/>
      <c r="I664" s="10"/>
    </row>
    <row r="665" spans="1:9" ht="12.75" x14ac:dyDescent="0.2">
      <c r="A665" s="9"/>
      <c r="I665" s="10"/>
    </row>
    <row r="666" spans="1:9" ht="12.75" x14ac:dyDescent="0.2">
      <c r="A666" s="9"/>
      <c r="I666" s="10"/>
    </row>
    <row r="667" spans="1:9" ht="12.75" x14ac:dyDescent="0.2">
      <c r="A667" s="9"/>
      <c r="I667" s="10"/>
    </row>
    <row r="668" spans="1:9" ht="12.75" x14ac:dyDescent="0.2">
      <c r="A668" s="9"/>
      <c r="I668" s="10"/>
    </row>
    <row r="669" spans="1:9" ht="12.75" x14ac:dyDescent="0.2">
      <c r="A669" s="9"/>
      <c r="I669" s="10"/>
    </row>
    <row r="670" spans="1:9" ht="12.75" x14ac:dyDescent="0.2">
      <c r="A670" s="9"/>
      <c r="I670" s="10"/>
    </row>
    <row r="671" spans="1:9" ht="12.75" x14ac:dyDescent="0.2">
      <c r="A671" s="9"/>
      <c r="I671" s="10"/>
    </row>
    <row r="672" spans="1:9" ht="12.75" x14ac:dyDescent="0.2">
      <c r="A672" s="9"/>
      <c r="I672" s="10"/>
    </row>
    <row r="673" spans="1:9" ht="12.75" x14ac:dyDescent="0.2">
      <c r="A673" s="9"/>
      <c r="I673" s="10"/>
    </row>
    <row r="674" spans="1:9" ht="12.75" x14ac:dyDescent="0.2">
      <c r="A674" s="9"/>
      <c r="I674" s="10"/>
    </row>
    <row r="675" spans="1:9" ht="12.75" x14ac:dyDescent="0.2">
      <c r="A675" s="9"/>
      <c r="I675" s="10"/>
    </row>
    <row r="676" spans="1:9" ht="12.75" x14ac:dyDescent="0.2">
      <c r="A676" s="9"/>
      <c r="I676" s="10"/>
    </row>
    <row r="677" spans="1:9" ht="12.75" x14ac:dyDescent="0.2">
      <c r="A677" s="9"/>
      <c r="I677" s="10"/>
    </row>
    <row r="678" spans="1:9" ht="12.75" x14ac:dyDescent="0.2">
      <c r="A678" s="9"/>
      <c r="I678" s="10"/>
    </row>
    <row r="679" spans="1:9" ht="12.75" x14ac:dyDescent="0.2">
      <c r="A679" s="9"/>
      <c r="I679" s="10"/>
    </row>
    <row r="680" spans="1:9" ht="12.75" x14ac:dyDescent="0.2">
      <c r="A680" s="9"/>
      <c r="I680" s="10"/>
    </row>
    <row r="681" spans="1:9" ht="12.75" x14ac:dyDescent="0.2">
      <c r="A681" s="9"/>
      <c r="I681" s="10"/>
    </row>
    <row r="682" spans="1:9" ht="12.75" x14ac:dyDescent="0.2">
      <c r="A682" s="9"/>
      <c r="I682" s="10"/>
    </row>
    <row r="683" spans="1:9" ht="12.75" x14ac:dyDescent="0.2">
      <c r="A683" s="9"/>
      <c r="I683" s="10"/>
    </row>
    <row r="684" spans="1:9" ht="12.75" x14ac:dyDescent="0.2">
      <c r="A684" s="9"/>
      <c r="I684" s="10"/>
    </row>
    <row r="685" spans="1:9" ht="12.75" x14ac:dyDescent="0.2">
      <c r="A685" s="9"/>
      <c r="I685" s="10"/>
    </row>
    <row r="686" spans="1:9" ht="12.75" x14ac:dyDescent="0.2">
      <c r="A686" s="9"/>
      <c r="I686" s="10"/>
    </row>
    <row r="687" spans="1:9" ht="12.75" x14ac:dyDescent="0.2">
      <c r="A687" s="9"/>
      <c r="I687" s="10"/>
    </row>
    <row r="688" spans="1:9" ht="12.75" x14ac:dyDescent="0.2">
      <c r="A688" s="9"/>
      <c r="I688" s="10"/>
    </row>
    <row r="689" spans="1:9" ht="12.75" x14ac:dyDescent="0.2">
      <c r="A689" s="9"/>
      <c r="I689" s="10"/>
    </row>
    <row r="690" spans="1:9" ht="12.75" x14ac:dyDescent="0.2">
      <c r="A690" s="9"/>
      <c r="I690" s="10"/>
    </row>
    <row r="691" spans="1:9" ht="12.75" x14ac:dyDescent="0.2">
      <c r="A691" s="9"/>
      <c r="I691" s="10"/>
    </row>
    <row r="692" spans="1:9" ht="12.75" x14ac:dyDescent="0.2">
      <c r="A692" s="9"/>
      <c r="I692" s="10"/>
    </row>
    <row r="693" spans="1:9" ht="12.75" x14ac:dyDescent="0.2">
      <c r="A693" s="9"/>
      <c r="I693" s="10"/>
    </row>
    <row r="694" spans="1:9" ht="12.75" x14ac:dyDescent="0.2">
      <c r="A694" s="9"/>
      <c r="I694" s="10"/>
    </row>
    <row r="695" spans="1:9" ht="12.75" x14ac:dyDescent="0.2">
      <c r="A695" s="9"/>
      <c r="I695" s="10"/>
    </row>
    <row r="696" spans="1:9" ht="12.75" x14ac:dyDescent="0.2">
      <c r="A696" s="9"/>
      <c r="I696" s="10"/>
    </row>
    <row r="697" spans="1:9" ht="12.75" x14ac:dyDescent="0.2">
      <c r="A697" s="9"/>
      <c r="I697" s="10"/>
    </row>
    <row r="698" spans="1:9" ht="12.75" x14ac:dyDescent="0.2">
      <c r="A698" s="9"/>
      <c r="I698" s="10"/>
    </row>
    <row r="699" spans="1:9" ht="12.75" x14ac:dyDescent="0.2">
      <c r="A699" s="9"/>
      <c r="I699" s="10"/>
    </row>
    <row r="700" spans="1:9" ht="12.75" x14ac:dyDescent="0.2">
      <c r="A700" s="9"/>
      <c r="I700" s="10"/>
    </row>
    <row r="701" spans="1:9" ht="12.75" x14ac:dyDescent="0.2">
      <c r="A701" s="9"/>
      <c r="I701" s="10"/>
    </row>
    <row r="702" spans="1:9" ht="12.75" x14ac:dyDescent="0.2">
      <c r="A702" s="9"/>
      <c r="I702" s="10"/>
    </row>
    <row r="703" spans="1:9" ht="12.75" x14ac:dyDescent="0.2">
      <c r="A703" s="9"/>
      <c r="I703" s="10"/>
    </row>
    <row r="704" spans="1:9" ht="12.75" x14ac:dyDescent="0.2">
      <c r="A704" s="9"/>
      <c r="I704" s="10"/>
    </row>
    <row r="705" spans="1:9" ht="12.75" x14ac:dyDescent="0.2">
      <c r="A705" s="9"/>
      <c r="I705" s="10"/>
    </row>
    <row r="706" spans="1:9" ht="12.75" x14ac:dyDescent="0.2">
      <c r="A706" s="9"/>
      <c r="I706" s="10"/>
    </row>
    <row r="707" spans="1:9" ht="12.75" x14ac:dyDescent="0.2">
      <c r="A707" s="9"/>
      <c r="I707" s="10"/>
    </row>
    <row r="708" spans="1:9" ht="12.75" x14ac:dyDescent="0.2">
      <c r="A708" s="9"/>
      <c r="I708" s="10"/>
    </row>
    <row r="709" spans="1:9" ht="12.75" x14ac:dyDescent="0.2">
      <c r="A709" s="9"/>
      <c r="I709" s="10"/>
    </row>
    <row r="710" spans="1:9" ht="12.75" x14ac:dyDescent="0.2">
      <c r="A710" s="9"/>
      <c r="I710" s="10"/>
    </row>
    <row r="711" spans="1:9" ht="12.75" x14ac:dyDescent="0.2">
      <c r="A711" s="9"/>
      <c r="I711" s="10"/>
    </row>
    <row r="712" spans="1:9" ht="12.75" x14ac:dyDescent="0.2">
      <c r="A712" s="9"/>
      <c r="I712" s="10"/>
    </row>
    <row r="713" spans="1:9" ht="12.75" x14ac:dyDescent="0.2">
      <c r="A713" s="9"/>
      <c r="I713" s="10"/>
    </row>
    <row r="714" spans="1:9" ht="12.75" x14ac:dyDescent="0.2">
      <c r="A714" s="9"/>
      <c r="I714" s="10"/>
    </row>
    <row r="715" spans="1:9" ht="12.75" x14ac:dyDescent="0.2">
      <c r="A715" s="9"/>
      <c r="I715" s="10"/>
    </row>
    <row r="716" spans="1:9" ht="12.75" x14ac:dyDescent="0.2">
      <c r="A716" s="9"/>
      <c r="I716" s="10"/>
    </row>
    <row r="717" spans="1:9" ht="12.75" x14ac:dyDescent="0.2">
      <c r="A717" s="9"/>
      <c r="I717" s="10"/>
    </row>
    <row r="718" spans="1:9" ht="12.75" x14ac:dyDescent="0.2">
      <c r="A718" s="9"/>
      <c r="I718" s="10"/>
    </row>
    <row r="719" spans="1:9" ht="12.75" x14ac:dyDescent="0.2">
      <c r="A719" s="9"/>
      <c r="I719" s="10"/>
    </row>
    <row r="720" spans="1:9" ht="12.75" x14ac:dyDescent="0.2">
      <c r="A720" s="9"/>
      <c r="I720" s="10"/>
    </row>
    <row r="721" spans="1:9" ht="12.75" x14ac:dyDescent="0.2">
      <c r="A721" s="9"/>
      <c r="I721" s="10"/>
    </row>
    <row r="722" spans="1:9" ht="12.75" x14ac:dyDescent="0.2">
      <c r="A722" s="9"/>
      <c r="I722" s="10"/>
    </row>
    <row r="723" spans="1:9" ht="12.75" x14ac:dyDescent="0.2">
      <c r="A723" s="9"/>
      <c r="I723" s="10"/>
    </row>
    <row r="724" spans="1:9" ht="12.75" x14ac:dyDescent="0.2">
      <c r="A724" s="9"/>
      <c r="I724" s="10"/>
    </row>
    <row r="725" spans="1:9" ht="12.75" x14ac:dyDescent="0.2">
      <c r="A725" s="9"/>
      <c r="I725" s="10"/>
    </row>
    <row r="726" spans="1:9" ht="12.75" x14ac:dyDescent="0.2">
      <c r="A726" s="9"/>
      <c r="I726" s="10"/>
    </row>
    <row r="727" spans="1:9" ht="12.75" x14ac:dyDescent="0.2">
      <c r="A727" s="9"/>
      <c r="I727" s="10"/>
    </row>
    <row r="728" spans="1:9" ht="12.75" x14ac:dyDescent="0.2">
      <c r="A728" s="9"/>
      <c r="I728" s="10"/>
    </row>
    <row r="729" spans="1:9" ht="12.75" x14ac:dyDescent="0.2">
      <c r="A729" s="9"/>
      <c r="I729" s="10"/>
    </row>
    <row r="730" spans="1:9" ht="12.75" x14ac:dyDescent="0.2">
      <c r="A730" s="9"/>
      <c r="I730" s="10"/>
    </row>
    <row r="731" spans="1:9" ht="12.75" x14ac:dyDescent="0.2">
      <c r="A731" s="9"/>
      <c r="I731" s="10"/>
    </row>
    <row r="732" spans="1:9" ht="12.75" x14ac:dyDescent="0.2">
      <c r="A732" s="9"/>
      <c r="I732" s="10"/>
    </row>
    <row r="733" spans="1:9" ht="12.75" x14ac:dyDescent="0.2">
      <c r="A733" s="9"/>
      <c r="I733" s="10"/>
    </row>
    <row r="734" spans="1:9" ht="12.75" x14ac:dyDescent="0.2">
      <c r="A734" s="9"/>
      <c r="I734" s="10"/>
    </row>
    <row r="735" spans="1:9" ht="12.75" x14ac:dyDescent="0.2">
      <c r="A735" s="9"/>
      <c r="I735" s="10"/>
    </row>
    <row r="736" spans="1:9" ht="12.75" x14ac:dyDescent="0.2">
      <c r="A736" s="9"/>
      <c r="I736" s="10"/>
    </row>
    <row r="737" spans="1:9" ht="12.75" x14ac:dyDescent="0.2">
      <c r="A737" s="9"/>
      <c r="I737" s="10"/>
    </row>
    <row r="738" spans="1:9" ht="12.75" x14ac:dyDescent="0.2">
      <c r="A738" s="9"/>
      <c r="I738" s="10"/>
    </row>
    <row r="739" spans="1:9" ht="12.75" x14ac:dyDescent="0.2">
      <c r="A739" s="9"/>
      <c r="I739" s="10"/>
    </row>
    <row r="740" spans="1:9" ht="12.75" x14ac:dyDescent="0.2">
      <c r="A740" s="9"/>
      <c r="I740" s="10"/>
    </row>
    <row r="741" spans="1:9" ht="12.75" x14ac:dyDescent="0.2">
      <c r="A741" s="9"/>
      <c r="I741" s="10"/>
    </row>
    <row r="742" spans="1:9" ht="12.75" x14ac:dyDescent="0.2">
      <c r="A742" s="9"/>
      <c r="I742" s="10"/>
    </row>
    <row r="743" spans="1:9" ht="12.75" x14ac:dyDescent="0.2">
      <c r="A743" s="9"/>
      <c r="I743" s="10"/>
    </row>
    <row r="744" spans="1:9" ht="12.75" x14ac:dyDescent="0.2">
      <c r="A744" s="9"/>
      <c r="I744" s="10"/>
    </row>
    <row r="745" spans="1:9" ht="12.75" x14ac:dyDescent="0.2">
      <c r="A745" s="9"/>
      <c r="I745" s="10"/>
    </row>
    <row r="746" spans="1:9" ht="12.75" x14ac:dyDescent="0.2">
      <c r="A746" s="9"/>
      <c r="I746" s="10"/>
    </row>
    <row r="747" spans="1:9" ht="12.75" x14ac:dyDescent="0.2">
      <c r="A747" s="9"/>
      <c r="I747" s="10"/>
    </row>
    <row r="748" spans="1:9" ht="12.75" x14ac:dyDescent="0.2">
      <c r="A748" s="9"/>
      <c r="I748" s="10"/>
    </row>
    <row r="749" spans="1:9" ht="12.75" x14ac:dyDescent="0.2">
      <c r="A749" s="9"/>
      <c r="I749" s="10"/>
    </row>
    <row r="750" spans="1:9" ht="12.75" x14ac:dyDescent="0.2">
      <c r="A750" s="9"/>
      <c r="I750" s="10"/>
    </row>
    <row r="751" spans="1:9" ht="12.75" x14ac:dyDescent="0.2">
      <c r="A751" s="9"/>
      <c r="I751" s="10"/>
    </row>
    <row r="752" spans="1:9" ht="12.75" x14ac:dyDescent="0.2">
      <c r="A752" s="9"/>
      <c r="I752" s="10"/>
    </row>
    <row r="753" spans="1:9" ht="12.75" x14ac:dyDescent="0.2">
      <c r="A753" s="9"/>
      <c r="I753" s="10"/>
    </row>
    <row r="754" spans="1:9" ht="12.75" x14ac:dyDescent="0.2">
      <c r="A754" s="9"/>
      <c r="I754" s="10"/>
    </row>
    <row r="755" spans="1:9" ht="12.75" x14ac:dyDescent="0.2">
      <c r="A755" s="9"/>
      <c r="I755" s="10"/>
    </row>
    <row r="756" spans="1:9" ht="12.75" x14ac:dyDescent="0.2">
      <c r="A756" s="9"/>
      <c r="I756" s="10"/>
    </row>
    <row r="757" spans="1:9" ht="12.75" x14ac:dyDescent="0.2">
      <c r="A757" s="9"/>
      <c r="I757" s="10"/>
    </row>
    <row r="758" spans="1:9" ht="12.75" x14ac:dyDescent="0.2">
      <c r="A758" s="9"/>
      <c r="I758" s="10"/>
    </row>
    <row r="759" spans="1:9" ht="12.75" x14ac:dyDescent="0.2">
      <c r="A759" s="9"/>
      <c r="I759" s="10"/>
    </row>
    <row r="760" spans="1:9" ht="12.75" x14ac:dyDescent="0.2">
      <c r="A760" s="9"/>
      <c r="I760" s="10"/>
    </row>
    <row r="761" spans="1:9" ht="12.75" x14ac:dyDescent="0.2">
      <c r="A761" s="9"/>
      <c r="I761" s="10"/>
    </row>
    <row r="762" spans="1:9" ht="12.75" x14ac:dyDescent="0.2">
      <c r="A762" s="9"/>
      <c r="I762" s="10"/>
    </row>
    <row r="763" spans="1:9" ht="12.75" x14ac:dyDescent="0.2">
      <c r="A763" s="9"/>
      <c r="I763" s="10"/>
    </row>
    <row r="764" spans="1:9" ht="12.75" x14ac:dyDescent="0.2">
      <c r="A764" s="9"/>
      <c r="I764" s="10"/>
    </row>
    <row r="765" spans="1:9" ht="12.75" x14ac:dyDescent="0.2">
      <c r="A765" s="9"/>
      <c r="I765" s="10"/>
    </row>
    <row r="766" spans="1:9" ht="12.75" x14ac:dyDescent="0.2">
      <c r="A766" s="9"/>
      <c r="I766" s="10"/>
    </row>
    <row r="767" spans="1:9" ht="12.75" x14ac:dyDescent="0.2">
      <c r="A767" s="9"/>
      <c r="I767" s="10"/>
    </row>
    <row r="768" spans="1:9" ht="12.75" x14ac:dyDescent="0.2">
      <c r="A768" s="9"/>
      <c r="I768" s="10"/>
    </row>
    <row r="769" spans="1:9" ht="12.75" x14ac:dyDescent="0.2">
      <c r="A769" s="9"/>
      <c r="I769" s="10"/>
    </row>
    <row r="770" spans="1:9" ht="12.75" x14ac:dyDescent="0.2">
      <c r="A770" s="9"/>
      <c r="I770" s="10"/>
    </row>
    <row r="771" spans="1:9" ht="12.75" x14ac:dyDescent="0.2">
      <c r="A771" s="9"/>
      <c r="I771" s="10"/>
    </row>
    <row r="772" spans="1:9" ht="12.75" x14ac:dyDescent="0.2">
      <c r="A772" s="9"/>
      <c r="I772" s="10"/>
    </row>
    <row r="773" spans="1:9" ht="12.75" x14ac:dyDescent="0.2">
      <c r="A773" s="9"/>
      <c r="I773" s="10"/>
    </row>
    <row r="774" spans="1:9" ht="12.75" x14ac:dyDescent="0.2">
      <c r="A774" s="9"/>
      <c r="I774" s="10"/>
    </row>
    <row r="775" spans="1:9" ht="12.75" x14ac:dyDescent="0.2">
      <c r="A775" s="9"/>
      <c r="I775" s="10"/>
    </row>
    <row r="776" spans="1:9" ht="12.75" x14ac:dyDescent="0.2">
      <c r="A776" s="9"/>
      <c r="I776" s="10"/>
    </row>
    <row r="777" spans="1:9" ht="12.75" x14ac:dyDescent="0.2">
      <c r="A777" s="9"/>
      <c r="I777" s="10"/>
    </row>
    <row r="778" spans="1:9" ht="12.75" x14ac:dyDescent="0.2">
      <c r="A778" s="9"/>
      <c r="I778" s="10"/>
    </row>
    <row r="779" spans="1:9" ht="12.75" x14ac:dyDescent="0.2">
      <c r="A779" s="9"/>
      <c r="I779" s="10"/>
    </row>
    <row r="780" spans="1:9" ht="12.75" x14ac:dyDescent="0.2">
      <c r="A780" s="9"/>
      <c r="I780" s="10"/>
    </row>
    <row r="781" spans="1:9" ht="12.75" x14ac:dyDescent="0.2">
      <c r="A781" s="9"/>
      <c r="I781" s="10"/>
    </row>
    <row r="782" spans="1:9" ht="12.75" x14ac:dyDescent="0.2">
      <c r="A782" s="9"/>
      <c r="I782" s="10"/>
    </row>
    <row r="783" spans="1:9" ht="12.75" x14ac:dyDescent="0.2">
      <c r="A783" s="9"/>
      <c r="I783" s="10"/>
    </row>
    <row r="784" spans="1:9" ht="12.75" x14ac:dyDescent="0.2">
      <c r="A784" s="9"/>
      <c r="I784" s="10"/>
    </row>
    <row r="785" spans="1:9" ht="12.75" x14ac:dyDescent="0.2">
      <c r="A785" s="9"/>
      <c r="I785" s="10"/>
    </row>
    <row r="786" spans="1:9" ht="12.75" x14ac:dyDescent="0.2">
      <c r="A786" s="9"/>
      <c r="I786" s="10"/>
    </row>
    <row r="787" spans="1:9" ht="12.75" x14ac:dyDescent="0.2">
      <c r="A787" s="9"/>
      <c r="I787" s="10"/>
    </row>
    <row r="788" spans="1:9" ht="12.75" x14ac:dyDescent="0.2">
      <c r="A788" s="9"/>
      <c r="I788" s="10"/>
    </row>
    <row r="789" spans="1:9" ht="12.75" x14ac:dyDescent="0.2">
      <c r="A789" s="9"/>
      <c r="I789" s="10"/>
    </row>
    <row r="790" spans="1:9" ht="12.75" x14ac:dyDescent="0.2">
      <c r="A790" s="9"/>
      <c r="I790" s="10"/>
    </row>
    <row r="791" spans="1:9" ht="12.75" x14ac:dyDescent="0.2">
      <c r="A791" s="9"/>
      <c r="I791" s="10"/>
    </row>
    <row r="792" spans="1:9" ht="12.75" x14ac:dyDescent="0.2">
      <c r="A792" s="9"/>
      <c r="I792" s="10"/>
    </row>
    <row r="793" spans="1:9" ht="12.75" x14ac:dyDescent="0.2">
      <c r="A793" s="9"/>
      <c r="I793" s="10"/>
    </row>
    <row r="794" spans="1:9" ht="12.75" x14ac:dyDescent="0.2">
      <c r="A794" s="9"/>
      <c r="I794" s="10"/>
    </row>
    <row r="795" spans="1:9" ht="12.75" x14ac:dyDescent="0.2">
      <c r="A795" s="9"/>
      <c r="I795" s="10"/>
    </row>
    <row r="796" spans="1:9" ht="12.75" x14ac:dyDescent="0.2">
      <c r="A796" s="9"/>
      <c r="I796" s="10"/>
    </row>
    <row r="797" spans="1:9" ht="12.75" x14ac:dyDescent="0.2">
      <c r="A797" s="9"/>
      <c r="I797" s="10"/>
    </row>
    <row r="798" spans="1:9" ht="12.75" x14ac:dyDescent="0.2">
      <c r="A798" s="9"/>
      <c r="I798" s="10"/>
    </row>
    <row r="799" spans="1:9" ht="12.75" x14ac:dyDescent="0.2">
      <c r="A799" s="9"/>
      <c r="I799" s="10"/>
    </row>
    <row r="800" spans="1:9" ht="12.75" x14ac:dyDescent="0.2">
      <c r="A800" s="9"/>
      <c r="I800" s="10"/>
    </row>
    <row r="801" spans="1:9" ht="12.75" x14ac:dyDescent="0.2">
      <c r="A801" s="9"/>
      <c r="I801" s="10"/>
    </row>
    <row r="802" spans="1:9" ht="12.75" x14ac:dyDescent="0.2">
      <c r="A802" s="9"/>
      <c r="I802" s="10"/>
    </row>
    <row r="803" spans="1:9" ht="12.75" x14ac:dyDescent="0.2">
      <c r="A803" s="9"/>
      <c r="I803" s="10"/>
    </row>
    <row r="804" spans="1:9" ht="12.75" x14ac:dyDescent="0.2">
      <c r="A804" s="9"/>
      <c r="I804" s="10"/>
    </row>
    <row r="805" spans="1:9" ht="12.75" x14ac:dyDescent="0.2">
      <c r="A805" s="9"/>
      <c r="I805" s="10"/>
    </row>
    <row r="806" spans="1:9" ht="12.75" x14ac:dyDescent="0.2">
      <c r="A806" s="9"/>
      <c r="I806" s="10"/>
    </row>
    <row r="807" spans="1:9" ht="12.75" x14ac:dyDescent="0.2">
      <c r="A807" s="9"/>
      <c r="I807" s="10"/>
    </row>
    <row r="808" spans="1:9" ht="12.75" x14ac:dyDescent="0.2">
      <c r="A808" s="9"/>
      <c r="I808" s="10"/>
    </row>
    <row r="809" spans="1:9" ht="12.75" x14ac:dyDescent="0.2">
      <c r="A809" s="9"/>
      <c r="I809" s="10"/>
    </row>
    <row r="810" spans="1:9" ht="12.75" x14ac:dyDescent="0.2">
      <c r="A810" s="9"/>
      <c r="I810" s="10"/>
    </row>
    <row r="811" spans="1:9" ht="12.75" x14ac:dyDescent="0.2">
      <c r="A811" s="9"/>
      <c r="I811" s="10"/>
    </row>
    <row r="812" spans="1:9" ht="12.75" x14ac:dyDescent="0.2">
      <c r="A812" s="9"/>
      <c r="I812" s="10"/>
    </row>
    <row r="813" spans="1:9" ht="12.75" x14ac:dyDescent="0.2">
      <c r="A813" s="9"/>
      <c r="I813" s="10"/>
    </row>
    <row r="814" spans="1:9" ht="12.75" x14ac:dyDescent="0.2">
      <c r="A814" s="9"/>
      <c r="I814" s="10"/>
    </row>
    <row r="815" spans="1:9" ht="12.75" x14ac:dyDescent="0.2">
      <c r="A815" s="9"/>
      <c r="I815" s="10"/>
    </row>
    <row r="816" spans="1:9" ht="12.75" x14ac:dyDescent="0.2">
      <c r="A816" s="9"/>
      <c r="I816" s="10"/>
    </row>
    <row r="817" spans="1:9" ht="12.75" x14ac:dyDescent="0.2">
      <c r="A817" s="9"/>
      <c r="I817" s="10"/>
    </row>
    <row r="818" spans="1:9" ht="12.75" x14ac:dyDescent="0.2">
      <c r="A818" s="9"/>
      <c r="I818" s="10"/>
    </row>
    <row r="819" spans="1:9" ht="12.75" x14ac:dyDescent="0.2">
      <c r="A819" s="9"/>
      <c r="I819" s="10"/>
    </row>
    <row r="820" spans="1:9" ht="12.75" x14ac:dyDescent="0.2">
      <c r="A820" s="9"/>
      <c r="I820" s="10"/>
    </row>
    <row r="821" spans="1:9" ht="12.75" x14ac:dyDescent="0.2">
      <c r="A821" s="9"/>
      <c r="I821" s="10"/>
    </row>
    <row r="822" spans="1:9" ht="12.75" x14ac:dyDescent="0.2">
      <c r="A822" s="9"/>
      <c r="I822" s="10"/>
    </row>
    <row r="823" spans="1:9" ht="12.75" x14ac:dyDescent="0.2">
      <c r="A823" s="9"/>
      <c r="I823" s="10"/>
    </row>
    <row r="824" spans="1:9" ht="12.75" x14ac:dyDescent="0.2">
      <c r="A824" s="9"/>
      <c r="I824" s="10"/>
    </row>
    <row r="825" spans="1:9" ht="12.75" x14ac:dyDescent="0.2">
      <c r="A825" s="9"/>
      <c r="I825" s="10"/>
    </row>
    <row r="826" spans="1:9" ht="12.75" x14ac:dyDescent="0.2">
      <c r="A826" s="9"/>
      <c r="I826" s="10"/>
    </row>
    <row r="827" spans="1:9" ht="12.75" x14ac:dyDescent="0.2">
      <c r="A827" s="9"/>
      <c r="I827" s="10"/>
    </row>
    <row r="828" spans="1:9" ht="12.75" x14ac:dyDescent="0.2">
      <c r="A828" s="9"/>
      <c r="I828" s="10"/>
    </row>
    <row r="829" spans="1:9" ht="12.75" x14ac:dyDescent="0.2">
      <c r="A829" s="9"/>
      <c r="I829" s="10"/>
    </row>
    <row r="830" spans="1:9" ht="12.75" x14ac:dyDescent="0.2">
      <c r="A830" s="9"/>
      <c r="I830" s="10"/>
    </row>
    <row r="831" spans="1:9" ht="12.75" x14ac:dyDescent="0.2">
      <c r="A831" s="9"/>
      <c r="I831" s="10"/>
    </row>
    <row r="832" spans="1:9" ht="12.75" x14ac:dyDescent="0.2">
      <c r="A832" s="9"/>
      <c r="I832" s="10"/>
    </row>
    <row r="833" spans="1:9" ht="12.75" x14ac:dyDescent="0.2">
      <c r="A833" s="9"/>
      <c r="I833" s="10"/>
    </row>
    <row r="834" spans="1:9" ht="12.75" x14ac:dyDescent="0.2">
      <c r="A834" s="9"/>
      <c r="I834" s="10"/>
    </row>
    <row r="835" spans="1:9" ht="12.75" x14ac:dyDescent="0.2">
      <c r="A835" s="9"/>
      <c r="I835" s="10"/>
    </row>
    <row r="836" spans="1:9" ht="12.75" x14ac:dyDescent="0.2">
      <c r="A836" s="9"/>
      <c r="I836" s="10"/>
    </row>
    <row r="837" spans="1:9" ht="12.75" x14ac:dyDescent="0.2">
      <c r="A837" s="9"/>
      <c r="I837" s="10"/>
    </row>
    <row r="838" spans="1:9" ht="12.75" x14ac:dyDescent="0.2">
      <c r="A838" s="9"/>
      <c r="I838" s="10"/>
    </row>
    <row r="839" spans="1:9" ht="12.75" x14ac:dyDescent="0.2">
      <c r="A839" s="9"/>
      <c r="I839" s="10"/>
    </row>
    <row r="840" spans="1:9" ht="12.75" x14ac:dyDescent="0.2">
      <c r="A840" s="9"/>
      <c r="I840" s="10"/>
    </row>
    <row r="841" spans="1:9" ht="12.75" x14ac:dyDescent="0.2">
      <c r="A841" s="9"/>
      <c r="I841" s="10"/>
    </row>
    <row r="842" spans="1:9" ht="12.75" x14ac:dyDescent="0.2">
      <c r="A842" s="9"/>
      <c r="I842" s="10"/>
    </row>
    <row r="843" spans="1:9" ht="12.75" x14ac:dyDescent="0.2">
      <c r="A843" s="9"/>
      <c r="I843" s="10"/>
    </row>
    <row r="844" spans="1:9" ht="12.75" x14ac:dyDescent="0.2">
      <c r="A844" s="9"/>
      <c r="I844" s="10"/>
    </row>
    <row r="845" spans="1:9" ht="12.75" x14ac:dyDescent="0.2">
      <c r="A845" s="9"/>
      <c r="I845" s="10"/>
    </row>
    <row r="846" spans="1:9" ht="12.75" x14ac:dyDescent="0.2">
      <c r="A846" s="9"/>
      <c r="I846" s="10"/>
    </row>
    <row r="847" spans="1:9" ht="12.75" x14ac:dyDescent="0.2">
      <c r="A847" s="9"/>
      <c r="I847" s="10"/>
    </row>
    <row r="848" spans="1:9" ht="12.75" x14ac:dyDescent="0.2">
      <c r="A848" s="9"/>
      <c r="I848" s="10"/>
    </row>
    <row r="849" spans="1:9" ht="12.75" x14ac:dyDescent="0.2">
      <c r="A849" s="9"/>
      <c r="I849" s="10"/>
    </row>
    <row r="850" spans="1:9" ht="12.75" x14ac:dyDescent="0.2">
      <c r="A850" s="9"/>
      <c r="I850" s="10"/>
    </row>
    <row r="851" spans="1:9" ht="12.75" x14ac:dyDescent="0.2">
      <c r="A851" s="9"/>
      <c r="I851" s="10"/>
    </row>
    <row r="852" spans="1:9" ht="12.75" x14ac:dyDescent="0.2">
      <c r="A852" s="9"/>
      <c r="I852" s="10"/>
    </row>
    <row r="853" spans="1:9" ht="12.75" x14ac:dyDescent="0.2">
      <c r="A853" s="9"/>
      <c r="I853" s="10"/>
    </row>
    <row r="854" spans="1:9" ht="12.75" x14ac:dyDescent="0.2">
      <c r="A854" s="9"/>
      <c r="I854" s="10"/>
    </row>
    <row r="855" spans="1:9" ht="12.75" x14ac:dyDescent="0.2">
      <c r="A855" s="9"/>
      <c r="I855" s="10"/>
    </row>
    <row r="856" spans="1:9" ht="12.75" x14ac:dyDescent="0.2">
      <c r="A856" s="9"/>
      <c r="I856" s="10"/>
    </row>
    <row r="857" spans="1:9" ht="12.75" x14ac:dyDescent="0.2">
      <c r="A857" s="9"/>
      <c r="I857" s="10"/>
    </row>
    <row r="858" spans="1:9" ht="12.75" x14ac:dyDescent="0.2">
      <c r="A858" s="9"/>
      <c r="I858" s="10"/>
    </row>
    <row r="859" spans="1:9" ht="12.75" x14ac:dyDescent="0.2">
      <c r="A859" s="9"/>
      <c r="I859" s="10"/>
    </row>
    <row r="860" spans="1:9" ht="12.75" x14ac:dyDescent="0.2">
      <c r="A860" s="9"/>
      <c r="I860" s="10"/>
    </row>
    <row r="861" spans="1:9" ht="12.75" x14ac:dyDescent="0.2">
      <c r="A861" s="9"/>
      <c r="I861" s="10"/>
    </row>
    <row r="862" spans="1:9" ht="12.75" x14ac:dyDescent="0.2">
      <c r="A862" s="9"/>
      <c r="I862" s="10"/>
    </row>
    <row r="863" spans="1:9" ht="12.75" x14ac:dyDescent="0.2">
      <c r="A863" s="9"/>
      <c r="I863" s="10"/>
    </row>
    <row r="864" spans="1:9" ht="12.75" x14ac:dyDescent="0.2">
      <c r="A864" s="9"/>
      <c r="I864" s="10"/>
    </row>
    <row r="865" spans="1:9" ht="12.75" x14ac:dyDescent="0.2">
      <c r="A865" s="9"/>
      <c r="I865" s="10"/>
    </row>
    <row r="866" spans="1:9" ht="12.75" x14ac:dyDescent="0.2">
      <c r="A866" s="9"/>
      <c r="I866" s="10"/>
    </row>
    <row r="867" spans="1:9" ht="12.75" x14ac:dyDescent="0.2">
      <c r="A867" s="9"/>
      <c r="I867" s="10"/>
    </row>
    <row r="868" spans="1:9" ht="12.75" x14ac:dyDescent="0.2">
      <c r="A868" s="9"/>
      <c r="I868" s="10"/>
    </row>
    <row r="869" spans="1:9" ht="12.75" x14ac:dyDescent="0.2">
      <c r="A869" s="9"/>
      <c r="I869" s="10"/>
    </row>
    <row r="870" spans="1:9" ht="12.75" x14ac:dyDescent="0.2">
      <c r="A870" s="9"/>
      <c r="I870" s="10"/>
    </row>
    <row r="871" spans="1:9" ht="12.75" x14ac:dyDescent="0.2">
      <c r="A871" s="9"/>
      <c r="I871" s="10"/>
    </row>
    <row r="872" spans="1:9" ht="12.75" x14ac:dyDescent="0.2">
      <c r="A872" s="9"/>
      <c r="I872" s="10"/>
    </row>
    <row r="873" spans="1:9" ht="12.75" x14ac:dyDescent="0.2">
      <c r="A873" s="9"/>
      <c r="I873" s="10"/>
    </row>
    <row r="874" spans="1:9" ht="12.75" x14ac:dyDescent="0.2">
      <c r="A874" s="9"/>
      <c r="I874" s="10"/>
    </row>
    <row r="875" spans="1:9" ht="12.75" x14ac:dyDescent="0.2">
      <c r="A875" s="9"/>
      <c r="I875" s="10"/>
    </row>
    <row r="876" spans="1:9" ht="12.75" x14ac:dyDescent="0.2">
      <c r="A876" s="9"/>
      <c r="I876" s="10"/>
    </row>
    <row r="877" spans="1:9" ht="12.75" x14ac:dyDescent="0.2">
      <c r="A877" s="9"/>
      <c r="I877" s="10"/>
    </row>
    <row r="878" spans="1:9" ht="12.75" x14ac:dyDescent="0.2">
      <c r="A878" s="9"/>
      <c r="I878" s="10"/>
    </row>
    <row r="879" spans="1:9" ht="12.75" x14ac:dyDescent="0.2">
      <c r="A879" s="9"/>
      <c r="I879" s="10"/>
    </row>
    <row r="880" spans="1:9" ht="12.75" x14ac:dyDescent="0.2">
      <c r="A880" s="9"/>
      <c r="I880" s="10"/>
    </row>
    <row r="881" spans="1:9" ht="12.75" x14ac:dyDescent="0.2">
      <c r="A881" s="9"/>
      <c r="I881" s="10"/>
    </row>
    <row r="882" spans="1:9" ht="12.75" x14ac:dyDescent="0.2">
      <c r="A882" s="9"/>
      <c r="I882" s="10"/>
    </row>
    <row r="883" spans="1:9" ht="12.75" x14ac:dyDescent="0.2">
      <c r="A883" s="9"/>
      <c r="I883" s="10"/>
    </row>
    <row r="884" spans="1:9" ht="12.75" x14ac:dyDescent="0.2">
      <c r="A884" s="9"/>
      <c r="I884" s="10"/>
    </row>
    <row r="885" spans="1:9" ht="12.75" x14ac:dyDescent="0.2">
      <c r="A885" s="9"/>
      <c r="I885" s="10"/>
    </row>
    <row r="886" spans="1:9" ht="12.75" x14ac:dyDescent="0.2">
      <c r="A886" s="9"/>
      <c r="I886" s="10"/>
    </row>
    <row r="887" spans="1:9" ht="12.75" x14ac:dyDescent="0.2">
      <c r="A887" s="9"/>
      <c r="I887" s="10"/>
    </row>
    <row r="888" spans="1:9" ht="12.75" x14ac:dyDescent="0.2">
      <c r="A888" s="9"/>
      <c r="I888" s="10"/>
    </row>
    <row r="889" spans="1:9" ht="12.75" x14ac:dyDescent="0.2">
      <c r="A889" s="9"/>
      <c r="I889" s="10"/>
    </row>
    <row r="890" spans="1:9" ht="12.75" x14ac:dyDescent="0.2">
      <c r="A890" s="9"/>
      <c r="I890" s="10"/>
    </row>
    <row r="891" spans="1:9" ht="12.75" x14ac:dyDescent="0.2">
      <c r="A891" s="9"/>
      <c r="I891" s="10"/>
    </row>
    <row r="892" spans="1:9" ht="12.75" x14ac:dyDescent="0.2">
      <c r="A892" s="9"/>
      <c r="I892" s="10"/>
    </row>
    <row r="893" spans="1:9" ht="12.75" x14ac:dyDescent="0.2">
      <c r="A893" s="9"/>
      <c r="I893" s="10"/>
    </row>
    <row r="894" spans="1:9" ht="12.75" x14ac:dyDescent="0.2">
      <c r="A894" s="9"/>
      <c r="I894" s="10"/>
    </row>
    <row r="895" spans="1:9" ht="12.75" x14ac:dyDescent="0.2">
      <c r="A895" s="9"/>
      <c r="I895" s="10"/>
    </row>
    <row r="896" spans="1:9" ht="12.75" x14ac:dyDescent="0.2">
      <c r="A896" s="9"/>
      <c r="I896" s="10"/>
    </row>
    <row r="897" spans="1:9" ht="12.75" x14ac:dyDescent="0.2">
      <c r="A897" s="9"/>
      <c r="I897" s="10"/>
    </row>
    <row r="898" spans="1:9" ht="12.75" x14ac:dyDescent="0.2">
      <c r="A898" s="9"/>
      <c r="I898" s="10"/>
    </row>
    <row r="899" spans="1:9" ht="12.75" x14ac:dyDescent="0.2">
      <c r="A899" s="9"/>
      <c r="I899" s="10"/>
    </row>
    <row r="900" spans="1:9" ht="12.75" x14ac:dyDescent="0.2">
      <c r="A900" s="9"/>
      <c r="I900" s="10"/>
    </row>
    <row r="901" spans="1:9" ht="12.75" x14ac:dyDescent="0.2">
      <c r="A901" s="9"/>
      <c r="I901" s="10"/>
    </row>
    <row r="902" spans="1:9" ht="12.75" x14ac:dyDescent="0.2">
      <c r="A902" s="9"/>
      <c r="I902" s="10"/>
    </row>
    <row r="903" spans="1:9" ht="12.75" x14ac:dyDescent="0.2">
      <c r="A903" s="9"/>
      <c r="I903" s="10"/>
    </row>
    <row r="904" spans="1:9" ht="12.75" x14ac:dyDescent="0.2">
      <c r="A904" s="9"/>
      <c r="I904" s="10"/>
    </row>
    <row r="905" spans="1:9" ht="12.75" x14ac:dyDescent="0.2">
      <c r="A905" s="9"/>
      <c r="I905" s="10"/>
    </row>
    <row r="906" spans="1:9" ht="12.75" x14ac:dyDescent="0.2">
      <c r="A906" s="9"/>
      <c r="I906" s="10"/>
    </row>
    <row r="907" spans="1:9" ht="12.75" x14ac:dyDescent="0.2">
      <c r="A907" s="9"/>
      <c r="I907" s="10"/>
    </row>
    <row r="908" spans="1:9" ht="12.75" x14ac:dyDescent="0.2">
      <c r="A908" s="9"/>
      <c r="I908" s="10"/>
    </row>
    <row r="909" spans="1:9" ht="12.75" x14ac:dyDescent="0.2">
      <c r="A909" s="9"/>
      <c r="I909" s="10"/>
    </row>
    <row r="910" spans="1:9" ht="12.75" x14ac:dyDescent="0.2">
      <c r="A910" s="9"/>
      <c r="I910" s="10"/>
    </row>
    <row r="911" spans="1:9" ht="12.75" x14ac:dyDescent="0.2">
      <c r="A911" s="9"/>
      <c r="I911" s="10"/>
    </row>
    <row r="912" spans="1:9" ht="12.75" x14ac:dyDescent="0.2">
      <c r="A912" s="9"/>
      <c r="I912" s="10"/>
    </row>
    <row r="913" spans="1:9" ht="12.75" x14ac:dyDescent="0.2">
      <c r="A913" s="9"/>
      <c r="I913" s="10"/>
    </row>
    <row r="914" spans="1:9" ht="12.75" x14ac:dyDescent="0.2">
      <c r="A914" s="9"/>
      <c r="I914" s="10"/>
    </row>
    <row r="915" spans="1:9" ht="12.75" x14ac:dyDescent="0.2">
      <c r="A915" s="9"/>
      <c r="I915" s="10"/>
    </row>
    <row r="916" spans="1:9" ht="12.75" x14ac:dyDescent="0.2">
      <c r="A916" s="9"/>
      <c r="I916" s="10"/>
    </row>
    <row r="917" spans="1:9" ht="12.75" x14ac:dyDescent="0.2">
      <c r="A917" s="9"/>
      <c r="I917" s="10"/>
    </row>
    <row r="918" spans="1:9" ht="12.75" x14ac:dyDescent="0.2">
      <c r="A918" s="9"/>
      <c r="I918" s="10"/>
    </row>
    <row r="919" spans="1:9" ht="12.75" x14ac:dyDescent="0.2">
      <c r="A919" s="9"/>
      <c r="I919" s="10"/>
    </row>
    <row r="920" spans="1:9" ht="12.75" x14ac:dyDescent="0.2">
      <c r="A920" s="9"/>
      <c r="I920" s="10"/>
    </row>
    <row r="921" spans="1:9" ht="12.75" x14ac:dyDescent="0.2">
      <c r="A921" s="9"/>
      <c r="I921" s="10"/>
    </row>
    <row r="922" spans="1:9" ht="12.75" x14ac:dyDescent="0.2">
      <c r="A922" s="9"/>
      <c r="I922" s="10"/>
    </row>
    <row r="923" spans="1:9" ht="12.75" x14ac:dyDescent="0.2">
      <c r="A923" s="9"/>
      <c r="I923" s="10"/>
    </row>
    <row r="924" spans="1:9" ht="12.75" x14ac:dyDescent="0.2">
      <c r="A924" s="9"/>
      <c r="I924" s="10"/>
    </row>
    <row r="925" spans="1:9" ht="12.75" x14ac:dyDescent="0.2">
      <c r="A925" s="9"/>
      <c r="I925" s="10"/>
    </row>
    <row r="926" spans="1:9" ht="12.75" x14ac:dyDescent="0.2">
      <c r="A926" s="9"/>
      <c r="I926" s="10"/>
    </row>
    <row r="927" spans="1:9" ht="12.75" x14ac:dyDescent="0.2">
      <c r="A927" s="9"/>
      <c r="I927" s="10"/>
    </row>
    <row r="928" spans="1:9" ht="12.75" x14ac:dyDescent="0.2">
      <c r="A928" s="9"/>
      <c r="I928" s="10"/>
    </row>
    <row r="929" spans="1:9" ht="12.75" x14ac:dyDescent="0.2">
      <c r="A929" s="9"/>
      <c r="I929" s="10"/>
    </row>
    <row r="930" spans="1:9" ht="12.75" x14ac:dyDescent="0.2">
      <c r="A930" s="9"/>
      <c r="I930" s="10"/>
    </row>
    <row r="931" spans="1:9" ht="12.75" x14ac:dyDescent="0.2">
      <c r="A931" s="9"/>
      <c r="I931" s="10"/>
    </row>
    <row r="932" spans="1:9" ht="12.75" x14ac:dyDescent="0.2">
      <c r="A932" s="9"/>
      <c r="I932" s="10"/>
    </row>
    <row r="933" spans="1:9" ht="12.75" x14ac:dyDescent="0.2">
      <c r="A933" s="9"/>
      <c r="I933" s="10"/>
    </row>
    <row r="934" spans="1:9" ht="12.75" x14ac:dyDescent="0.2">
      <c r="A934" s="9"/>
      <c r="I934" s="10"/>
    </row>
    <row r="935" spans="1:9" ht="12.75" x14ac:dyDescent="0.2">
      <c r="A935" s="9"/>
      <c r="I935" s="10"/>
    </row>
    <row r="936" spans="1:9" ht="12.75" x14ac:dyDescent="0.2">
      <c r="A936" s="9"/>
      <c r="I936" s="10"/>
    </row>
    <row r="937" spans="1:9" ht="12.75" x14ac:dyDescent="0.2">
      <c r="A937" s="9"/>
      <c r="I937" s="10"/>
    </row>
    <row r="938" spans="1:9" ht="12.75" x14ac:dyDescent="0.2">
      <c r="A938" s="9"/>
      <c r="I938" s="10"/>
    </row>
    <row r="939" spans="1:9" ht="12.75" x14ac:dyDescent="0.2">
      <c r="A939" s="9"/>
      <c r="I939" s="10"/>
    </row>
    <row r="940" spans="1:9" ht="12.75" x14ac:dyDescent="0.2">
      <c r="A940" s="9"/>
      <c r="I940" s="10"/>
    </row>
    <row r="941" spans="1:9" ht="12.75" x14ac:dyDescent="0.2">
      <c r="A941" s="9"/>
      <c r="I941" s="10"/>
    </row>
    <row r="942" spans="1:9" ht="12.75" x14ac:dyDescent="0.2">
      <c r="A942" s="9"/>
      <c r="I942" s="10"/>
    </row>
    <row r="943" spans="1:9" ht="12.75" x14ac:dyDescent="0.2">
      <c r="A943" s="9"/>
      <c r="I943" s="10"/>
    </row>
    <row r="944" spans="1:9" ht="12.75" x14ac:dyDescent="0.2">
      <c r="A944" s="9"/>
      <c r="I944" s="10"/>
    </row>
    <row r="945" spans="1:9" ht="12.75" x14ac:dyDescent="0.2">
      <c r="A945" s="9"/>
      <c r="I945" s="10"/>
    </row>
    <row r="946" spans="1:9" ht="12.75" x14ac:dyDescent="0.2">
      <c r="A946" s="9"/>
      <c r="I946" s="10"/>
    </row>
    <row r="947" spans="1:9" ht="12.75" x14ac:dyDescent="0.2">
      <c r="A947" s="9"/>
      <c r="I947" s="10"/>
    </row>
    <row r="948" spans="1:9" ht="12.75" x14ac:dyDescent="0.2">
      <c r="A948" s="9"/>
      <c r="I948" s="10"/>
    </row>
    <row r="949" spans="1:9" ht="12.75" x14ac:dyDescent="0.2">
      <c r="A949" s="9"/>
      <c r="I949" s="10"/>
    </row>
    <row r="950" spans="1:9" ht="12.75" x14ac:dyDescent="0.2">
      <c r="A950" s="9"/>
      <c r="I950" s="10"/>
    </row>
    <row r="951" spans="1:9" ht="12.75" x14ac:dyDescent="0.2">
      <c r="A951" s="9"/>
      <c r="I951" s="10"/>
    </row>
    <row r="952" spans="1:9" ht="12.75" x14ac:dyDescent="0.2">
      <c r="A952" s="9"/>
      <c r="I952" s="10"/>
    </row>
    <row r="953" spans="1:9" ht="12.75" x14ac:dyDescent="0.2">
      <c r="A953" s="9"/>
      <c r="I953" s="10"/>
    </row>
    <row r="954" spans="1:9" ht="12.75" x14ac:dyDescent="0.2">
      <c r="A954" s="9"/>
      <c r="I954" s="10"/>
    </row>
    <row r="955" spans="1:9" ht="12.75" x14ac:dyDescent="0.2">
      <c r="A955" s="9"/>
      <c r="I955" s="10"/>
    </row>
    <row r="956" spans="1:9" ht="12.75" x14ac:dyDescent="0.2">
      <c r="A956" s="9"/>
      <c r="I956" s="10"/>
    </row>
    <row r="957" spans="1:9" ht="12.75" x14ac:dyDescent="0.2">
      <c r="A957" s="9"/>
      <c r="I957" s="10"/>
    </row>
    <row r="958" spans="1:9" ht="12.75" x14ac:dyDescent="0.2">
      <c r="A958" s="9"/>
      <c r="I958" s="10"/>
    </row>
    <row r="959" spans="1:9" ht="12.75" x14ac:dyDescent="0.2">
      <c r="A959" s="9"/>
      <c r="I959" s="10"/>
    </row>
    <row r="960" spans="1:9" ht="12.75" x14ac:dyDescent="0.2">
      <c r="A960" s="9"/>
      <c r="I960" s="10"/>
    </row>
    <row r="961" spans="1:9" ht="12.75" x14ac:dyDescent="0.2">
      <c r="A961" s="9"/>
      <c r="I961" s="10"/>
    </row>
    <row r="962" spans="1:9" ht="12.75" x14ac:dyDescent="0.2">
      <c r="A962" s="9"/>
      <c r="I962" s="10"/>
    </row>
    <row r="963" spans="1:9" ht="12.75" x14ac:dyDescent="0.2">
      <c r="A963" s="9"/>
      <c r="I963" s="10"/>
    </row>
    <row r="964" spans="1:9" ht="12.75" x14ac:dyDescent="0.2">
      <c r="A964" s="9"/>
      <c r="I964" s="10"/>
    </row>
    <row r="965" spans="1:9" ht="12.75" x14ac:dyDescent="0.2">
      <c r="A965" s="9"/>
      <c r="I965" s="10"/>
    </row>
    <row r="966" spans="1:9" ht="12.75" x14ac:dyDescent="0.2">
      <c r="A966" s="9"/>
      <c r="I966" s="10"/>
    </row>
    <row r="967" spans="1:9" ht="12.75" x14ac:dyDescent="0.2">
      <c r="A967" s="9"/>
      <c r="I967" s="10"/>
    </row>
    <row r="968" spans="1:9" ht="12.75" x14ac:dyDescent="0.2">
      <c r="A968" s="9"/>
      <c r="I968" s="10"/>
    </row>
    <row r="969" spans="1:9" ht="12.75" x14ac:dyDescent="0.2">
      <c r="A969" s="9"/>
      <c r="I969" s="10"/>
    </row>
    <row r="970" spans="1:9" ht="12.75" x14ac:dyDescent="0.2">
      <c r="A970" s="9"/>
      <c r="I970" s="10"/>
    </row>
    <row r="971" spans="1:9" ht="12.75" x14ac:dyDescent="0.2">
      <c r="A971" s="9"/>
      <c r="I971" s="10"/>
    </row>
    <row r="972" spans="1:9" ht="12.75" x14ac:dyDescent="0.2">
      <c r="A972" s="9"/>
      <c r="I972" s="10"/>
    </row>
    <row r="973" spans="1:9" ht="12.75" x14ac:dyDescent="0.2">
      <c r="A973" s="9"/>
      <c r="I973" s="10"/>
    </row>
    <row r="974" spans="1:9" ht="12.75" x14ac:dyDescent="0.2">
      <c r="A974" s="9"/>
      <c r="I974" s="10"/>
    </row>
    <row r="975" spans="1:9" ht="12.75" x14ac:dyDescent="0.2">
      <c r="A975" s="9"/>
      <c r="I975" s="10"/>
    </row>
    <row r="976" spans="1:9" ht="12.75" x14ac:dyDescent="0.2">
      <c r="A976" s="9"/>
      <c r="I976" s="10"/>
    </row>
    <row r="977" spans="1:9" ht="12.75" x14ac:dyDescent="0.2">
      <c r="A977" s="9"/>
      <c r="I977" s="10"/>
    </row>
    <row r="978" spans="1:9" ht="12.75" x14ac:dyDescent="0.2">
      <c r="A978" s="9"/>
      <c r="I978" s="10"/>
    </row>
    <row r="979" spans="1:9" ht="12.75" x14ac:dyDescent="0.2">
      <c r="A979" s="9"/>
      <c r="I979" s="10"/>
    </row>
    <row r="980" spans="1:9" ht="12.75" x14ac:dyDescent="0.2">
      <c r="A980" s="9"/>
      <c r="I980" s="10"/>
    </row>
    <row r="981" spans="1:9" ht="12.75" x14ac:dyDescent="0.2">
      <c r="A981" s="9"/>
      <c r="I981" s="10"/>
    </row>
    <row r="982" spans="1:9" ht="12.75" x14ac:dyDescent="0.2">
      <c r="A982" s="9"/>
      <c r="I982" s="10"/>
    </row>
    <row r="983" spans="1:9" ht="12.75" x14ac:dyDescent="0.2">
      <c r="A983" s="9"/>
      <c r="I983" s="10"/>
    </row>
    <row r="984" spans="1:9" ht="12.75" x14ac:dyDescent="0.2">
      <c r="A984" s="9"/>
      <c r="I984" s="10"/>
    </row>
    <row r="985" spans="1:9" ht="12.75" x14ac:dyDescent="0.2">
      <c r="A985" s="9"/>
      <c r="I985" s="10"/>
    </row>
    <row r="986" spans="1:9" ht="12.75" x14ac:dyDescent="0.2">
      <c r="A986" s="9"/>
      <c r="I986" s="10"/>
    </row>
    <row r="987" spans="1:9" ht="12.75" x14ac:dyDescent="0.2">
      <c r="A987" s="9"/>
      <c r="I987" s="10"/>
    </row>
    <row r="988" spans="1:9" ht="12.75" x14ac:dyDescent="0.2">
      <c r="A988" s="9"/>
      <c r="I988" s="10"/>
    </row>
    <row r="989" spans="1:9" ht="12.75" x14ac:dyDescent="0.2">
      <c r="A989" s="9"/>
      <c r="I989" s="10"/>
    </row>
    <row r="990" spans="1:9" ht="12.75" x14ac:dyDescent="0.2">
      <c r="A990" s="9"/>
      <c r="I990" s="10"/>
    </row>
  </sheetData>
  <sortState xmlns:xlrd2="http://schemas.microsoft.com/office/spreadsheetml/2017/richdata2" ref="A2:S990">
    <sortCondition descending="1" ref="I1:I990"/>
  </sortState>
  <hyperlinks>
    <hyperlink ref="A115" r:id="rId1" xr:uid="{5B9770D8-CC56-42D4-AA68-A9FF4F24B683}"/>
    <hyperlink ref="A120" r:id="rId2" xr:uid="{258BF9BE-2BD5-4E9B-99FB-38E1E4461B79}"/>
    <hyperlink ref="A95" r:id="rId3" xr:uid="{6E5AFADB-024D-477F-814E-757C84D422F2}"/>
    <hyperlink ref="A56" r:id="rId4" xr:uid="{C905F2C3-B5AD-4609-A9F8-082EAFF7C47A}"/>
    <hyperlink ref="A151" r:id="rId5" xr:uid="{1FD228EB-C66F-4FE0-B09A-C931663F1697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AF9C-0884-4241-90F2-1F4981999157}">
  <sheetPr>
    <outlinePr summaryBelow="0" summaryRight="0"/>
  </sheetPr>
  <dimension ref="A1:S927"/>
  <sheetViews>
    <sheetView tabSelected="1" zoomScale="70" zoomScaleNormal="70" workbookViewId="0">
      <pane ySplit="1" topLeftCell="A2" activePane="bottomLeft" state="frozen"/>
      <selection pane="bottomLeft" activeCell="G38" sqref="G38"/>
    </sheetView>
  </sheetViews>
  <sheetFormatPr defaultColWidth="14.42578125" defaultRowHeight="15.75" customHeight="1" x14ac:dyDescent="0.2"/>
  <cols>
    <col min="1" max="1" width="28.7109375" customWidth="1"/>
  </cols>
  <sheetData>
    <row r="1" spans="1:19" ht="12.75" x14ac:dyDescent="0.2">
      <c r="A1" s="16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2" t="s">
        <v>31</v>
      </c>
      <c r="J1" s="11" t="s">
        <v>32</v>
      </c>
      <c r="K1" s="11" t="s">
        <v>36</v>
      </c>
      <c r="L1" s="11" t="s">
        <v>37</v>
      </c>
      <c r="M1" s="11" t="s">
        <v>38</v>
      </c>
      <c r="N1" s="11" t="s">
        <v>39</v>
      </c>
      <c r="O1" s="11" t="s">
        <v>40</v>
      </c>
      <c r="P1" s="11" t="s">
        <v>41</v>
      </c>
      <c r="Q1" s="11" t="s">
        <v>45</v>
      </c>
      <c r="R1" s="11" t="s">
        <v>46</v>
      </c>
      <c r="S1" s="11" t="s">
        <v>47</v>
      </c>
    </row>
    <row r="2" spans="1:19" ht="14.25" x14ac:dyDescent="0.2">
      <c r="A2" s="16" t="s">
        <v>71</v>
      </c>
      <c r="B2" s="11">
        <v>6.65</v>
      </c>
      <c r="C2" s="11">
        <v>2.95</v>
      </c>
      <c r="D2" s="11">
        <v>1.75</v>
      </c>
      <c r="E2" s="11">
        <v>0.05</v>
      </c>
      <c r="F2" s="11">
        <v>0.05</v>
      </c>
      <c r="G2" s="11">
        <v>0.25</v>
      </c>
      <c r="H2" s="11">
        <v>99.9</v>
      </c>
      <c r="I2" s="12">
        <v>7.2000000000000005E-4</v>
      </c>
      <c r="J2" s="13">
        <f t="shared" ref="J2:J33" si="0">LOG10(I2)</f>
        <v>-3.1426675035687315</v>
      </c>
      <c r="K2" s="11" t="s">
        <v>74</v>
      </c>
      <c r="L2" s="11" t="s">
        <v>73</v>
      </c>
      <c r="M2" s="11" t="s">
        <v>72</v>
      </c>
      <c r="N2" s="13">
        <f>IF(K2="al",'List of dopants and characteris'!$B$2,IF(K2="fe",'List of dopants and characteris'!$C$2,IF(K2="ga",'List of dopants and characteris'!$D$2,IF(K2="ge",'List of dopants and characteris'!$E$2,0))))</f>
        <v>61</v>
      </c>
      <c r="O2" s="11">
        <f>IF(L2="sr",'List of dopants and characteris'!$B$6,IF(L2="ba",'List of dopants and characteris'!$C$6,IF(L2="ce",'List of dopants and characteris'!$D$6,IF(L2="ca",'List of dopants and characteris'!$E$6,IF(L2="rb",'List of dopants and characteris'!$F$6,0)))))</f>
        <v>156</v>
      </c>
      <c r="P2" s="13">
        <f>IF(M2="nb",'List of dopants and characteris'!$B$10,IF(M2="ru",'List of dopants and characteris'!$C$10,IF(M2="ta",'List of dopants and characteris'!$D$10,IF(M2="sb",'List of dopants and characteris'!$E$10,IF(M2="w",'List of dopants and characteris'!$F$10,IF(M2="ge",'List of dopants and characteris'!$G$10,IF(M2="bi",'List of dopants and characteris'!$H$10,IF(M2="cr",'List of dopants and characteris'!$I$10,IF(M2="gd",'List of dopants and characteris'!$J$10,IF(M2="mo",'List of dopants and characteris'!$K$10,IF(M2="sm",'List of dopants and characteris'!$L$10,IF(M2="y",'List of dopants and characteris'!$M$10,0))))))))))))</f>
        <v>78</v>
      </c>
      <c r="Q2" s="15">
        <f>IF(K2="al",'List of dopants and characteris'!$B$3,IF(K2="fe",'List of dopants and characteris'!$C$3,IF(K2="ga",'List of dopants and characteris'!$D$3,IF(K2="ge",'List of dopants and characteris'!$E$3,0))))</f>
        <v>1.81</v>
      </c>
      <c r="R2" s="15">
        <f>IF(L2="sr",'List of dopants and characteris'!$B$7,IF(L2="ba",'List of dopants and characteris'!$C$7,IF(L2="ce",'List of dopants and characteris'!$D$7,IF(L2="ca",'List of dopants and characteris'!$E$7,IF(L2="rb",'List of dopants and characteris'!$F$7,0)))))</f>
        <v>0.89</v>
      </c>
      <c r="S2" s="15">
        <f>IF(M2="nb",'List of dopants and characteris'!$B$11,IF(M2="ru",'List of dopants and characteris'!$C$11,IF(M2="ta",'List of dopants and characteris'!$D$11,IF(M2="sb",'List of dopants and characteris'!$E$11,IF(M2="w",'List of dopants and characteris'!$F$11,IF(M2="ge",'List of dopants and characteris'!$G$11,IF(M2="bi",'List of dopants and characteris'!$H$11,IF(M2="cr",'List of dopants and characteris'!$I$11,IF(M2="gd",'List of dopants and characteris'!$J$11,IF(M2="mo",'List of dopants and characteris'!$K$11,IF(M2="sm",'List of dopants and characteris'!$L$11,IF(M2="y",'List of dopants and characteris'!$M$11,0))))))))))))</f>
        <v>1.5</v>
      </c>
    </row>
    <row r="3" spans="1:19" ht="14.25" x14ac:dyDescent="0.2">
      <c r="A3" s="16" t="s">
        <v>71</v>
      </c>
      <c r="B3" s="11">
        <v>6.8</v>
      </c>
      <c r="C3" s="11">
        <v>2.95</v>
      </c>
      <c r="D3" s="11">
        <v>1.75</v>
      </c>
      <c r="E3" s="11">
        <v>0</v>
      </c>
      <c r="F3" s="11">
        <v>0.05</v>
      </c>
      <c r="G3" s="11">
        <v>0.25</v>
      </c>
      <c r="H3" s="11">
        <v>99.7</v>
      </c>
      <c r="I3" s="12">
        <v>6.4999999999999997E-4</v>
      </c>
      <c r="J3" s="13">
        <f t="shared" si="0"/>
        <v>-3.1870866433571443</v>
      </c>
      <c r="K3" s="14"/>
      <c r="L3" s="11" t="s">
        <v>73</v>
      </c>
      <c r="M3" s="11" t="s">
        <v>72</v>
      </c>
      <c r="N3" s="13">
        <f>IF(K3="al",'List of dopants and characteris'!$B$2,IF(K3="fe",'List of dopants and characteris'!$C$2,IF(K3="ga",'List of dopants and characteris'!$D$2,IF(K3="ge",'List of dopants and characteris'!$E$2,0))))</f>
        <v>0</v>
      </c>
      <c r="O3" s="11">
        <f>IF(L3="sr",'List of dopants and characteris'!$B$6,IF(L3="ba",'List of dopants and characteris'!$C$6,IF(L3="ce",'List of dopants and characteris'!$D$6,IF(L3="ca",'List of dopants and characteris'!$E$6,IF(L3="rb",'List of dopants and characteris'!$F$6,0)))))</f>
        <v>156</v>
      </c>
      <c r="P3" s="13">
        <f>IF(M3="nb",'List of dopants and characteris'!$B$10,IF(M3="ru",'List of dopants and characteris'!$C$10,IF(M3="ta",'List of dopants and characteris'!$D$10,IF(M3="sb",'List of dopants and characteris'!$E$10,IF(M3="w",'List of dopants and characteris'!$F$10,IF(M3="ge",'List of dopants and characteris'!$G$10,IF(M3="bi",'List of dopants and characteris'!$H$10,IF(M3="cr",'List of dopants and characteris'!$I$10,IF(M3="gd",'List of dopants and characteris'!$J$10,IF(M3="mo",'List of dopants and characteris'!$K$10,IF(M3="sm",'List of dopants and characteris'!$L$10,IF(M3="y",'List of dopants and characteris'!$M$10,0))))))))))))</f>
        <v>78</v>
      </c>
      <c r="Q3" s="15">
        <f>IF(K3="al",'List of dopants and characteris'!$B$3,IF(K3="fe",'List of dopants and characteris'!$C$3,IF(K3="ga",'List of dopants and characteris'!$D$3,IF(K3="ge",'List of dopants and characteris'!$E$3,0))))</f>
        <v>0</v>
      </c>
      <c r="R3" s="15">
        <f>IF(L3="sr",'List of dopants and characteris'!$B$7,IF(L3="ba",'List of dopants and characteris'!$C$7,IF(L3="ce",'List of dopants and characteris'!$D$7,IF(L3="ca",'List of dopants and characteris'!$E$7,IF(L3="rb",'List of dopants and characteris'!$F$7,0)))))</f>
        <v>0.89</v>
      </c>
      <c r="S3" s="15">
        <f>IF(M3="nb",'List of dopants and characteris'!$B$11,IF(M3="ru",'List of dopants and characteris'!$C$11,IF(M3="ta",'List of dopants and characteris'!$D$11,IF(M3="sb",'List of dopants and characteris'!$E$11,IF(M3="w",'List of dopants and characteris'!$F$11,IF(M3="ge",'List of dopants and characteris'!$G$11,IF(M3="bi",'List of dopants and characteris'!$H$11,IF(M3="cr",'List of dopants and characteris'!$I$11,IF(M3="gd",'List of dopants and characteris'!$J$11,IF(M3="mo",'List of dopants and characteris'!$K$11,IF(M3="sm",'List of dopants and characteris'!$L$11,IF(M3="y",'List of dopants and characteris'!$M$11,0))))))))))))</f>
        <v>1.5</v>
      </c>
    </row>
    <row r="4" spans="1:19" ht="14.25" x14ac:dyDescent="0.2">
      <c r="A4" s="16" t="s">
        <v>71</v>
      </c>
      <c r="B4" s="11">
        <v>6.75</v>
      </c>
      <c r="C4" s="11">
        <v>3</v>
      </c>
      <c r="D4" s="11">
        <v>1.75</v>
      </c>
      <c r="E4" s="11">
        <v>0</v>
      </c>
      <c r="F4" s="11">
        <v>0</v>
      </c>
      <c r="G4" s="11">
        <v>0.25</v>
      </c>
      <c r="H4" s="11">
        <v>99.6</v>
      </c>
      <c r="I4" s="12">
        <v>4.2999999999999999E-4</v>
      </c>
      <c r="J4" s="13">
        <f t="shared" si="0"/>
        <v>-3.3665315444204134</v>
      </c>
      <c r="K4" s="14"/>
      <c r="L4" s="14"/>
      <c r="M4" s="11" t="s">
        <v>72</v>
      </c>
      <c r="N4" s="13">
        <f>IF(K4="al",'List of dopants and characteris'!$B$2,IF(K4="fe",'List of dopants and characteris'!$C$2,IF(K4="ga",'List of dopants and characteris'!$D$2,IF(K4="ge",'List of dopants and characteris'!$E$2,0))))</f>
        <v>0</v>
      </c>
      <c r="O4" s="11">
        <f>IF(L4="sr",'List of dopants and characteris'!$B$6,IF(L4="ba",'List of dopants and characteris'!$C$6,IF(L4="ce",'List of dopants and characteris'!$D$6,IF(L4="ca",'List of dopants and characteris'!$E$6,IF(L4="rb",'List of dopants and characteris'!$F$6,0)))))</f>
        <v>0</v>
      </c>
      <c r="P4" s="13">
        <f>IF(M4="nb",'List of dopants and characteris'!$B$10,IF(M4="ru",'List of dopants and characteris'!$C$10,IF(M4="ta",'List of dopants and characteris'!$D$10,IF(M4="sb",'List of dopants and characteris'!$E$10,IF(M4="w",'List of dopants and characteris'!$F$10,IF(M4="ge",'List of dopants and characteris'!$G$10,IF(M4="bi",'List of dopants and characteris'!$H$10,IF(M4="cr",'List of dopants and characteris'!$I$10,IF(M4="gd",'List of dopants and characteris'!$J$10,IF(M4="mo",'List of dopants and characteris'!$K$10,IF(M4="sm",'List of dopants and characteris'!$L$10,IF(M4="y",'List of dopants and characteris'!$M$10,0))))))))))))</f>
        <v>78</v>
      </c>
      <c r="Q4" s="15">
        <f>IF(K4="al",'List of dopants and characteris'!$B$3,IF(K4="fe",'List of dopants and characteris'!$C$3,IF(K4="ga",'List of dopants and characteris'!$D$3,IF(K4="ge",'List of dopants and characteris'!$E$3,0))))</f>
        <v>0</v>
      </c>
      <c r="R4" s="15">
        <f>IF(L4="sr",'List of dopants and characteris'!$B$7,IF(L4="ba",'List of dopants and characteris'!$C$7,IF(L4="ce",'List of dopants and characteris'!$D$7,IF(L4="ca",'List of dopants and characteris'!$E$7,IF(L4="rb",'List of dopants and characteris'!$F$7,0)))))</f>
        <v>0</v>
      </c>
      <c r="S4" s="15">
        <f>IF(M4="nb",'List of dopants and characteris'!$B$11,IF(M4="ru",'List of dopants and characteris'!$C$11,IF(M4="ta",'List of dopants and characteris'!$D$11,IF(M4="sb",'List of dopants and characteris'!$E$11,IF(M4="w",'List of dopants and characteris'!$F$11,IF(M4="ge",'List of dopants and characteris'!$G$11,IF(M4="bi",'List of dopants and characteris'!$H$11,IF(M4="cr",'List of dopants and characteris'!$I$11,IF(M4="gd",'List of dopants and characteris'!$J$11,IF(M4="mo",'List of dopants and characteris'!$K$11,IF(M4="sm",'List of dopants and characteris'!$L$11,IF(M4="y",'List of dopants and characteris'!$M$11,0))))))))))))</f>
        <v>1.5</v>
      </c>
    </row>
    <row r="5" spans="1:19" ht="14.25" x14ac:dyDescent="0.2">
      <c r="A5" s="16" t="s">
        <v>100</v>
      </c>
      <c r="B5" s="11">
        <v>6.375</v>
      </c>
      <c r="C5" s="11">
        <v>3</v>
      </c>
      <c r="D5" s="11">
        <v>1.375</v>
      </c>
      <c r="E5" s="11">
        <v>0</v>
      </c>
      <c r="F5" s="11">
        <v>0</v>
      </c>
      <c r="G5" s="11">
        <v>0.625</v>
      </c>
      <c r="H5" s="11">
        <v>99.5</v>
      </c>
      <c r="I5" s="12">
        <v>1.3699999999999999E-3</v>
      </c>
      <c r="J5" s="13">
        <f t="shared" si="0"/>
        <v>-2.8632794328435933</v>
      </c>
      <c r="K5" s="14"/>
      <c r="L5" s="14"/>
      <c r="M5" s="11" t="s">
        <v>98</v>
      </c>
      <c r="N5" s="13">
        <f>IF(K5="al",'List of dopants and characteris'!$B$2,IF(K5="fe",'List of dopants and characteris'!$C$2,IF(K5="ga",'List of dopants and characteris'!$D$2,IF(K5="ge",'List of dopants and characteris'!$E$2,0))))</f>
        <v>0</v>
      </c>
      <c r="O5" s="11">
        <f>IF(L5="sr",'List of dopants and characteris'!$B$6,IF(L5="ba",'List of dopants and characteris'!$C$6,IF(L5="ce",'List of dopants and characteris'!$D$6,IF(L5="ca",'List of dopants and characteris'!$E$6,IF(L5="rb",'List of dopants and characteris'!$F$6,0)))))</f>
        <v>0</v>
      </c>
      <c r="P5" s="13">
        <f>IF(M5="nb",'List of dopants and characteris'!$B$10,IF(M5="ru",'List of dopants and characteris'!$C$10,IF(M5="ta",'List of dopants and characteris'!$D$10,IF(M5="sb",'List of dopants and characteris'!$E$10,IF(M5="w",'List of dopants and characteris'!$F$10,IF(M5="ge",'List of dopants and characteris'!$G$10,IF(M5="bi",'List of dopants and characteris'!$H$10,IF(M5="cr",'List of dopants and characteris'!$I$10,IF(M5="gd",'List of dopants and characteris'!$J$10,IF(M5="mo",'List of dopants and characteris'!$K$10,IF(M5="sm",'List of dopants and characteris'!$L$10,IF(M5="y",'List of dopants and characteris'!$M$10,0))))))))))))</f>
        <v>78</v>
      </c>
      <c r="Q5" s="15">
        <f>IF(K5="al",'List of dopants and characteris'!$B$3,IF(K5="fe",'List of dopants and characteris'!$C$3,IF(K5="ga",'List of dopants and characteris'!$D$3,IF(K5="ge",'List of dopants and characteris'!$E$3,0))))</f>
        <v>0</v>
      </c>
      <c r="R5" s="15">
        <f>IF(L5="sr",'List of dopants and characteris'!$B$7,IF(L5="ba",'List of dopants and characteris'!$C$7,IF(L5="ce",'List of dopants and characteris'!$D$7,IF(L5="ca",'List of dopants and characteris'!$E$7,IF(L5="rb",'List of dopants and characteris'!$F$7,0)))))</f>
        <v>0</v>
      </c>
      <c r="S5" s="15">
        <f>IF(M5="nb",'List of dopants and characteris'!$B$11,IF(M5="ru",'List of dopants and characteris'!$C$11,IF(M5="ta",'List of dopants and characteris'!$D$11,IF(M5="sb",'List of dopants and characteris'!$E$11,IF(M5="w",'List of dopants and characteris'!$F$11,IF(M5="ge",'List of dopants and characteris'!$G$11,IF(M5="bi",'List of dopants and characteris'!$H$11,IF(M5="cr",'List of dopants and characteris'!$I$11,IF(M5="gd",'List of dopants and characteris'!$J$11,IF(M5="mo",'List of dopants and characteris'!$K$11,IF(M5="sm",'List of dopants and characteris'!$L$11,IF(M5="y",'List of dopants and characteris'!$M$11,0))))))))))))</f>
        <v>1.6</v>
      </c>
    </row>
    <row r="6" spans="1:19" ht="14.25" x14ac:dyDescent="0.2">
      <c r="A6" s="16" t="s">
        <v>91</v>
      </c>
      <c r="B6" s="11">
        <v>6.6</v>
      </c>
      <c r="C6" s="11">
        <v>3</v>
      </c>
      <c r="D6" s="11">
        <v>2</v>
      </c>
      <c r="E6" s="11">
        <v>0.1</v>
      </c>
      <c r="F6" s="11">
        <v>0</v>
      </c>
      <c r="G6" s="11">
        <v>0</v>
      </c>
      <c r="H6" s="11">
        <v>98</v>
      </c>
      <c r="I6" s="12">
        <v>2.7999999999999998E-4</v>
      </c>
      <c r="J6" s="13">
        <f t="shared" si="0"/>
        <v>-3.552841968657781</v>
      </c>
      <c r="K6" s="11" t="s">
        <v>92</v>
      </c>
      <c r="L6" s="14"/>
      <c r="M6" s="14"/>
      <c r="N6" s="13">
        <f>IF(K6="al",'List of dopants and characteris'!$B$2,IF(K6="fe",'List of dopants and characteris'!$C$2,IF(K6="ga",'List of dopants and characteris'!$D$2,IF(K6="ge",'List of dopants and characteris'!$E$2,0))))</f>
        <v>53</v>
      </c>
      <c r="O6" s="11">
        <f>IF(L6="sr",'List of dopants and characteris'!$B$6,IF(L6="ba",'List of dopants and characteris'!$C$6,IF(L6="ce",'List of dopants and characteris'!$D$6,IF(L6="ca",'List of dopants and characteris'!$E$6,IF(L6="rb",'List of dopants and characteris'!$F$6,0)))))</f>
        <v>0</v>
      </c>
      <c r="P6" s="13">
        <f>IF(M6="nb",'List of dopants and characteris'!$B$10,IF(M6="ru",'List of dopants and characteris'!$C$10,IF(M6="ta",'List of dopants and characteris'!$D$10,IF(M6="sb",'List of dopants and characteris'!$E$10,IF(M6="w",'List of dopants and characteris'!$F$10,IF(M6="ge",'List of dopants and characteris'!$G$10,IF(M6="bi",'List of dopants and characteris'!$H$10,IF(M6="cr",'List of dopants and characteris'!$I$10,IF(M6="gd",'List of dopants and characteris'!$J$10,IF(M6="mo",'List of dopants and characteris'!$K$10,IF(M6="sm",'List of dopants and characteris'!$L$10,IF(M6="y",'List of dopants and characteris'!$M$10,0))))))))))))</f>
        <v>0</v>
      </c>
      <c r="Q6" s="15">
        <f>IF(K6="al",'List of dopants and characteris'!$B$3,IF(K6="fe",'List of dopants and characteris'!$C$3,IF(K6="ga",'List of dopants and characteris'!$D$3,IF(K6="ge",'List of dopants and characteris'!$E$3,0))))</f>
        <v>2.0099999999999998</v>
      </c>
      <c r="R6" s="15">
        <f>IF(L6="sr",'List of dopants and characteris'!$B$7,IF(L6="ba",'List of dopants and characteris'!$C$7,IF(L6="ce",'List of dopants and characteris'!$D$7,IF(L6="ca",'List of dopants and characteris'!$E$7,IF(L6="rb",'List of dopants and characteris'!$F$7,0)))))</f>
        <v>0</v>
      </c>
      <c r="S6" s="15">
        <f>IF(M6="nb",'List of dopants and characteris'!$B$11,IF(M6="ru",'List of dopants and characteris'!$C$11,IF(M6="ta",'List of dopants and characteris'!$D$11,IF(M6="sb",'List of dopants and characteris'!$E$11,IF(M6="w",'List of dopants and characteris'!$F$11,IF(M6="ge",'List of dopants and characteris'!$G$11,IF(M6="bi",'List of dopants and characteris'!$H$11,IF(M6="cr",'List of dopants and characteris'!$I$11,IF(M6="gd",'List of dopants and characteris'!$J$11,IF(M6="mo",'List of dopants and characteris'!$K$11,IF(M6="sm",'List of dopants and characteris'!$L$11,IF(M6="y",'List of dopants and characteris'!$M$11,0))))))))))))</f>
        <v>0</v>
      </c>
    </row>
    <row r="7" spans="1:19" ht="14.25" x14ac:dyDescent="0.2">
      <c r="A7" s="18" t="s">
        <v>80</v>
      </c>
      <c r="B7" s="11">
        <v>6.55</v>
      </c>
      <c r="C7" s="11">
        <v>3</v>
      </c>
      <c r="D7" s="11">
        <v>2</v>
      </c>
      <c r="E7" s="11">
        <v>0.15</v>
      </c>
      <c r="F7" s="11">
        <v>0</v>
      </c>
      <c r="G7" s="11">
        <v>0</v>
      </c>
      <c r="H7" s="11">
        <v>97.5</v>
      </c>
      <c r="I7" s="12">
        <v>4.5800000000000002E-4</v>
      </c>
      <c r="J7" s="13">
        <f t="shared" si="0"/>
        <v>-3.3391345219961308</v>
      </c>
      <c r="K7" s="11" t="s">
        <v>74</v>
      </c>
      <c r="L7" s="14"/>
      <c r="M7" s="14"/>
      <c r="N7" s="13">
        <f>IF(K7="al",'List of dopants and characteris'!$B$2,IF(K7="fe",'List of dopants and characteris'!$C$2,IF(K7="ga",'List of dopants and characteris'!$D$2,IF(K7="ge",'List of dopants and characteris'!$E$2,0))))</f>
        <v>61</v>
      </c>
      <c r="O7" s="11">
        <f>IF(L7="sr",'List of dopants and characteris'!$B$6,IF(L7="ba",'List of dopants and characteris'!$C$6,IF(L7="ce",'List of dopants and characteris'!$D$6,IF(L7="ca",'List of dopants and characteris'!$E$6,IF(L7="rb",'List of dopants and characteris'!$F$6,0)))))</f>
        <v>0</v>
      </c>
      <c r="P7" s="13">
        <f>IF(M7="nb",'List of dopants and characteris'!$B$10,IF(M7="ru",'List of dopants and characteris'!$C$10,IF(M7="ta",'List of dopants and characteris'!$D$10,IF(M7="sb",'List of dopants and characteris'!$E$10,IF(M7="w",'List of dopants and characteris'!$F$10,IF(M7="ge",'List of dopants and characteris'!$G$10,IF(M7="bi",'List of dopants and characteris'!$H$10,IF(M7="cr",'List of dopants and characteris'!$I$10,IF(M7="gd",'List of dopants and characteris'!$J$10,IF(M7="mo",'List of dopants and characteris'!$K$10,IF(M7="sm",'List of dopants and characteris'!$L$10,IF(M7="y",'List of dopants and characteris'!$M$10,0))))))))))))</f>
        <v>0</v>
      </c>
      <c r="Q7" s="15">
        <f>IF(K7="al",'List of dopants and characteris'!$B$3,IF(K7="fe",'List of dopants and characteris'!$C$3,IF(K7="ga",'List of dopants and characteris'!$D$3,IF(K7="ge",'List of dopants and characteris'!$E$3,0))))</f>
        <v>1.81</v>
      </c>
      <c r="R7" s="15">
        <f>IF(L7="sr",'List of dopants and characteris'!$B$7,IF(L7="ba",'List of dopants and characteris'!$C$7,IF(L7="ce",'List of dopants and characteris'!$D$7,IF(L7="ca",'List of dopants and characteris'!$E$7,IF(L7="rb",'List of dopants and characteris'!$F$7,0)))))</f>
        <v>0</v>
      </c>
      <c r="S7" s="15">
        <f>IF(M7="nb",'List of dopants and characteris'!$B$11,IF(M7="ru",'List of dopants and characteris'!$C$11,IF(M7="ta",'List of dopants and characteris'!$D$11,IF(M7="sb",'List of dopants and characteris'!$E$11,IF(M7="w",'List of dopants and characteris'!$F$11,IF(M7="ge",'List of dopants and characteris'!$G$11,IF(M7="bi",'List of dopants and characteris'!$H$11,IF(M7="cr",'List of dopants and characteris'!$I$11,IF(M7="gd",'List of dopants and characteris'!$J$11,IF(M7="mo",'List of dopants and characteris'!$K$11,IF(M7="sm",'List of dopants and characteris'!$L$11,IF(M7="y",'List of dopants and characteris'!$M$11,0))))))))))))</f>
        <v>0</v>
      </c>
    </row>
    <row r="8" spans="1:19" ht="14.25" x14ac:dyDescent="0.2">
      <c r="A8" s="16" t="s">
        <v>88</v>
      </c>
      <c r="B8" s="11">
        <v>6.4</v>
      </c>
      <c r="C8" s="11">
        <v>3</v>
      </c>
      <c r="D8" s="11">
        <v>2</v>
      </c>
      <c r="E8" s="11">
        <v>0.2</v>
      </c>
      <c r="F8" s="11">
        <v>0</v>
      </c>
      <c r="G8" s="11">
        <v>0</v>
      </c>
      <c r="H8" s="11">
        <v>97.3</v>
      </c>
      <c r="I8" s="12">
        <v>1.24E-3</v>
      </c>
      <c r="J8" s="13">
        <f t="shared" si="0"/>
        <v>-2.9065783148377649</v>
      </c>
      <c r="K8" s="11" t="s">
        <v>74</v>
      </c>
      <c r="L8" s="14"/>
      <c r="M8" s="14"/>
      <c r="N8" s="13">
        <f>IF(K8="al",'List of dopants and characteris'!$B$2,IF(K8="fe",'List of dopants and characteris'!$C$2,IF(K8="ga",'List of dopants and characteris'!$D$2,IF(K8="ge",'List of dopants and characteris'!$E$2,0))))</f>
        <v>61</v>
      </c>
      <c r="O8" s="11">
        <f>IF(L8="sr",'List of dopants and characteris'!$B$6,IF(L8="ba",'List of dopants and characteris'!$C$6,IF(L8="ce",'List of dopants and characteris'!$D$6,IF(L8="ca",'List of dopants and characteris'!$E$6,IF(L8="rb",'List of dopants and characteris'!$F$6,0)))))</f>
        <v>0</v>
      </c>
      <c r="P8" s="13">
        <f>IF(M8="nb",'List of dopants and characteris'!$B$10,IF(M8="ru",'List of dopants and characteris'!$C$10,IF(M8="ta",'List of dopants and characteris'!$D$10,IF(M8="sb",'List of dopants and characteris'!$E$10,IF(M8="w",'List of dopants and characteris'!$F$10,IF(M8="ge",'List of dopants and characteris'!$G$10,IF(M8="bi",'List of dopants and characteris'!$H$10,IF(M8="cr",'List of dopants and characteris'!$I$10,IF(M8="gd",'List of dopants and characteris'!$J$10,IF(M8="mo",'List of dopants and characteris'!$K$10,IF(M8="sm",'List of dopants and characteris'!$L$10,IF(M8="y",'List of dopants and characteris'!$M$10,0))))))))))))</f>
        <v>0</v>
      </c>
      <c r="Q8" s="15">
        <f>IF(K8="al",'List of dopants and characteris'!$B$3,IF(K8="fe",'List of dopants and characteris'!$C$3,IF(K8="ga",'List of dopants and characteris'!$D$3,IF(K8="ge",'List of dopants and characteris'!$E$3,0))))</f>
        <v>1.81</v>
      </c>
      <c r="R8" s="15">
        <f>IF(L8="sr",'List of dopants and characteris'!$B$7,IF(L8="ba",'List of dopants and characteris'!$C$7,IF(L8="ce",'List of dopants and characteris'!$D$7,IF(L8="ca",'List of dopants and characteris'!$E$7,IF(L8="rb",'List of dopants and characteris'!$F$7,0)))))</f>
        <v>0</v>
      </c>
      <c r="S8" s="15">
        <f>IF(M8="nb",'List of dopants and characteris'!$B$11,IF(M8="ru",'List of dopants and characteris'!$C$11,IF(M8="ta",'List of dopants and characteris'!$D$11,IF(M8="sb",'List of dopants and characteris'!$E$11,IF(M8="w",'List of dopants and characteris'!$F$11,IF(M8="ge",'List of dopants and characteris'!$G$11,IF(M8="bi",'List of dopants and characteris'!$H$11,IF(M8="cr",'List of dopants and characteris'!$I$11,IF(M8="gd",'List of dopants and characteris'!$J$11,IF(M8="mo",'List of dopants and characteris'!$K$11,IF(M8="sm",'List of dopants and characteris'!$L$11,IF(M8="y",'List of dopants and characteris'!$M$11,0))))))))))))</f>
        <v>0</v>
      </c>
    </row>
    <row r="9" spans="1:19" ht="14.25" x14ac:dyDescent="0.2">
      <c r="A9" s="16" t="s">
        <v>121</v>
      </c>
      <c r="B9" s="11">
        <v>6.5</v>
      </c>
      <c r="C9" s="11">
        <v>3</v>
      </c>
      <c r="D9" s="11">
        <v>1.5</v>
      </c>
      <c r="E9" s="11">
        <v>0</v>
      </c>
      <c r="F9" s="11">
        <v>0</v>
      </c>
      <c r="G9" s="11">
        <v>0.5</v>
      </c>
      <c r="H9" s="11">
        <v>97</v>
      </c>
      <c r="I9" s="12">
        <v>5.5999999999999995E-4</v>
      </c>
      <c r="J9" s="13">
        <f t="shared" si="0"/>
        <v>-3.2518119729937998</v>
      </c>
      <c r="K9" s="14"/>
      <c r="L9" s="14"/>
      <c r="M9" s="11" t="s">
        <v>72</v>
      </c>
      <c r="N9" s="13">
        <f>IF(K9="al",'List of dopants and characteris'!$B$2,IF(K9="fe",'List of dopants and characteris'!$C$2,IF(K9="ga",'List of dopants and characteris'!$D$2,IF(K9="ge",'List of dopants and characteris'!$E$2,0))))</f>
        <v>0</v>
      </c>
      <c r="O9" s="11">
        <f>IF(L9="sr",'List of dopants and characteris'!$B$6,IF(L9="ba",'List of dopants and characteris'!$C$6,IF(L9="ce",'List of dopants and characteris'!$D$6,IF(L9="ca",'List of dopants and characteris'!$E$6,IF(L9="rb",'List of dopants and characteris'!$F$6,0)))))</f>
        <v>0</v>
      </c>
      <c r="P9" s="13">
        <f>IF(M9="nb",'List of dopants and characteris'!$B$10,IF(M9="ru",'List of dopants and characteris'!$C$10,IF(M9="ta",'List of dopants and characteris'!$D$10,IF(M9="sb",'List of dopants and characteris'!$E$10,IF(M9="w",'List of dopants and characteris'!$F$10,IF(M9="ge",'List of dopants and characteris'!$G$10,IF(M9="bi",'List of dopants and characteris'!$H$10,IF(M9="cr",'List of dopants and characteris'!$I$10,IF(M9="gd",'List of dopants and characteris'!$J$10,IF(M9="mo",'List of dopants and characteris'!$K$10,IF(M9="sm",'List of dopants and characteris'!$L$10,IF(M9="y",'List of dopants and characteris'!$M$10,0))))))))))))</f>
        <v>78</v>
      </c>
      <c r="Q9" s="15">
        <f>IF(K9="al",'List of dopants and characteris'!$B$3,IF(K9="fe",'List of dopants and characteris'!$C$3,IF(K9="ga",'List of dopants and characteris'!$D$3,IF(K9="ge",'List of dopants and characteris'!$E$3,0))))</f>
        <v>0</v>
      </c>
      <c r="R9" s="15">
        <f>IF(L9="sr",'List of dopants and characteris'!$B$7,IF(L9="ba",'List of dopants and characteris'!$C$7,IF(L9="ce",'List of dopants and characteris'!$D$7,IF(L9="ca",'List of dopants and characteris'!$E$7,IF(L9="rb",'List of dopants and characteris'!$F$7,0)))))</f>
        <v>0</v>
      </c>
      <c r="S9" s="15">
        <f>IF(M9="nb",'List of dopants and characteris'!$B$11,IF(M9="ru",'List of dopants and characteris'!$C$11,IF(M9="ta",'List of dopants and characteris'!$D$11,IF(M9="sb",'List of dopants and characteris'!$E$11,IF(M9="w",'List of dopants and characteris'!$F$11,IF(M9="ge",'List of dopants and characteris'!$G$11,IF(M9="bi",'List of dopants and characteris'!$H$11,IF(M9="cr",'List of dopants and characteris'!$I$11,IF(M9="gd",'List of dopants and characteris'!$J$11,IF(M9="mo",'List of dopants and characteris'!$K$11,IF(M9="sm",'List of dopants and characteris'!$L$11,IF(M9="y",'List of dopants and characteris'!$M$11,0))))))))))))</f>
        <v>1.5</v>
      </c>
    </row>
    <row r="10" spans="1:19" ht="14.25" x14ac:dyDescent="0.2">
      <c r="A10" s="16" t="s">
        <v>123</v>
      </c>
      <c r="B10" s="11">
        <v>6.5</v>
      </c>
      <c r="C10" s="11">
        <v>3</v>
      </c>
      <c r="D10" s="11">
        <v>1.5</v>
      </c>
      <c r="E10" s="11">
        <v>0</v>
      </c>
      <c r="F10" s="11">
        <v>0</v>
      </c>
      <c r="G10" s="11">
        <v>0.5</v>
      </c>
      <c r="H10" s="11">
        <v>96.9</v>
      </c>
      <c r="I10" s="12">
        <v>8.4999999999999995E-4</v>
      </c>
      <c r="J10" s="13">
        <f t="shared" si="0"/>
        <v>-3.0705810742857071</v>
      </c>
      <c r="K10" s="14"/>
      <c r="L10" s="14"/>
      <c r="M10" s="11" t="s">
        <v>72</v>
      </c>
      <c r="N10" s="13">
        <f>IF(K10="al",'List of dopants and characteris'!$B$2,IF(K10="fe",'List of dopants and characteris'!$C$2,IF(K10="ga",'List of dopants and characteris'!$D$2,IF(K10="ge",'List of dopants and characteris'!$E$2,0))))</f>
        <v>0</v>
      </c>
      <c r="O10" s="11">
        <f>IF(L10="sr",'List of dopants and characteris'!$B$6,IF(L10="ba",'List of dopants and characteris'!$C$6,IF(L10="ce",'List of dopants and characteris'!$D$6,IF(L10="ca",'List of dopants and characteris'!$E$6,IF(L10="rb",'List of dopants and characteris'!$F$6,0)))))</f>
        <v>0</v>
      </c>
      <c r="P10" s="13">
        <f>IF(M10="nb",'List of dopants and characteris'!$B$10,IF(M10="ru",'List of dopants and characteris'!$C$10,IF(M10="ta",'List of dopants and characteris'!$D$10,IF(M10="sb",'List of dopants and characteris'!$E$10,IF(M10="w",'List of dopants and characteris'!$F$10,IF(M10="ge",'List of dopants and characteris'!$G$10,IF(M10="bi",'List of dopants and characteris'!$H$10,IF(M10="cr",'List of dopants and characteris'!$I$10,IF(M10="gd",'List of dopants and characteris'!$J$10,IF(M10="mo",'List of dopants and characteris'!$K$10,IF(M10="sm",'List of dopants and characteris'!$L$10,IF(M10="y",'List of dopants and characteris'!$M$10,0))))))))))))</f>
        <v>78</v>
      </c>
      <c r="Q10" s="15">
        <f>IF(K10="al",'List of dopants and characteris'!$B$3,IF(K10="fe",'List of dopants and characteris'!$C$3,IF(K10="ga",'List of dopants and characteris'!$D$3,IF(K10="ge",'List of dopants and characteris'!$E$3,0))))</f>
        <v>0</v>
      </c>
      <c r="R10" s="15">
        <f>IF(L10="sr",'List of dopants and characteris'!$B$7,IF(L10="ba",'List of dopants and characteris'!$C$7,IF(L10="ce",'List of dopants and characteris'!$D$7,IF(L10="ca",'List of dopants and characteris'!$E$7,IF(L10="rb",'List of dopants and characteris'!$F$7,0)))))</f>
        <v>0</v>
      </c>
      <c r="S10" s="15">
        <f>IF(M10="nb",'List of dopants and characteris'!$B$11,IF(M10="ru",'List of dopants and characteris'!$C$11,IF(M10="ta",'List of dopants and characteris'!$D$11,IF(M10="sb",'List of dopants and characteris'!$E$11,IF(M10="w",'List of dopants and characteris'!$F$11,IF(M10="ge",'List of dopants and characteris'!$G$11,IF(M10="bi",'List of dopants and characteris'!$H$11,IF(M10="cr",'List of dopants and characteris'!$I$11,IF(M10="gd",'List of dopants and characteris'!$J$11,IF(M10="mo",'List of dopants and characteris'!$K$11,IF(M10="sm",'List of dopants and characteris'!$L$11,IF(M10="y",'List of dopants and characteris'!$M$11,0))))))))))))</f>
        <v>1.5</v>
      </c>
    </row>
    <row r="11" spans="1:19" ht="14.25" x14ac:dyDescent="0.2">
      <c r="A11" s="16" t="s">
        <v>124</v>
      </c>
      <c r="B11" s="11">
        <v>6.75</v>
      </c>
      <c r="C11" s="11">
        <v>3</v>
      </c>
      <c r="D11" s="11">
        <v>1.75</v>
      </c>
      <c r="E11" s="11">
        <v>0</v>
      </c>
      <c r="F11" s="11">
        <v>0</v>
      </c>
      <c r="G11" s="11">
        <v>0.25</v>
      </c>
      <c r="H11" s="11">
        <v>96.7</v>
      </c>
      <c r="I11" s="12">
        <v>6.5499999999999998E-4</v>
      </c>
      <c r="J11" s="13">
        <f t="shared" si="0"/>
        <v>-3.1837587000082168</v>
      </c>
      <c r="K11" s="14"/>
      <c r="L11" s="14"/>
      <c r="M11" s="11" t="s">
        <v>72</v>
      </c>
      <c r="N11" s="13">
        <f>IF(K11="al",'List of dopants and characteris'!$B$2,IF(K11="fe",'List of dopants and characteris'!$C$2,IF(K11="ga",'List of dopants and characteris'!$D$2,IF(K11="ge",'List of dopants and characteris'!$E$2,0))))</f>
        <v>0</v>
      </c>
      <c r="O11" s="11">
        <f>IF(L11="sr",'List of dopants and characteris'!$B$6,IF(L11="ba",'List of dopants and characteris'!$C$6,IF(L11="ce",'List of dopants and characteris'!$D$6,IF(L11="ca",'List of dopants and characteris'!$E$6,IF(L11="rb",'List of dopants and characteris'!$F$6,0)))))</f>
        <v>0</v>
      </c>
      <c r="P11" s="13">
        <f>IF(M11="nb",'List of dopants and characteris'!$B$10,IF(M11="ru",'List of dopants and characteris'!$C$10,IF(M11="ta",'List of dopants and characteris'!$D$10,IF(M11="sb",'List of dopants and characteris'!$E$10,IF(M11="w",'List of dopants and characteris'!$F$10,IF(M11="ge",'List of dopants and characteris'!$G$10,IF(M11="bi",'List of dopants and characteris'!$H$10,IF(M11="cr",'List of dopants and characteris'!$I$10,IF(M11="gd",'List of dopants and characteris'!$J$10,IF(M11="mo",'List of dopants and characteris'!$K$10,IF(M11="sm",'List of dopants and characteris'!$L$10,IF(M11="y",'List of dopants and characteris'!$M$10,0))))))))))))</f>
        <v>78</v>
      </c>
      <c r="Q11" s="15">
        <f>IF(K11="al",'List of dopants and characteris'!$B$3,IF(K11="fe",'List of dopants and characteris'!$C$3,IF(K11="ga",'List of dopants and characteris'!$D$3,IF(K11="ge",'List of dopants and characteris'!$E$3,0))))</f>
        <v>0</v>
      </c>
      <c r="R11" s="15">
        <f>IF(L11="sr",'List of dopants and characteris'!$B$7,IF(L11="ba",'List of dopants and characteris'!$C$7,IF(L11="ce",'List of dopants and characteris'!$D$7,IF(L11="ca",'List of dopants and characteris'!$E$7,IF(L11="rb",'List of dopants and characteris'!$F$7,0)))))</f>
        <v>0</v>
      </c>
      <c r="S11" s="15">
        <f>IF(M11="nb",'List of dopants and characteris'!$B$11,IF(M11="ru",'List of dopants and characteris'!$C$11,IF(M11="ta",'List of dopants and characteris'!$D$11,IF(M11="sb",'List of dopants and characteris'!$E$11,IF(M11="w",'List of dopants and characteris'!$F$11,IF(M11="ge",'List of dopants and characteris'!$G$11,IF(M11="bi",'List of dopants and characteris'!$H$11,IF(M11="cr",'List of dopants and characteris'!$I$11,IF(M11="gd",'List of dopants and characteris'!$J$11,IF(M11="mo",'List of dopants and characteris'!$K$11,IF(M11="sm",'List of dopants and characteris'!$L$11,IF(M11="y",'List of dopants and characteris'!$M$11,0))))))))))))</f>
        <v>1.5</v>
      </c>
    </row>
    <row r="12" spans="1:19" ht="14.25" x14ac:dyDescent="0.2">
      <c r="A12" s="16" t="s">
        <v>71</v>
      </c>
      <c r="B12" s="11">
        <v>7</v>
      </c>
      <c r="C12" s="11">
        <v>3</v>
      </c>
      <c r="D12" s="11">
        <v>2</v>
      </c>
      <c r="E12" s="11">
        <v>0</v>
      </c>
      <c r="F12" s="11">
        <v>0</v>
      </c>
      <c r="G12" s="11">
        <v>0</v>
      </c>
      <c r="H12" s="11">
        <v>96.7</v>
      </c>
      <c r="I12" s="12">
        <v>2.4000000000000001E-4</v>
      </c>
      <c r="J12" s="13">
        <f t="shared" si="0"/>
        <v>-3.6197887582883941</v>
      </c>
      <c r="K12" s="14"/>
      <c r="L12" s="14"/>
      <c r="M12" s="14"/>
      <c r="N12" s="13">
        <f>IF(K12="al",'List of dopants and characteris'!$B$2,IF(K12="fe",'List of dopants and characteris'!$C$2,IF(K12="ga",'List of dopants and characteris'!$D$2,IF(K12="ge",'List of dopants and characteris'!$E$2,0))))</f>
        <v>0</v>
      </c>
      <c r="O12" s="11">
        <f>IF(L12="sr",'List of dopants and characteris'!$B$6,IF(L12="ba",'List of dopants and characteris'!$C$6,IF(L12="ce",'List of dopants and characteris'!$D$6,IF(L12="ca",'List of dopants and characteris'!$E$6,IF(L12="rb",'List of dopants and characteris'!$F$6,0)))))</f>
        <v>0</v>
      </c>
      <c r="P12" s="13">
        <f>IF(M12="nb",'List of dopants and characteris'!$B$10,IF(M12="ru",'List of dopants and characteris'!$C$10,IF(M12="ta",'List of dopants and characteris'!$D$10,IF(M12="sb",'List of dopants and characteris'!$E$10,IF(M12="w",'List of dopants and characteris'!$F$10,IF(M12="ge",'List of dopants and characteris'!$G$10,IF(M12="bi",'List of dopants and characteris'!$H$10,IF(M12="cr",'List of dopants and characteris'!$I$10,IF(M12="gd",'List of dopants and characteris'!$J$10,IF(M12="mo",'List of dopants and characteris'!$K$10,IF(M12="sm",'List of dopants and characteris'!$L$10,IF(M12="y",'List of dopants and characteris'!$M$10,0))))))))))))</f>
        <v>0</v>
      </c>
      <c r="Q12" s="15">
        <f>IF(K12="al",'List of dopants and characteris'!$B$3,IF(K12="fe",'List of dopants and characteris'!$C$3,IF(K12="ga",'List of dopants and characteris'!$D$3,IF(K12="ge",'List of dopants and characteris'!$E$3,0))))</f>
        <v>0</v>
      </c>
      <c r="R12" s="15">
        <f>IF(L12="sr",'List of dopants and characteris'!$B$7,IF(L12="ba",'List of dopants and characteris'!$C$7,IF(L12="ce",'List of dopants and characteris'!$D$7,IF(L12="ca",'List of dopants and characteris'!$E$7,IF(L12="rb",'List of dopants and characteris'!$F$7,0)))))</f>
        <v>0</v>
      </c>
      <c r="S12" s="15">
        <f>IF(M12="nb",'List of dopants and characteris'!$B$11,IF(M12="ru",'List of dopants and characteris'!$C$11,IF(M12="ta",'List of dopants and characteris'!$D$11,IF(M12="sb",'List of dopants and characteris'!$E$11,IF(M12="w",'List of dopants and characteris'!$F$11,IF(M12="ge",'List of dopants and characteris'!$G$11,IF(M12="bi",'List of dopants and characteris'!$H$11,IF(M12="cr",'List of dopants and characteris'!$I$11,IF(M12="gd",'List of dopants and characteris'!$J$11,IF(M12="mo",'List of dopants and characteris'!$K$11,IF(M12="sm",'List of dopants and characteris'!$L$11,IF(M12="y",'List of dopants and characteris'!$M$11,0))))))))))))</f>
        <v>0</v>
      </c>
    </row>
    <row r="13" spans="1:19" ht="14.25" x14ac:dyDescent="0.2">
      <c r="A13" s="18" t="s">
        <v>81</v>
      </c>
      <c r="B13" s="11">
        <v>6.1</v>
      </c>
      <c r="C13" s="11">
        <v>3</v>
      </c>
      <c r="D13" s="11">
        <v>2</v>
      </c>
      <c r="E13" s="11">
        <v>0.3</v>
      </c>
      <c r="F13" s="11">
        <v>0</v>
      </c>
      <c r="G13" s="11">
        <v>0</v>
      </c>
      <c r="H13" s="11">
        <v>96.3</v>
      </c>
      <c r="I13" s="12">
        <v>1.1199999999999999E-3</v>
      </c>
      <c r="J13" s="13">
        <f t="shared" si="0"/>
        <v>-2.9507819773298185</v>
      </c>
      <c r="K13" s="11" t="s">
        <v>74</v>
      </c>
      <c r="L13" s="14"/>
      <c r="M13" s="14"/>
      <c r="N13" s="13">
        <f>IF(K13="al",'List of dopants and characteris'!$B$2,IF(K13="fe",'List of dopants and characteris'!$C$2,IF(K13="ga",'List of dopants and characteris'!$D$2,IF(K13="ge",'List of dopants and characteris'!$E$2,0))))</f>
        <v>61</v>
      </c>
      <c r="O13" s="11">
        <f>IF(L13="sr",'List of dopants and characteris'!$B$6,IF(L13="ba",'List of dopants and characteris'!$C$6,IF(L13="ce",'List of dopants and characteris'!$D$6,IF(L13="ca",'List of dopants and characteris'!$E$6,IF(L13="rb",'List of dopants and characteris'!$F$6,0)))))</f>
        <v>0</v>
      </c>
      <c r="P13" s="13">
        <f>IF(M13="nb",'List of dopants and characteris'!$B$10,IF(M13="ru",'List of dopants and characteris'!$C$10,IF(M13="ta",'List of dopants and characteris'!$D$10,IF(M13="sb",'List of dopants and characteris'!$E$10,IF(M13="w",'List of dopants and characteris'!$F$10,IF(M13="ge",'List of dopants and characteris'!$G$10,IF(M13="bi",'List of dopants and characteris'!$H$10,IF(M13="cr",'List of dopants and characteris'!$I$10,IF(M13="gd",'List of dopants and characteris'!$J$10,IF(M13="mo",'List of dopants and characteris'!$K$10,IF(M13="sm",'List of dopants and characteris'!$L$10,IF(M13="y",'List of dopants and characteris'!$M$10,0))))))))))))</f>
        <v>0</v>
      </c>
      <c r="Q13" s="15">
        <f>IF(K13="al",'List of dopants and characteris'!$B$3,IF(K13="fe",'List of dopants and characteris'!$C$3,IF(K13="ga",'List of dopants and characteris'!$D$3,IF(K13="ge",'List of dopants and characteris'!$E$3,0))))</f>
        <v>1.81</v>
      </c>
      <c r="R13" s="15">
        <f>IF(L13="sr",'List of dopants and characteris'!$B$7,IF(L13="ba",'List of dopants and characteris'!$C$7,IF(L13="ce",'List of dopants and characteris'!$D$7,IF(L13="ca",'List of dopants and characteris'!$E$7,IF(L13="rb",'List of dopants and characteris'!$F$7,0)))))</f>
        <v>0</v>
      </c>
      <c r="S13" s="15">
        <f>IF(M13="nb",'List of dopants and characteris'!$B$11,IF(M13="ru",'List of dopants and characteris'!$C$11,IF(M13="ta",'List of dopants and characteris'!$D$11,IF(M13="sb",'List of dopants and characteris'!$E$11,IF(M13="w",'List of dopants and characteris'!$F$11,IF(M13="ge",'List of dopants and characteris'!$G$11,IF(M13="bi",'List of dopants and characteris'!$H$11,IF(M13="cr",'List of dopants and characteris'!$I$11,IF(M13="gd",'List of dopants and characteris'!$J$11,IF(M13="mo",'List of dopants and characteris'!$K$11,IF(M13="sm",'List of dopants and characteris'!$L$11,IF(M13="y",'List of dopants and characteris'!$M$11,0))))))))))))</f>
        <v>0</v>
      </c>
    </row>
    <row r="14" spans="1:19" ht="14.25" x14ac:dyDescent="0.2">
      <c r="A14" s="16" t="s">
        <v>101</v>
      </c>
      <c r="B14" s="13">
        <f>6.1+2*F14</f>
        <v>6.1</v>
      </c>
      <c r="C14" s="13">
        <f>3-F14</f>
        <v>3</v>
      </c>
      <c r="D14" s="11">
        <v>2</v>
      </c>
      <c r="E14" s="11">
        <v>0.3</v>
      </c>
      <c r="F14" s="11">
        <v>0</v>
      </c>
      <c r="G14" s="11">
        <v>0</v>
      </c>
      <c r="H14" s="11">
        <v>96.3</v>
      </c>
      <c r="I14" s="12">
        <v>1.1199999999999999E-3</v>
      </c>
      <c r="J14" s="13">
        <f t="shared" si="0"/>
        <v>-2.9507819773298185</v>
      </c>
      <c r="K14" s="11" t="s">
        <v>74</v>
      </c>
      <c r="L14" s="14"/>
      <c r="M14" s="14"/>
      <c r="N14" s="13">
        <f>IF(K14="al",'List of dopants and characteris'!$B$2,IF(K14="fe",'List of dopants and characteris'!$C$2,IF(K14="ga",'List of dopants and characteris'!$D$2,IF(K14="ge",'List of dopants and characteris'!$E$2,0))))</f>
        <v>61</v>
      </c>
      <c r="O14" s="11">
        <f>IF(L14="sr",'List of dopants and characteris'!$B$6,IF(L14="ba",'List of dopants and characteris'!$C$6,IF(L14="ce",'List of dopants and characteris'!$D$6,IF(L14="ca",'List of dopants and characteris'!$E$6,IF(L14="rb",'List of dopants and characteris'!$F$6,0)))))</f>
        <v>0</v>
      </c>
      <c r="P14" s="13">
        <f>IF(M14="nb",'List of dopants and characteris'!$B$10,IF(M14="ru",'List of dopants and characteris'!$C$10,IF(M14="ta",'List of dopants and characteris'!$D$10,IF(M14="sb",'List of dopants and characteris'!$E$10,IF(M14="w",'List of dopants and characteris'!$F$10,IF(M14="ge",'List of dopants and characteris'!$G$10,IF(M14="bi",'List of dopants and characteris'!$H$10,IF(M14="cr",'List of dopants and characteris'!$I$10,IF(M14="gd",'List of dopants and characteris'!$J$10,IF(M14="mo",'List of dopants and characteris'!$K$10,IF(M14="sm",'List of dopants and characteris'!$L$10,IF(M14="y",'List of dopants and characteris'!$M$10,0))))))))))))</f>
        <v>0</v>
      </c>
      <c r="Q14" s="15">
        <f>IF(K14="al",'List of dopants and characteris'!$B$3,IF(K14="fe",'List of dopants and characteris'!$C$3,IF(K14="ga",'List of dopants and characteris'!$D$3,IF(K14="ge",'List of dopants and characteris'!$E$3,0))))</f>
        <v>1.81</v>
      </c>
      <c r="R14" s="15">
        <f>IF(L14="sr",'List of dopants and characteris'!$B$7,IF(L14="ba",'List of dopants and characteris'!$C$7,IF(L14="ce",'List of dopants and characteris'!$D$7,IF(L14="ca",'List of dopants and characteris'!$E$7,IF(L14="rb",'List of dopants and characteris'!$F$7,0)))))</f>
        <v>0</v>
      </c>
      <c r="S14" s="15">
        <f>IF(M14="nb",'List of dopants and characteris'!$B$11,IF(M14="ru",'List of dopants and characteris'!$C$11,IF(M14="ta",'List of dopants and characteris'!$D$11,IF(M14="sb",'List of dopants and characteris'!$E$11,IF(M14="w",'List of dopants and characteris'!$F$11,IF(M14="ge",'List of dopants and characteris'!$G$11,IF(M14="bi",'List of dopants and characteris'!$H$11,IF(M14="cr",'List of dopants and characteris'!$I$11,IF(M14="gd",'List of dopants and characteris'!$J$11,IF(M14="mo",'List of dopants and characteris'!$K$11,IF(M14="sm",'List of dopants and characteris'!$L$11,IF(M14="y",'List of dopants and characteris'!$M$11,0))))))))))))</f>
        <v>0</v>
      </c>
    </row>
    <row r="15" spans="1:19" ht="14.25" x14ac:dyDescent="0.2">
      <c r="A15" s="16" t="s">
        <v>112</v>
      </c>
      <c r="B15" s="13">
        <f>7-2*G15</f>
        <v>6.1</v>
      </c>
      <c r="C15" s="11">
        <v>3</v>
      </c>
      <c r="D15" s="13">
        <f>2-G15</f>
        <v>1.55</v>
      </c>
      <c r="E15" s="11">
        <v>0</v>
      </c>
      <c r="F15" s="11">
        <v>0</v>
      </c>
      <c r="G15" s="11">
        <v>0.45</v>
      </c>
      <c r="H15" s="11">
        <v>96</v>
      </c>
      <c r="I15" s="12">
        <v>6.4000000000000005E-4</v>
      </c>
      <c r="J15" s="13">
        <f t="shared" si="0"/>
        <v>-3.1938200260161129</v>
      </c>
      <c r="K15" s="14"/>
      <c r="L15" s="14"/>
      <c r="M15" s="11" t="s">
        <v>111</v>
      </c>
      <c r="N15" s="13">
        <f>IF(K15="al",'List of dopants and characteris'!$B$2,IF(K15="fe",'List of dopants and characteris'!$C$2,IF(K15="ga",'List of dopants and characteris'!$D$2,IF(K15="ge",'List of dopants and characteris'!$E$2,0))))</f>
        <v>0</v>
      </c>
      <c r="O15" s="11">
        <f>IF(L15="sr",'List of dopants and characteris'!$B$6,IF(L15="ba",'List of dopants and characteris'!$C$6,IF(L15="ce",'List of dopants and characteris'!$D$6,IF(L15="ca",'List of dopants and characteris'!$E$6,IF(L15="rb",'List of dopants and characteris'!$F$6,0)))))</f>
        <v>0</v>
      </c>
      <c r="P15" s="13">
        <f>IF(M15="nb",'List of dopants and characteris'!$B$10,IF(M15="ru",'List of dopants and characteris'!$C$10,IF(M15="ta",'List of dopants and characteris'!$D$10,IF(M15="sb",'List of dopants and characteris'!$E$10,IF(M15="w",'List of dopants and characteris'!$F$10,IF(M15="ge",'List of dopants and characteris'!$G$10,IF(M15="bi",'List of dopants and characteris'!$H$10,IF(M15="cr",'List of dopants and characteris'!$I$10,IF(M15="gd",'List of dopants and characteris'!$J$10,IF(M15="mo",'List of dopants and characteris'!$K$10,IF(M15="sm",'List of dopants and characteris'!$L$10,IF(M15="y",'List of dopants and characteris'!$M$10,0))))))))))))</f>
        <v>74</v>
      </c>
      <c r="Q15" s="15">
        <f>IF(K15="al",'List of dopants and characteris'!$B$3,IF(K15="fe",'List of dopants and characteris'!$C$3,IF(K15="ga",'List of dopants and characteris'!$D$3,IF(K15="ge",'List of dopants and characteris'!$E$3,0))))</f>
        <v>0</v>
      </c>
      <c r="R15" s="15">
        <f>IF(L15="sr",'List of dopants and characteris'!$B$7,IF(L15="ba",'List of dopants and characteris'!$C$7,IF(L15="ce",'List of dopants and characteris'!$D$7,IF(L15="ca",'List of dopants and characteris'!$E$7,IF(L15="rb",'List of dopants and characteris'!$F$7,0)))))</f>
        <v>0</v>
      </c>
      <c r="S15" s="15">
        <f>IF(M15="nb",'List of dopants and characteris'!$B$11,IF(M15="ru",'List of dopants and characteris'!$C$11,IF(M15="ta",'List of dopants and characteris'!$D$11,IF(M15="sb",'List of dopants and characteris'!$E$11,IF(M15="w",'List of dopants and characteris'!$F$11,IF(M15="ge",'List of dopants and characteris'!$G$11,IF(M15="bi",'List of dopants and characteris'!$H$11,IF(M15="cr",'List of dopants and characteris'!$I$11,IF(M15="gd",'List of dopants and characteris'!$J$11,IF(M15="mo",'List of dopants and characteris'!$K$11,IF(M15="sm",'List of dopants and characteris'!$L$11,IF(M15="y",'List of dopants and characteris'!$M$11,0))))))))))))</f>
        <v>2.36</v>
      </c>
    </row>
    <row r="16" spans="1:19" ht="14.25" x14ac:dyDescent="0.2">
      <c r="A16" s="17" t="s">
        <v>116</v>
      </c>
      <c r="B16" s="13">
        <f>7-G16</f>
        <v>6.6</v>
      </c>
      <c r="C16" s="11">
        <v>3</v>
      </c>
      <c r="D16" s="13">
        <f>2-G16</f>
        <v>1.6</v>
      </c>
      <c r="E16" s="11">
        <v>0</v>
      </c>
      <c r="F16" s="11">
        <v>0</v>
      </c>
      <c r="G16" s="11">
        <v>0.4</v>
      </c>
      <c r="H16" s="11">
        <v>96</v>
      </c>
      <c r="I16" s="12">
        <v>6.6799999999999997E-4</v>
      </c>
      <c r="J16" s="13">
        <f t="shared" si="0"/>
        <v>-3.1752235375244542</v>
      </c>
      <c r="K16" s="14"/>
      <c r="L16" s="14"/>
      <c r="M16" s="11" t="s">
        <v>72</v>
      </c>
      <c r="N16" s="13">
        <f>IF(K16="al",'List of dopants and characteris'!$B$2,IF(K16="fe",'List of dopants and characteris'!$C$2,IF(K16="ga",'List of dopants and characteris'!$D$2,IF(K16="ge",'List of dopants and characteris'!$E$2,0))))</f>
        <v>0</v>
      </c>
      <c r="O16" s="11">
        <f>IF(L16="sr",'List of dopants and characteris'!$B$6,IF(L16="ba",'List of dopants and characteris'!$C$6,IF(L16="ce",'List of dopants and characteris'!$D$6,IF(L16="ca",'List of dopants and characteris'!$E$6,IF(L16="rb",'List of dopants and characteris'!$F$6,0)))))</f>
        <v>0</v>
      </c>
      <c r="P16" s="13">
        <f>IF(M16="nb",'List of dopants and characteris'!$B$10,IF(M16="ru",'List of dopants and characteris'!$C$10,IF(M16="ta",'List of dopants and characteris'!$D$10,IF(M16="sb",'List of dopants and characteris'!$E$10,IF(M16="w",'List of dopants and characteris'!$F$10,IF(M16="ge",'List of dopants and characteris'!$G$10,IF(M16="bi",'List of dopants and characteris'!$H$10,IF(M16="cr",'List of dopants and characteris'!$I$10,IF(M16="gd",'List of dopants and characteris'!$J$10,IF(M16="mo",'List of dopants and characteris'!$K$10,IF(M16="sm",'List of dopants and characteris'!$L$10,IF(M16="y",'List of dopants and characteris'!$M$10,0))))))))))))</f>
        <v>78</v>
      </c>
      <c r="Q16" s="15">
        <f>IF(K16="al",'List of dopants and characteris'!$B$3,IF(K16="fe",'List of dopants and characteris'!$C$3,IF(K16="ga",'List of dopants and characteris'!$D$3,IF(K16="ge",'List of dopants and characteris'!$E$3,0))))</f>
        <v>0</v>
      </c>
      <c r="R16" s="15">
        <f>IF(L16="sr",'List of dopants and characteris'!$B$7,IF(L16="ba",'List of dopants and characteris'!$C$7,IF(L16="ce",'List of dopants and characteris'!$D$7,IF(L16="ca",'List of dopants and characteris'!$E$7,IF(L16="rb",'List of dopants and characteris'!$F$7,0)))))</f>
        <v>0</v>
      </c>
      <c r="S16" s="15">
        <f>IF(M16="nb",'List of dopants and characteris'!$B$11,IF(M16="ru",'List of dopants and characteris'!$C$11,IF(M16="ta",'List of dopants and characteris'!$D$11,IF(M16="sb",'List of dopants and characteris'!$E$11,IF(M16="w",'List of dopants and characteris'!$F$11,IF(M16="ge",'List of dopants and characteris'!$G$11,IF(M16="bi",'List of dopants and characteris'!$H$11,IF(M16="cr",'List of dopants and characteris'!$I$11,IF(M16="gd",'List of dopants and characteris'!$J$11,IF(M16="mo",'List of dopants and characteris'!$K$11,IF(M16="sm",'List of dopants and characteris'!$L$11,IF(M16="y",'List of dopants and characteris'!$M$11,0))))))))))))</f>
        <v>1.5</v>
      </c>
    </row>
    <row r="17" spans="1:19" ht="14.25" x14ac:dyDescent="0.2">
      <c r="A17" s="16" t="s">
        <v>112</v>
      </c>
      <c r="B17" s="13">
        <f>7-2*G17</f>
        <v>6.3</v>
      </c>
      <c r="C17" s="11">
        <v>3</v>
      </c>
      <c r="D17" s="13">
        <f>2-G17</f>
        <v>1.65</v>
      </c>
      <c r="E17" s="11">
        <v>0</v>
      </c>
      <c r="F17" s="11">
        <v>0</v>
      </c>
      <c r="G17" s="11">
        <v>0.35</v>
      </c>
      <c r="H17" s="11">
        <v>96</v>
      </c>
      <c r="I17" s="12">
        <v>6.6E-4</v>
      </c>
      <c r="J17" s="13">
        <f t="shared" si="0"/>
        <v>-3.1804560644581312</v>
      </c>
      <c r="K17" s="14"/>
      <c r="L17" s="14"/>
      <c r="M17" s="11" t="s">
        <v>111</v>
      </c>
      <c r="N17" s="13">
        <f>IF(K17="al",'List of dopants and characteris'!$B$2,IF(K17="fe",'List of dopants and characteris'!$C$2,IF(K17="ga",'List of dopants and characteris'!$D$2,IF(K17="ge",'List of dopants and characteris'!$E$2,0))))</f>
        <v>0</v>
      </c>
      <c r="O17" s="11">
        <f>IF(L17="sr",'List of dopants and characteris'!$B$6,IF(L17="ba",'List of dopants and characteris'!$C$6,IF(L17="ce",'List of dopants and characteris'!$D$6,IF(L17="ca",'List of dopants and characteris'!$E$6,IF(L17="rb",'List of dopants and characteris'!$F$6,0)))))</f>
        <v>0</v>
      </c>
      <c r="P17" s="13">
        <f>IF(M17="nb",'List of dopants and characteris'!$B$10,IF(M17="ru",'List of dopants and characteris'!$C$10,IF(M17="ta",'List of dopants and characteris'!$D$10,IF(M17="sb",'List of dopants and characteris'!$E$10,IF(M17="w",'List of dopants and characteris'!$F$10,IF(M17="ge",'List of dopants and characteris'!$G$10,IF(M17="bi",'List of dopants and characteris'!$H$10,IF(M17="cr",'List of dopants and characteris'!$I$10,IF(M17="gd",'List of dopants and characteris'!$J$10,IF(M17="mo",'List of dopants and characteris'!$K$10,IF(M17="sm",'List of dopants and characteris'!$L$10,IF(M17="y",'List of dopants and characteris'!$M$10,0))))))))))))</f>
        <v>74</v>
      </c>
      <c r="Q17" s="15">
        <f>IF(K17="al",'List of dopants and characteris'!$B$3,IF(K17="fe",'List of dopants and characteris'!$C$3,IF(K17="ga",'List of dopants and characteris'!$D$3,IF(K17="ge",'List of dopants and characteris'!$E$3,0))))</f>
        <v>0</v>
      </c>
      <c r="R17" s="15">
        <f>IF(L17="sr",'List of dopants and characteris'!$B$7,IF(L17="ba",'List of dopants and characteris'!$C$7,IF(L17="ce",'List of dopants and characteris'!$D$7,IF(L17="ca",'List of dopants and characteris'!$E$7,IF(L17="rb",'List of dopants and characteris'!$F$7,0)))))</f>
        <v>0</v>
      </c>
      <c r="S17" s="15">
        <f>IF(M17="nb",'List of dopants and characteris'!$B$11,IF(M17="ru",'List of dopants and characteris'!$C$11,IF(M17="ta",'List of dopants and characteris'!$D$11,IF(M17="sb",'List of dopants and characteris'!$E$11,IF(M17="w",'List of dopants and characteris'!$F$11,IF(M17="ge",'List of dopants and characteris'!$G$11,IF(M17="bi",'List of dopants and characteris'!$H$11,IF(M17="cr",'List of dopants and characteris'!$I$11,IF(M17="gd",'List of dopants and characteris'!$J$11,IF(M17="mo",'List of dopants and characteris'!$K$11,IF(M17="sm",'List of dopants and characteris'!$L$11,IF(M17="y",'List of dopants and characteris'!$M$11,0))))))))))))</f>
        <v>2.36</v>
      </c>
    </row>
    <row r="18" spans="1:19" ht="14.25" x14ac:dyDescent="0.2">
      <c r="A18" s="16" t="s">
        <v>66</v>
      </c>
      <c r="B18" s="11">
        <v>6.4</v>
      </c>
      <c r="C18" s="11">
        <v>2.4</v>
      </c>
      <c r="D18" s="11">
        <v>2</v>
      </c>
      <c r="E18" s="11">
        <v>0</v>
      </c>
      <c r="F18" s="11">
        <v>0.6</v>
      </c>
      <c r="G18" s="11">
        <v>0</v>
      </c>
      <c r="H18" s="11">
        <v>96</v>
      </c>
      <c r="I18" s="12">
        <v>1.26E-5</v>
      </c>
      <c r="J18" s="13">
        <f t="shared" si="0"/>
        <v>-4.8996294548824375</v>
      </c>
      <c r="K18" s="14"/>
      <c r="L18" s="11" t="s">
        <v>67</v>
      </c>
      <c r="M18" s="14"/>
      <c r="N18" s="13">
        <f>IF(K18="al",'List of dopants and characteris'!$B$2,IF(K18="fe",'List of dopants and characteris'!$C$2,IF(K18="ga",'List of dopants and characteris'!$D$2,IF(K18="ge",'List of dopants and characteris'!$E$2,0))))</f>
        <v>0</v>
      </c>
      <c r="O18" s="11">
        <f>IF(L18="sr",'List of dopants and characteris'!$B$6,IF(L18="ba",'List of dopants and characteris'!$C$6,IF(L18="ce",'List of dopants and characteris'!$D$6,IF(L18="ca",'List of dopants and characteris'!$E$6,IF(L18="rb",'List of dopants and characteris'!$F$6,0)))))</f>
        <v>111</v>
      </c>
      <c r="P18" s="13">
        <f>IF(M18="nb",'List of dopants and characteris'!$B$10,IF(M18="ru",'List of dopants and characteris'!$C$10,IF(M18="ta",'List of dopants and characteris'!$D$10,IF(M18="sb",'List of dopants and characteris'!$E$10,IF(M18="w",'List of dopants and characteris'!$F$10,IF(M18="ge",'List of dopants and characteris'!$G$10,IF(M18="bi",'List of dopants and characteris'!$H$10,IF(M18="cr",'List of dopants and characteris'!$I$10,IF(M18="gd",'List of dopants and characteris'!$J$10,IF(M18="mo",'List of dopants and characteris'!$K$10,IF(M18="sm",'List of dopants and characteris'!$L$10,IF(M18="y",'List of dopants and characteris'!$M$10,0))))))))))))</f>
        <v>0</v>
      </c>
      <c r="Q18" s="15">
        <f>IF(K18="al",'List of dopants and characteris'!$B$3,IF(K18="fe",'List of dopants and characteris'!$C$3,IF(K18="ga",'List of dopants and characteris'!$D$3,IF(K18="ge",'List of dopants and characteris'!$E$3,0))))</f>
        <v>0</v>
      </c>
      <c r="R18" s="15">
        <f>IF(L18="sr",'List of dopants and characteris'!$B$7,IF(L18="ba",'List of dopants and characteris'!$C$7,IF(L18="ce",'List of dopants and characteris'!$D$7,IF(L18="ca",'List of dopants and characteris'!$E$7,IF(L18="rb",'List of dopants and characteris'!$F$7,0)))))</f>
        <v>1.1200000000000001</v>
      </c>
      <c r="S18" s="15">
        <f>IF(M18="nb",'List of dopants and characteris'!$B$11,IF(M18="ru",'List of dopants and characteris'!$C$11,IF(M18="ta",'List of dopants and characteris'!$D$11,IF(M18="sb",'List of dopants and characteris'!$E$11,IF(M18="w",'List of dopants and characteris'!$F$11,IF(M18="ge",'List of dopants and characteris'!$G$11,IF(M18="bi",'List of dopants and characteris'!$H$11,IF(M18="cr",'List of dopants and characteris'!$I$11,IF(M18="gd",'List of dopants and characteris'!$J$11,IF(M18="mo",'List of dopants and characteris'!$K$11,IF(M18="sm",'List of dopants and characteris'!$L$11,IF(M18="y",'List of dopants and characteris'!$M$11,0))))))))))))</f>
        <v>0</v>
      </c>
    </row>
    <row r="19" spans="1:19" ht="14.25" x14ac:dyDescent="0.2">
      <c r="A19" s="16" t="s">
        <v>66</v>
      </c>
      <c r="B19" s="11">
        <v>6.6</v>
      </c>
      <c r="C19" s="11">
        <v>2.6</v>
      </c>
      <c r="D19" s="11">
        <v>2</v>
      </c>
      <c r="E19" s="11">
        <v>0</v>
      </c>
      <c r="F19" s="11">
        <v>0.4</v>
      </c>
      <c r="G19" s="11">
        <v>0</v>
      </c>
      <c r="H19" s="11">
        <v>96</v>
      </c>
      <c r="I19" s="12">
        <v>1.4399999999999999E-5</v>
      </c>
      <c r="J19" s="13">
        <f t="shared" si="0"/>
        <v>-4.8416375079047507</v>
      </c>
      <c r="K19" s="14"/>
      <c r="L19" s="11" t="s">
        <v>67</v>
      </c>
      <c r="M19" s="14"/>
      <c r="N19" s="13">
        <f>IF(K19="al",'List of dopants and characteris'!$B$2,IF(K19="fe",'List of dopants and characteris'!$C$2,IF(K19="ga",'List of dopants and characteris'!$D$2,IF(K19="ge",'List of dopants and characteris'!$E$2,0))))</f>
        <v>0</v>
      </c>
      <c r="O19" s="11">
        <f>IF(L19="sr",'List of dopants and characteris'!$B$6,IF(L19="ba",'List of dopants and characteris'!$C$6,IF(L19="ce",'List of dopants and characteris'!$D$6,IF(L19="ca",'List of dopants and characteris'!$E$6,IF(L19="rb",'List of dopants and characteris'!$F$6,0)))))</f>
        <v>111</v>
      </c>
      <c r="P19" s="13">
        <f>IF(M19="nb",'List of dopants and characteris'!$B$10,IF(M19="ru",'List of dopants and characteris'!$C$10,IF(M19="ta",'List of dopants and characteris'!$D$10,IF(M19="sb",'List of dopants and characteris'!$E$10,IF(M19="w",'List of dopants and characteris'!$F$10,IF(M19="ge",'List of dopants and characteris'!$G$10,IF(M19="bi",'List of dopants and characteris'!$H$10,IF(M19="cr",'List of dopants and characteris'!$I$10,IF(M19="gd",'List of dopants and characteris'!$J$10,IF(M19="mo",'List of dopants and characteris'!$K$10,IF(M19="sm",'List of dopants and characteris'!$L$10,IF(M19="y",'List of dopants and characteris'!$M$10,0))))))))))))</f>
        <v>0</v>
      </c>
      <c r="Q19" s="15">
        <f>IF(K19="al",'List of dopants and characteris'!$B$3,IF(K19="fe",'List of dopants and characteris'!$C$3,IF(K19="ga",'List of dopants and characteris'!$D$3,IF(K19="ge",'List of dopants and characteris'!$E$3,0))))</f>
        <v>0</v>
      </c>
      <c r="R19" s="15">
        <f>IF(L19="sr",'List of dopants and characteris'!$B$7,IF(L19="ba",'List of dopants and characteris'!$C$7,IF(L19="ce",'List of dopants and characteris'!$D$7,IF(L19="ca",'List of dopants and characteris'!$E$7,IF(L19="rb",'List of dopants and characteris'!$F$7,0)))))</f>
        <v>1.1200000000000001</v>
      </c>
      <c r="S19" s="15">
        <f>IF(M19="nb",'List of dopants and characteris'!$B$11,IF(M19="ru",'List of dopants and characteris'!$C$11,IF(M19="ta",'List of dopants and characteris'!$D$11,IF(M19="sb",'List of dopants and characteris'!$E$11,IF(M19="w",'List of dopants and characteris'!$F$11,IF(M19="ge",'List of dopants and characteris'!$G$11,IF(M19="bi",'List of dopants and characteris'!$H$11,IF(M19="cr",'List of dopants and characteris'!$I$11,IF(M19="gd",'List of dopants and characteris'!$J$11,IF(M19="mo",'List of dopants and characteris'!$K$11,IF(M19="sm",'List of dopants and characteris'!$L$11,IF(M19="y",'List of dopants and characteris'!$M$11,0))))))))))))</f>
        <v>0</v>
      </c>
    </row>
    <row r="20" spans="1:19" ht="14.25" x14ac:dyDescent="0.2">
      <c r="A20" s="16" t="s">
        <v>55</v>
      </c>
      <c r="B20" s="11">
        <v>6.27</v>
      </c>
      <c r="C20" s="11">
        <v>3</v>
      </c>
      <c r="D20" s="11">
        <v>1.96</v>
      </c>
      <c r="E20" s="11">
        <v>0.25</v>
      </c>
      <c r="F20" s="11">
        <v>0</v>
      </c>
      <c r="G20" s="11">
        <v>0</v>
      </c>
      <c r="H20" s="11">
        <v>96</v>
      </c>
      <c r="I20" s="12">
        <v>4.4799999999999999E-4</v>
      </c>
      <c r="J20" s="13">
        <f t="shared" si="0"/>
        <v>-3.348721986001856</v>
      </c>
      <c r="K20" s="11" t="s">
        <v>49</v>
      </c>
      <c r="L20" s="14"/>
      <c r="M20" s="14"/>
      <c r="N20" s="13">
        <f>IF(K20="al",'List of dopants and characteris'!$B$2,IF(K20="fe",'List of dopants and characteris'!$C$2,IF(K20="ga",'List of dopants and characteris'!$D$2,IF(K20="ge",'List of dopants and characteris'!$E$2,0))))</f>
        <v>53</v>
      </c>
      <c r="O20" s="11">
        <f>IF(L20="sr",'List of dopants and characteris'!$B$6,IF(L20="ba",'List of dopants and characteris'!$C$6,IF(L20="ce",'List of dopants and characteris'!$D$6,IF(L20="ca",'List of dopants and characteris'!$E$6,IF(L20="rb",'List of dopants and characteris'!$F$6,0)))))</f>
        <v>0</v>
      </c>
      <c r="P20" s="13">
        <f>IF(M20="nb",'List of dopants and characteris'!$B$10,IF(M20="ru",'List of dopants and characteris'!$C$10,IF(M20="ta",'List of dopants and characteris'!$D$10,IF(M20="sb",'List of dopants and characteris'!$E$10,IF(M20="w",'List of dopants and characteris'!$F$10,IF(M20="ge",'List of dopants and characteris'!$G$10,IF(M20="bi",'List of dopants and characteris'!$H$10,IF(M20="cr",'List of dopants and characteris'!$I$10,IF(M20="gd",'List of dopants and characteris'!$J$10,IF(M20="mo",'List of dopants and characteris'!$K$10,IF(M20="sm",'List of dopants and characteris'!$L$10,IF(M20="y",'List of dopants and characteris'!$M$10,0))))))))))))</f>
        <v>0</v>
      </c>
      <c r="Q20" s="15">
        <f>IF(K20="al",'List of dopants and characteris'!$B$3,IF(K20="fe",'List of dopants and characteris'!$C$3,IF(K20="ga",'List of dopants and characteris'!$D$3,IF(K20="ge",'List of dopants and characteris'!$E$3,0))))</f>
        <v>1.61</v>
      </c>
      <c r="R20" s="15">
        <f>IF(L20="sr",'List of dopants and characteris'!$B$7,IF(L20="ba",'List of dopants and characteris'!$C$7,IF(L20="ce",'List of dopants and characteris'!$D$7,IF(L20="ca",'List of dopants and characteris'!$E$7,IF(L20="rb",'List of dopants and characteris'!$F$7,0)))))</f>
        <v>0</v>
      </c>
      <c r="S20" s="15">
        <f>IF(M20="nb",'List of dopants and characteris'!$B$11,IF(M20="ru",'List of dopants and characteris'!$C$11,IF(M20="ta",'List of dopants and characteris'!$D$11,IF(M20="sb",'List of dopants and characteris'!$E$11,IF(M20="w",'List of dopants and characteris'!$F$11,IF(M20="ge",'List of dopants and characteris'!$G$11,IF(M20="bi",'List of dopants and characteris'!$H$11,IF(M20="cr",'List of dopants and characteris'!$I$11,IF(M20="gd",'List of dopants and characteris'!$J$11,IF(M20="mo",'List of dopants and characteris'!$K$11,IF(M20="sm",'List of dopants and characteris'!$L$11,IF(M20="y",'List of dopants and characteris'!$M$11,0))))))))))))</f>
        <v>0</v>
      </c>
    </row>
    <row r="21" spans="1:19" ht="14.25" x14ac:dyDescent="0.2">
      <c r="A21" s="16" t="s">
        <v>60</v>
      </c>
      <c r="B21" s="11">
        <v>6.4</v>
      </c>
      <c r="C21" s="11">
        <v>3</v>
      </c>
      <c r="D21" s="11">
        <v>2</v>
      </c>
      <c r="E21" s="11">
        <v>0.2</v>
      </c>
      <c r="F21" s="11">
        <v>0</v>
      </c>
      <c r="G21" s="11">
        <v>0</v>
      </c>
      <c r="H21" s="11">
        <v>96</v>
      </c>
      <c r="I21" s="12">
        <v>9.6000000000000002E-5</v>
      </c>
      <c r="J21" s="13">
        <f t="shared" si="0"/>
        <v>-4.017728766960432</v>
      </c>
      <c r="K21" s="11" t="s">
        <v>49</v>
      </c>
      <c r="L21" s="14"/>
      <c r="M21" s="14"/>
      <c r="N21" s="13">
        <f>IF(K21="al",'List of dopants and characteris'!$B$2,IF(K21="fe",'List of dopants and characteris'!$C$2,IF(K21="ga",'List of dopants and characteris'!$D$2,IF(K21="ge",'List of dopants and characteris'!$E$2,0))))</f>
        <v>53</v>
      </c>
      <c r="O21" s="11">
        <f>IF(L21="sr",'List of dopants and characteris'!$B$6,IF(L21="ba",'List of dopants and characteris'!$C$6,IF(L21="ce",'List of dopants and characteris'!$D$6,IF(L21="ca",'List of dopants and characteris'!$E$6,IF(L21="rb",'List of dopants and characteris'!$F$6,0)))))</f>
        <v>0</v>
      </c>
      <c r="P21" s="13">
        <f>IF(M21="nb",'List of dopants and characteris'!$B$10,IF(M21="ru",'List of dopants and characteris'!$C$10,IF(M21="ta",'List of dopants and characteris'!$D$10,IF(M21="sb",'List of dopants and characteris'!$E$10,IF(M21="w",'List of dopants and characteris'!$F$10,IF(M21="ge",'List of dopants and characteris'!$G$10,IF(M21="bi",'List of dopants and characteris'!$H$10,IF(M21="cr",'List of dopants and characteris'!$I$10,IF(M21="gd",'List of dopants and characteris'!$J$10,IF(M21="mo",'List of dopants and characteris'!$K$10,IF(M21="sm",'List of dopants and characteris'!$L$10,IF(M21="y",'List of dopants and characteris'!$M$10,0))))))))))))</f>
        <v>0</v>
      </c>
      <c r="Q21" s="15">
        <f>IF(K21="al",'List of dopants and characteris'!$B$3,IF(K21="fe",'List of dopants and characteris'!$C$3,IF(K21="ga",'List of dopants and characteris'!$D$3,IF(K21="ge",'List of dopants and characteris'!$E$3,0))))</f>
        <v>1.61</v>
      </c>
      <c r="R21" s="15">
        <f>IF(L21="sr",'List of dopants and characteris'!$B$7,IF(L21="ba",'List of dopants and characteris'!$C$7,IF(L21="ce",'List of dopants and characteris'!$D$7,IF(L21="ca",'List of dopants and characteris'!$E$7,IF(L21="rb",'List of dopants and characteris'!$F$7,0)))))</f>
        <v>0</v>
      </c>
      <c r="S21" s="15">
        <f>IF(M21="nb",'List of dopants and characteris'!$B$11,IF(M21="ru",'List of dopants and characteris'!$C$11,IF(M21="ta",'List of dopants and characteris'!$D$11,IF(M21="sb",'List of dopants and characteris'!$E$11,IF(M21="w",'List of dopants and characteris'!$F$11,IF(M21="ge",'List of dopants and characteris'!$G$11,IF(M21="bi",'List of dopants and characteris'!$H$11,IF(M21="cr",'List of dopants and characteris'!$I$11,IF(M21="gd",'List of dopants and characteris'!$J$11,IF(M21="mo",'List of dopants and characteris'!$K$11,IF(M21="sm",'List of dopants and characteris'!$L$11,IF(M21="y",'List of dopants and characteris'!$M$11,0))))))))))))</f>
        <v>0</v>
      </c>
    </row>
    <row r="22" spans="1:19" ht="14.25" x14ac:dyDescent="0.2">
      <c r="A22" s="16" t="s">
        <v>101</v>
      </c>
      <c r="B22" s="13">
        <f>6.1+2*F22</f>
        <v>6.3999999999999995</v>
      </c>
      <c r="C22" s="13">
        <f>3-F22</f>
        <v>2.85</v>
      </c>
      <c r="D22" s="11">
        <v>2</v>
      </c>
      <c r="E22" s="11">
        <v>0.3</v>
      </c>
      <c r="F22" s="11">
        <v>0.15</v>
      </c>
      <c r="G22" s="11">
        <v>0</v>
      </c>
      <c r="H22" s="11">
        <v>95.7</v>
      </c>
      <c r="I22" s="12">
        <v>1.0399999999999999E-3</v>
      </c>
      <c r="J22" s="13">
        <f t="shared" si="0"/>
        <v>-2.9829666607012197</v>
      </c>
      <c r="K22" s="11" t="s">
        <v>74</v>
      </c>
      <c r="L22" s="11" t="s">
        <v>102</v>
      </c>
      <c r="M22" s="14"/>
      <c r="N22" s="13">
        <f>IF(K22="al",'List of dopants and characteris'!$B$2,IF(K22="fe",'List of dopants and characteris'!$C$2,IF(K22="ga",'List of dopants and characteris'!$D$2,IF(K22="ge",'List of dopants and characteris'!$E$2,0))))</f>
        <v>61</v>
      </c>
      <c r="O22" s="11">
        <f>IF(L22="sr",'List of dopants and characteris'!$B$6,IF(L22="ba",'List of dopants and characteris'!$C$6,IF(L22="ce",'List of dopants and characteris'!$D$6,IF(L22="ca",'List of dopants and characteris'!$E$6,IF(L22="rb",'List of dopants and characteris'!$F$6,0)))))</f>
        <v>175</v>
      </c>
      <c r="P22" s="13">
        <f>IF(M22="nb",'List of dopants and characteris'!$B$10,IF(M22="ru",'List of dopants and characteris'!$C$10,IF(M22="ta",'List of dopants and characteris'!$D$10,IF(M22="sb",'List of dopants and characteris'!$E$10,IF(M22="w",'List of dopants and characteris'!$F$10,IF(M22="ge",'List of dopants and characteris'!$G$10,IF(M22="bi",'List of dopants and characteris'!$H$10,IF(M22="cr",'List of dopants and characteris'!$I$10,IF(M22="gd",'List of dopants and characteris'!$J$10,IF(M22="mo",'List of dopants and characteris'!$K$10,IF(M22="sm",'List of dopants and characteris'!$L$10,IF(M22="y",'List of dopants and characteris'!$M$10,0))))))))))))</f>
        <v>0</v>
      </c>
      <c r="Q22" s="15">
        <f>IF(K22="al",'List of dopants and characteris'!$B$3,IF(K22="fe",'List of dopants and characteris'!$C$3,IF(K22="ga",'List of dopants and characteris'!$D$3,IF(K22="ge",'List of dopants and characteris'!$E$3,0))))</f>
        <v>1.81</v>
      </c>
      <c r="R22" s="15">
        <f>IF(L22="sr",'List of dopants and characteris'!$B$7,IF(L22="ba",'List of dopants and characteris'!$C$7,IF(L22="ce",'List of dopants and characteris'!$D$7,IF(L22="ca",'List of dopants and characteris'!$E$7,IF(L22="rb",'List of dopants and characteris'!$F$7,0)))))</f>
        <v>0.82</v>
      </c>
      <c r="S22" s="15">
        <f>IF(M22="nb",'List of dopants and characteris'!$B$11,IF(M22="ru",'List of dopants and characteris'!$C$11,IF(M22="ta",'List of dopants and characteris'!$D$11,IF(M22="sb",'List of dopants and characteris'!$E$11,IF(M22="w",'List of dopants and characteris'!$F$11,IF(M22="ge",'List of dopants and characteris'!$G$11,IF(M22="bi",'List of dopants and characteris'!$H$11,IF(M22="cr",'List of dopants and characteris'!$I$11,IF(M22="gd",'List of dopants and characteris'!$J$11,IF(M22="mo",'List of dopants and characteris'!$K$11,IF(M22="sm",'List of dopants and characteris'!$L$11,IF(M22="y",'List of dopants and characteris'!$M$11,0))))))))))))</f>
        <v>0</v>
      </c>
    </row>
    <row r="23" spans="1:19" ht="14.25" x14ac:dyDescent="0.2">
      <c r="A23" s="16" t="s">
        <v>64</v>
      </c>
      <c r="B23" s="11">
        <v>6.4</v>
      </c>
      <c r="C23" s="11">
        <v>3</v>
      </c>
      <c r="D23" s="11">
        <v>2</v>
      </c>
      <c r="E23" s="11">
        <v>0.2</v>
      </c>
      <c r="F23" s="11">
        <v>0</v>
      </c>
      <c r="G23" s="11">
        <v>0</v>
      </c>
      <c r="H23" s="11">
        <v>95.6</v>
      </c>
      <c r="I23" s="12">
        <v>4.28E-4</v>
      </c>
      <c r="J23" s="13">
        <f t="shared" si="0"/>
        <v>-3.3685562309868278</v>
      </c>
      <c r="K23" s="11" t="s">
        <v>65</v>
      </c>
      <c r="L23" s="14"/>
      <c r="M23" s="14"/>
      <c r="N23" s="13">
        <f>IF(K23="al",'List of dopants and characteris'!$B$2,IF(K23="fe",'List of dopants and characteris'!$C$2,IF(K23="ga",'List of dopants and characteris'!$D$2,IF(K23="ge",'List of dopants and characteris'!$E$2,0))))</f>
        <v>63</v>
      </c>
      <c r="O23" s="11">
        <f>IF(L23="sr",'List of dopants and characteris'!$B$6,IF(L23="ba",'List of dopants and characteris'!$C$6,IF(L23="ce",'List of dopants and characteris'!$D$6,IF(L23="ca",'List of dopants and characteris'!$E$6,IF(L23="rb",'List of dopants and characteris'!$F$6,0)))))</f>
        <v>0</v>
      </c>
      <c r="P23" s="13">
        <f>IF(M23="nb",'List of dopants and characteris'!$B$10,IF(M23="ru",'List of dopants and characteris'!$C$10,IF(M23="ta",'List of dopants and characteris'!$D$10,IF(M23="sb",'List of dopants and characteris'!$E$10,IF(M23="w",'List of dopants and characteris'!$F$10,IF(M23="ge",'List of dopants and characteris'!$G$10,IF(M23="bi",'List of dopants and characteris'!$H$10,IF(M23="cr",'List of dopants and characteris'!$I$10,IF(M23="gd",'List of dopants and characteris'!$J$10,IF(M23="mo",'List of dopants and characteris'!$K$10,IF(M23="sm",'List of dopants and characteris'!$L$10,IF(M23="y",'List of dopants and characteris'!$M$10,0))))))))))))</f>
        <v>0</v>
      </c>
      <c r="Q23" s="15">
        <f>IF(K23="al",'List of dopants and characteris'!$B$3,IF(K23="fe",'List of dopants and characteris'!$C$3,IF(K23="ga",'List of dopants and characteris'!$D$3,IF(K23="ge",'List of dopants and characteris'!$E$3,0))))</f>
        <v>1.83</v>
      </c>
      <c r="R23" s="15">
        <f>IF(L23="sr",'List of dopants and characteris'!$B$7,IF(L23="ba",'List of dopants and characteris'!$C$7,IF(L23="ce",'List of dopants and characteris'!$D$7,IF(L23="ca",'List of dopants and characteris'!$E$7,IF(L23="rb",'List of dopants and characteris'!$F$7,0)))))</f>
        <v>0</v>
      </c>
      <c r="S23" s="15">
        <f>IF(M23="nb",'List of dopants and characteris'!$B$11,IF(M23="ru",'List of dopants and characteris'!$C$11,IF(M23="ta",'List of dopants and characteris'!$D$11,IF(M23="sb",'List of dopants and characteris'!$E$11,IF(M23="w",'List of dopants and characteris'!$F$11,IF(M23="ge",'List of dopants and characteris'!$G$11,IF(M23="bi",'List of dopants and characteris'!$H$11,IF(M23="cr",'List of dopants and characteris'!$I$11,IF(M23="gd",'List of dopants and characteris'!$J$11,IF(M23="mo",'List of dopants and characteris'!$K$11,IF(M23="sm",'List of dopants and characteris'!$L$11,IF(M23="y",'List of dopants and characteris'!$M$11,0))))))))))))</f>
        <v>0</v>
      </c>
    </row>
    <row r="24" spans="1:19" ht="14.25" x14ac:dyDescent="0.2">
      <c r="A24" s="16" t="s">
        <v>78</v>
      </c>
      <c r="B24" s="11">
        <v>6.23</v>
      </c>
      <c r="C24" s="11">
        <v>3</v>
      </c>
      <c r="D24" s="11">
        <v>2</v>
      </c>
      <c r="E24" s="11">
        <v>0.2</v>
      </c>
      <c r="F24" s="11">
        <v>0</v>
      </c>
      <c r="G24" s="11">
        <v>0</v>
      </c>
      <c r="H24" s="11">
        <v>95.5</v>
      </c>
      <c r="I24" s="12">
        <v>7.2000000000000005E-4</v>
      </c>
      <c r="J24" s="13">
        <f t="shared" si="0"/>
        <v>-3.1426675035687315</v>
      </c>
      <c r="K24" s="11" t="s">
        <v>74</v>
      </c>
      <c r="L24" s="14"/>
      <c r="M24" s="14"/>
      <c r="N24" s="13">
        <f>IF(K24="al",'List of dopants and characteris'!$B$2,IF(K24="fe",'List of dopants and characteris'!$C$2,IF(K24="ga",'List of dopants and characteris'!$D$2,IF(K24="ge",'List of dopants and characteris'!$E$2,0))))</f>
        <v>61</v>
      </c>
      <c r="O24" s="11">
        <f>IF(L24="sr",'List of dopants and characteris'!$B$6,IF(L24="ba",'List of dopants and characteris'!$C$6,IF(L24="ce",'List of dopants and characteris'!$D$6,IF(L24="ca",'List of dopants and characteris'!$E$6,IF(L24="rb",'List of dopants and characteris'!$F$6,0)))))</f>
        <v>0</v>
      </c>
      <c r="P24" s="13">
        <f>IF(M24="nb",'List of dopants and characteris'!$B$10,IF(M24="ru",'List of dopants and characteris'!$C$10,IF(M24="ta",'List of dopants and characteris'!$D$10,IF(M24="sb",'List of dopants and characteris'!$E$10,IF(M24="w",'List of dopants and characteris'!$F$10,IF(M24="ge",'List of dopants and characteris'!$G$10,IF(M24="bi",'List of dopants and characteris'!$H$10,IF(M24="cr",'List of dopants and characteris'!$I$10,IF(M24="gd",'List of dopants and characteris'!$J$10,IF(M24="mo",'List of dopants and characteris'!$K$10,IF(M24="sm",'List of dopants and characteris'!$L$10,IF(M24="y",'List of dopants and characteris'!$M$10,0))))))))))))</f>
        <v>0</v>
      </c>
      <c r="Q24" s="15">
        <f>IF(K24="al",'List of dopants and characteris'!$B$3,IF(K24="fe",'List of dopants and characteris'!$C$3,IF(K24="ga",'List of dopants and characteris'!$D$3,IF(K24="ge",'List of dopants and characteris'!$E$3,0))))</f>
        <v>1.81</v>
      </c>
      <c r="R24" s="15">
        <f>IF(L24="sr",'List of dopants and characteris'!$B$7,IF(L24="ba",'List of dopants and characteris'!$C$7,IF(L24="ce",'List of dopants and characteris'!$D$7,IF(L24="ca",'List of dopants and characteris'!$E$7,IF(L24="rb",'List of dopants and characteris'!$F$7,0)))))</f>
        <v>0</v>
      </c>
      <c r="S24" s="15">
        <f>IF(M24="nb",'List of dopants and characteris'!$B$11,IF(M24="ru",'List of dopants and characteris'!$C$11,IF(M24="ta",'List of dopants and characteris'!$D$11,IF(M24="sb",'List of dopants and characteris'!$E$11,IF(M24="w",'List of dopants and characteris'!$F$11,IF(M24="ge",'List of dopants and characteris'!$G$11,IF(M24="bi",'List of dopants and characteris'!$H$11,IF(M24="cr",'List of dopants and characteris'!$I$11,IF(M24="gd",'List of dopants and characteris'!$J$11,IF(M24="mo",'List of dopants and characteris'!$K$11,IF(M24="sm",'List of dopants and characteris'!$L$11,IF(M24="y",'List of dopants and characteris'!$M$11,0))))))))))))</f>
        <v>0</v>
      </c>
    </row>
    <row r="25" spans="1:19" ht="14.25" x14ac:dyDescent="0.2">
      <c r="A25" s="16" t="s">
        <v>94</v>
      </c>
      <c r="B25" s="11">
        <v>6.5</v>
      </c>
      <c r="C25" s="11">
        <v>4</v>
      </c>
      <c r="D25" s="11">
        <v>1.75</v>
      </c>
      <c r="E25" s="11">
        <v>0</v>
      </c>
      <c r="F25" s="11">
        <v>0</v>
      </c>
      <c r="G25" s="11">
        <v>0.25</v>
      </c>
      <c r="H25" s="11">
        <v>95.2</v>
      </c>
      <c r="I25" s="12">
        <v>1.2999999999999999E-4</v>
      </c>
      <c r="J25" s="13">
        <f t="shared" si="0"/>
        <v>-3.8860566476931631</v>
      </c>
      <c r="K25" s="14"/>
      <c r="L25" s="14"/>
      <c r="M25" s="11" t="s">
        <v>95</v>
      </c>
      <c r="N25" s="13">
        <f>IF(K25="al",'List of dopants and characteris'!$B$2,IF(K25="fe",'List of dopants and characteris'!$C$2,IF(K25="ga",'List of dopants and characteris'!$D$2,IF(K25="ge",'List of dopants and characteris'!$E$2,0))))</f>
        <v>0</v>
      </c>
      <c r="O25" s="11">
        <f>IF(L25="sr",'List of dopants and characteris'!$B$6,IF(L25="ba",'List of dopants and characteris'!$C$6,IF(L25="ce",'List of dopants and characteris'!$D$6,IF(L25="ca",'List of dopants and characteris'!$E$6,IF(L25="rb",'List of dopants and characteris'!$F$6,0)))))</f>
        <v>0</v>
      </c>
      <c r="P25" s="13">
        <f>IF(M25="nb",'List of dopants and characteris'!$B$10,IF(M25="ru",'List of dopants and characteris'!$C$10,IF(M25="ta",'List of dopants and characteris'!$D$10,IF(M25="sb",'List of dopants and characteris'!$E$10,IF(M25="w",'List of dopants and characteris'!$F$10,IF(M25="ge",'List of dopants and characteris'!$G$10,IF(M25="bi",'List of dopants and characteris'!$H$10,IF(M25="cr",'List of dopants and characteris'!$I$10,IF(M25="gd",'List of dopants and characteris'!$J$10,IF(M25="mo",'List of dopants and characteris'!$K$10,IF(M25="sm",'List of dopants and characteris'!$L$10,IF(M25="y",'List of dopants and characteris'!$M$10,0))))))))))))</f>
        <v>73</v>
      </c>
      <c r="Q25" s="15">
        <f>IF(K25="al",'List of dopants and characteris'!$B$3,IF(K25="fe",'List of dopants and characteris'!$C$3,IF(K25="ga",'List of dopants and characteris'!$D$3,IF(K25="ge",'List of dopants and characteris'!$E$3,0))))</f>
        <v>0</v>
      </c>
      <c r="R25" s="15">
        <f>IF(L25="sr",'List of dopants and characteris'!$B$7,IF(L25="ba",'List of dopants and characteris'!$C$7,IF(L25="ce",'List of dopants and characteris'!$D$7,IF(L25="ca",'List of dopants and characteris'!$E$7,IF(L25="rb",'List of dopants and characteris'!$F$7,0)))))</f>
        <v>0</v>
      </c>
      <c r="S25" s="15">
        <f>IF(M25="nb",'List of dopants and characteris'!$B$11,IF(M25="ru",'List of dopants and characteris'!$C$11,IF(M25="ta",'List of dopants and characteris'!$D$11,IF(M25="sb",'List of dopants and characteris'!$E$11,IF(M25="w",'List of dopants and characteris'!$F$11,IF(M25="ge",'List of dopants and characteris'!$G$11,IF(M25="bi",'List of dopants and characteris'!$H$11,IF(M25="cr",'List of dopants and characteris'!$I$11,IF(M25="gd",'List of dopants and characteris'!$J$11,IF(M25="mo",'List of dopants and characteris'!$K$11,IF(M25="sm",'List of dopants and characteris'!$L$11,IF(M25="y",'List of dopants and characteris'!$M$11,0))))))))))))</f>
        <v>2.16</v>
      </c>
    </row>
    <row r="26" spans="1:19" ht="14.25" x14ac:dyDescent="0.2">
      <c r="A26" s="17" t="s">
        <v>134</v>
      </c>
      <c r="B26" s="13">
        <f>6.6+F26</f>
        <v>6.6599999999999993</v>
      </c>
      <c r="C26" s="13">
        <f>3-F26</f>
        <v>2.94</v>
      </c>
      <c r="D26" s="11">
        <v>1.6</v>
      </c>
      <c r="E26" s="11">
        <v>0</v>
      </c>
      <c r="F26" s="11">
        <v>0.06</v>
      </c>
      <c r="G26" s="11">
        <v>0.4</v>
      </c>
      <c r="H26" s="11">
        <v>95.1</v>
      </c>
      <c r="I26" s="12">
        <v>8.83E-4</v>
      </c>
      <c r="J26" s="13">
        <f t="shared" si="0"/>
        <v>-3.0540392964224314</v>
      </c>
      <c r="K26" s="14"/>
      <c r="L26" s="11" t="s">
        <v>133</v>
      </c>
      <c r="M26" s="11" t="s">
        <v>106</v>
      </c>
      <c r="N26" s="13">
        <f>IF(K26="al",'List of dopants and characteris'!$B$2,IF(K26="fe",'List of dopants and characteris'!$C$2,IF(K26="ga",'List of dopants and characteris'!$D$2,IF(K26="ge",'List of dopants and characteris'!$E$2,0))))</f>
        <v>0</v>
      </c>
      <c r="O26" s="11">
        <f>IF(L26="sr",'List of dopants and characteris'!$B$6,IF(L26="ba",'List of dopants and characteris'!$C$6,IF(L26="ce",'List of dopants and characteris'!$D$6,IF(L26="ca",'List of dopants and characteris'!$E$6,IF(L26="rb",'List of dopants and characteris'!$F$6,0)))))</f>
        <v>140</v>
      </c>
      <c r="P26" s="13">
        <f>IF(M26="nb",'List of dopants and characteris'!$B$10,IF(M26="ru",'List of dopants and characteris'!$C$10,IF(M26="ta",'List of dopants and characteris'!$D$10,IF(M26="sb",'List of dopants and characteris'!$E$10,IF(M26="w",'List of dopants and characteris'!$F$10,IF(M26="ge",'List of dopants and characteris'!$G$10,IF(M26="bi",'List of dopants and characteris'!$H$10,IF(M26="cr",'List of dopants and characteris'!$I$10,IF(M26="gd",'List of dopants and characteris'!$J$10,IF(M26="mo",'List of dopants and characteris'!$K$10,IF(M26="sm",'List of dopants and characteris'!$L$10,IF(M26="y",'List of dopants and characteris'!$M$10,0))))))))))))</f>
        <v>74</v>
      </c>
      <c r="Q26" s="15">
        <f>IF(K26="al",'List of dopants and characteris'!$B$3,IF(K26="fe",'List of dopants and characteris'!$C$3,IF(K26="ga",'List of dopants and characteris'!$D$3,IF(K26="ge",'List of dopants and characteris'!$E$3,0))))</f>
        <v>0</v>
      </c>
      <c r="R26" s="15">
        <f>IF(L26="sr",'List of dopants and characteris'!$B$7,IF(L26="ba",'List of dopants and characteris'!$C$7,IF(L26="ce",'List of dopants and characteris'!$D$7,IF(L26="ca",'List of dopants and characteris'!$E$7,IF(L26="rb",'List of dopants and characteris'!$F$7,0)))))</f>
        <v>0.95</v>
      </c>
      <c r="S26" s="15">
        <f>IF(M26="nb",'List of dopants and characteris'!$B$11,IF(M26="ru",'List of dopants and characteris'!$C$11,IF(M26="ta",'List of dopants and characteris'!$D$11,IF(M26="sb",'List of dopants and characteris'!$E$11,IF(M26="w",'List of dopants and characteris'!$F$11,IF(M26="ge",'List of dopants and characteris'!$G$11,IF(M26="bi",'List of dopants and characteris'!$H$11,IF(M26="cr",'List of dopants and characteris'!$I$11,IF(M26="gd",'List of dopants and characteris'!$J$11,IF(M26="mo",'List of dopants and characteris'!$K$11,IF(M26="sm",'List of dopants and characteris'!$L$11,IF(M26="y",'List of dopants and characteris'!$M$11,0))))))))))))</f>
        <v>2.0499999999999998</v>
      </c>
    </row>
    <row r="27" spans="1:19" ht="14.25" x14ac:dyDescent="0.2">
      <c r="A27" s="16" t="s">
        <v>101</v>
      </c>
      <c r="B27" s="13">
        <f>6.1+2*F27</f>
        <v>6.3</v>
      </c>
      <c r="C27" s="13">
        <f>3-F27</f>
        <v>2.9</v>
      </c>
      <c r="D27" s="11">
        <v>2</v>
      </c>
      <c r="E27" s="11">
        <v>0.3</v>
      </c>
      <c r="F27" s="11">
        <v>0.1</v>
      </c>
      <c r="G27" s="11">
        <v>0</v>
      </c>
      <c r="H27" s="11">
        <v>95.1</v>
      </c>
      <c r="I27" s="12">
        <v>1.5299999999999999E-3</v>
      </c>
      <c r="J27" s="13">
        <f t="shared" si="0"/>
        <v>-2.8153085691824011</v>
      </c>
      <c r="K27" s="11" t="s">
        <v>74</v>
      </c>
      <c r="L27" s="11" t="s">
        <v>102</v>
      </c>
      <c r="M27" s="14"/>
      <c r="N27" s="13">
        <f>IF(K27="al",'List of dopants and characteris'!$B$2,IF(K27="fe",'List of dopants and characteris'!$C$2,IF(K27="ga",'List of dopants and characteris'!$D$2,IF(K27="ge",'List of dopants and characteris'!$E$2,0))))</f>
        <v>61</v>
      </c>
      <c r="O27" s="11">
        <f>IF(L27="sr",'List of dopants and characteris'!$B$6,IF(L27="ba",'List of dopants and characteris'!$C$6,IF(L27="ce",'List of dopants and characteris'!$D$6,IF(L27="ca",'List of dopants and characteris'!$E$6,IF(L27="rb",'List of dopants and characteris'!$F$6,0)))))</f>
        <v>175</v>
      </c>
      <c r="P27" s="13">
        <f>IF(M27="nb",'List of dopants and characteris'!$B$10,IF(M27="ru",'List of dopants and characteris'!$C$10,IF(M27="ta",'List of dopants and characteris'!$D$10,IF(M27="sb",'List of dopants and characteris'!$E$10,IF(M27="w",'List of dopants and characteris'!$F$10,IF(M27="ge",'List of dopants and characteris'!$G$10,IF(M27="bi",'List of dopants and characteris'!$H$10,IF(M27="cr",'List of dopants and characteris'!$I$10,IF(M27="gd",'List of dopants and characteris'!$J$10,IF(M27="mo",'List of dopants and characteris'!$K$10,IF(M27="sm",'List of dopants and characteris'!$L$10,IF(M27="y",'List of dopants and characteris'!$M$10,0))))))))))))</f>
        <v>0</v>
      </c>
      <c r="Q27" s="15">
        <f>IF(K27="al",'List of dopants and characteris'!$B$3,IF(K27="fe",'List of dopants and characteris'!$C$3,IF(K27="ga",'List of dopants and characteris'!$D$3,IF(K27="ge",'List of dopants and characteris'!$E$3,0))))</f>
        <v>1.81</v>
      </c>
      <c r="R27" s="15">
        <f>IF(L27="sr",'List of dopants and characteris'!$B$7,IF(L27="ba",'List of dopants and characteris'!$C$7,IF(L27="ce",'List of dopants and characteris'!$D$7,IF(L27="ca",'List of dopants and characteris'!$E$7,IF(L27="rb",'List of dopants and characteris'!$F$7,0)))))</f>
        <v>0.82</v>
      </c>
      <c r="S27" s="15">
        <f>IF(M27="nb",'List of dopants and characteris'!$B$11,IF(M27="ru",'List of dopants and characteris'!$C$11,IF(M27="ta",'List of dopants and characteris'!$D$11,IF(M27="sb",'List of dopants and characteris'!$E$11,IF(M27="w",'List of dopants and characteris'!$F$11,IF(M27="ge",'List of dopants and characteris'!$G$11,IF(M27="bi",'List of dopants and characteris'!$H$11,IF(M27="cr",'List of dopants and characteris'!$I$11,IF(M27="gd",'List of dopants and characteris'!$J$11,IF(M27="mo",'List of dopants and characteris'!$K$11,IF(M27="sm",'List of dopants and characteris'!$L$11,IF(M27="y",'List of dopants and characteris'!$M$11,0))))))))))))</f>
        <v>0</v>
      </c>
    </row>
    <row r="28" spans="1:19" ht="14.25" x14ac:dyDescent="0.2">
      <c r="A28" s="18" t="s">
        <v>81</v>
      </c>
      <c r="B28" s="11">
        <v>5.95</v>
      </c>
      <c r="C28" s="11">
        <v>3</v>
      </c>
      <c r="D28" s="11">
        <v>2</v>
      </c>
      <c r="E28" s="11">
        <v>0.35</v>
      </c>
      <c r="F28" s="11">
        <v>0</v>
      </c>
      <c r="G28" s="11">
        <v>0</v>
      </c>
      <c r="H28" s="11">
        <v>95.1</v>
      </c>
      <c r="I28" s="12">
        <v>7.1000000000000002E-4</v>
      </c>
      <c r="J28" s="13">
        <f t="shared" si="0"/>
        <v>-3.1487416512809245</v>
      </c>
      <c r="K28" s="11" t="s">
        <v>74</v>
      </c>
      <c r="L28" s="14"/>
      <c r="M28" s="14"/>
      <c r="N28" s="13">
        <f>IF(K28="al",'List of dopants and characteris'!$B$2,IF(K28="fe",'List of dopants and characteris'!$C$2,IF(K28="ga",'List of dopants and characteris'!$D$2,IF(K28="ge",'List of dopants and characteris'!$E$2,0))))</f>
        <v>61</v>
      </c>
      <c r="O28" s="11">
        <f>IF(L28="sr",'List of dopants and characteris'!$B$6,IF(L28="ba",'List of dopants and characteris'!$C$6,IF(L28="ce",'List of dopants and characteris'!$D$6,IF(L28="ca",'List of dopants and characteris'!$E$6,IF(L28="rb",'List of dopants and characteris'!$F$6,0)))))</f>
        <v>0</v>
      </c>
      <c r="P28" s="13">
        <f>IF(M28="nb",'List of dopants and characteris'!$B$10,IF(M28="ru",'List of dopants and characteris'!$C$10,IF(M28="ta",'List of dopants and characteris'!$D$10,IF(M28="sb",'List of dopants and characteris'!$E$10,IF(M28="w",'List of dopants and characteris'!$F$10,IF(M28="ge",'List of dopants and characteris'!$G$10,IF(M28="bi",'List of dopants and characteris'!$H$10,IF(M28="cr",'List of dopants and characteris'!$I$10,IF(M28="gd",'List of dopants and characteris'!$J$10,IF(M28="mo",'List of dopants and characteris'!$K$10,IF(M28="sm",'List of dopants and characteris'!$L$10,IF(M28="y",'List of dopants and characteris'!$M$10,0))))))))))))</f>
        <v>0</v>
      </c>
      <c r="Q28" s="15">
        <f>IF(K28="al",'List of dopants and characteris'!$B$3,IF(K28="fe",'List of dopants and characteris'!$C$3,IF(K28="ga",'List of dopants and characteris'!$D$3,IF(K28="ge",'List of dopants and characteris'!$E$3,0))))</f>
        <v>1.81</v>
      </c>
      <c r="R28" s="15">
        <f>IF(L28="sr",'List of dopants and characteris'!$B$7,IF(L28="ba",'List of dopants and characteris'!$C$7,IF(L28="ce",'List of dopants and characteris'!$D$7,IF(L28="ca",'List of dopants and characteris'!$E$7,IF(L28="rb",'List of dopants and characteris'!$F$7,0)))))</f>
        <v>0</v>
      </c>
      <c r="S28" s="15">
        <f>IF(M28="nb",'List of dopants and characteris'!$B$11,IF(M28="ru",'List of dopants and characteris'!$C$11,IF(M28="ta",'List of dopants and characteris'!$D$11,IF(M28="sb",'List of dopants and characteris'!$E$11,IF(M28="w",'List of dopants and characteris'!$F$11,IF(M28="ge",'List of dopants and characteris'!$G$11,IF(M28="bi",'List of dopants and characteris'!$H$11,IF(M28="cr",'List of dopants and characteris'!$I$11,IF(M28="gd",'List of dopants and characteris'!$J$11,IF(M28="mo",'List of dopants and characteris'!$K$11,IF(M28="sm",'List of dopants and characteris'!$L$11,IF(M28="y",'List of dopants and characteris'!$M$11,0))))))))))))</f>
        <v>0</v>
      </c>
    </row>
    <row r="29" spans="1:19" ht="14.25" x14ac:dyDescent="0.2">
      <c r="A29" s="16" t="s">
        <v>112</v>
      </c>
      <c r="B29" s="13">
        <f>7-2*G29</f>
        <v>5.9</v>
      </c>
      <c r="C29" s="11">
        <v>3</v>
      </c>
      <c r="D29" s="13">
        <f>2-G29</f>
        <v>1.45</v>
      </c>
      <c r="E29" s="11">
        <v>0</v>
      </c>
      <c r="F29" s="11">
        <v>0</v>
      </c>
      <c r="G29" s="11">
        <v>0.55000000000000004</v>
      </c>
      <c r="H29" s="11">
        <v>95</v>
      </c>
      <c r="I29" s="12">
        <v>4.4000000000000002E-4</v>
      </c>
      <c r="J29" s="13">
        <f t="shared" si="0"/>
        <v>-3.3565473235138126</v>
      </c>
      <c r="K29" s="14"/>
      <c r="L29" s="14"/>
      <c r="M29" s="11" t="s">
        <v>111</v>
      </c>
      <c r="N29" s="13">
        <f>IF(K29="al",'List of dopants and characteris'!$B$2,IF(K29="fe",'List of dopants and characteris'!$C$2,IF(K29="ga",'List of dopants and characteris'!$D$2,IF(K29="ge",'List of dopants and characteris'!$E$2,0))))</f>
        <v>0</v>
      </c>
      <c r="O29" s="11">
        <f>IF(L29="sr",'List of dopants and characteris'!$B$6,IF(L29="ba",'List of dopants and characteris'!$C$6,IF(L29="ce",'List of dopants and characteris'!$D$6,IF(L29="ca",'List of dopants and characteris'!$E$6,IF(L29="rb",'List of dopants and characteris'!$F$6,0)))))</f>
        <v>0</v>
      </c>
      <c r="P29" s="13">
        <f>IF(M29="nb",'List of dopants and characteris'!$B$10,IF(M29="ru",'List of dopants and characteris'!$C$10,IF(M29="ta",'List of dopants and characteris'!$D$10,IF(M29="sb",'List of dopants and characteris'!$E$10,IF(M29="w",'List of dopants and characteris'!$F$10,IF(M29="ge",'List of dopants and characteris'!$G$10,IF(M29="bi",'List of dopants and characteris'!$H$10,IF(M29="cr",'List of dopants and characteris'!$I$10,IF(M29="gd",'List of dopants and characteris'!$J$10,IF(M29="mo",'List of dopants and characteris'!$K$10,IF(M29="sm",'List of dopants and characteris'!$L$10,IF(M29="y",'List of dopants and characteris'!$M$10,0))))))))))))</f>
        <v>74</v>
      </c>
      <c r="Q29" s="15">
        <f>IF(K29="al",'List of dopants and characteris'!$B$3,IF(K29="fe",'List of dopants and characteris'!$C$3,IF(K29="ga",'List of dopants and characteris'!$D$3,IF(K29="ge",'List of dopants and characteris'!$E$3,0))))</f>
        <v>0</v>
      </c>
      <c r="R29" s="15">
        <f>IF(L29="sr",'List of dopants and characteris'!$B$7,IF(L29="ba",'List of dopants and characteris'!$C$7,IF(L29="ce",'List of dopants and characteris'!$D$7,IF(L29="ca",'List of dopants and characteris'!$E$7,IF(L29="rb",'List of dopants and characteris'!$F$7,0)))))</f>
        <v>0</v>
      </c>
      <c r="S29" s="15">
        <f>IF(M29="nb",'List of dopants and characteris'!$B$11,IF(M29="ru",'List of dopants and characteris'!$C$11,IF(M29="ta",'List of dopants and characteris'!$D$11,IF(M29="sb",'List of dopants and characteris'!$E$11,IF(M29="w",'List of dopants and characteris'!$F$11,IF(M29="ge",'List of dopants and characteris'!$G$11,IF(M29="bi",'List of dopants and characteris'!$H$11,IF(M29="cr",'List of dopants and characteris'!$I$11,IF(M29="gd",'List of dopants and characteris'!$J$11,IF(M29="mo",'List of dopants and characteris'!$K$11,IF(M29="sm",'List of dopants and characteris'!$L$11,IF(M29="y",'List of dopants and characteris'!$M$11,0))))))))))))</f>
        <v>2.36</v>
      </c>
    </row>
    <row r="30" spans="1:19" ht="14.25" x14ac:dyDescent="0.2">
      <c r="A30" s="16" t="s">
        <v>51</v>
      </c>
      <c r="B30" s="11">
        <v>6.25</v>
      </c>
      <c r="C30" s="11">
        <v>3</v>
      </c>
      <c r="D30" s="11">
        <v>2</v>
      </c>
      <c r="E30" s="11">
        <v>0.25</v>
      </c>
      <c r="F30" s="11">
        <v>0</v>
      </c>
      <c r="G30" s="11">
        <v>0</v>
      </c>
      <c r="H30" s="11">
        <v>95</v>
      </c>
      <c r="I30" s="12">
        <v>4.4099999999999999E-4</v>
      </c>
      <c r="J30" s="13">
        <f t="shared" si="0"/>
        <v>-3.3555614105321614</v>
      </c>
      <c r="K30" s="11" t="s">
        <v>49</v>
      </c>
      <c r="L30" s="14"/>
      <c r="M30" s="14"/>
      <c r="N30" s="13">
        <f>IF(K30="al",'List of dopants and characteris'!$B$2,IF(K30="fe",'List of dopants and characteris'!$C$2,IF(K30="ga",'List of dopants and characteris'!$D$2,IF(K30="ge",'List of dopants and characteris'!$E$2,0))))</f>
        <v>53</v>
      </c>
      <c r="O30" s="11">
        <f>IF(L30="sr",'List of dopants and characteris'!$B$6,IF(L30="ba",'List of dopants and characteris'!$C$6,IF(L30="ce",'List of dopants and characteris'!$D$6,IF(L30="ca",'List of dopants and characteris'!$E$6,IF(L30="rb",'List of dopants and characteris'!$F$6,0)))))</f>
        <v>0</v>
      </c>
      <c r="P30" s="13">
        <f>IF(M30="nb",'List of dopants and characteris'!$B$10,IF(M30="ru",'List of dopants and characteris'!$C$10,IF(M30="ta",'List of dopants and characteris'!$D$10,IF(M30="sb",'List of dopants and characteris'!$E$10,IF(M30="w",'List of dopants and characteris'!$F$10,IF(M30="ge",'List of dopants and characteris'!$G$10,IF(M30="bi",'List of dopants and characteris'!$H$10,IF(M30="cr",'List of dopants and characteris'!$I$10,IF(M30="gd",'List of dopants and characteris'!$J$10,IF(M30="mo",'List of dopants and characteris'!$K$10,IF(M30="sm",'List of dopants and characteris'!$L$10,IF(M30="y",'List of dopants and characteris'!$M$10,0))))))))))))</f>
        <v>0</v>
      </c>
      <c r="Q30" s="15">
        <f>IF(K30="al",'List of dopants and characteris'!$B$3,IF(K30="fe",'List of dopants and characteris'!$C$3,IF(K30="ga",'List of dopants and characteris'!$D$3,IF(K30="ge",'List of dopants and characteris'!$E$3,0))))</f>
        <v>1.61</v>
      </c>
      <c r="R30" s="15">
        <f>IF(L30="sr",'List of dopants and characteris'!$B$7,IF(L30="ba",'List of dopants and characteris'!$C$7,IF(L30="ce",'List of dopants and characteris'!$D$7,IF(L30="ca",'List of dopants and characteris'!$E$7,IF(L30="rb",'List of dopants and characteris'!$F$7,0)))))</f>
        <v>0</v>
      </c>
      <c r="S30" s="15">
        <f>IF(M30="nb",'List of dopants and characteris'!$B$11,IF(M30="ru",'List of dopants and characteris'!$C$11,IF(M30="ta",'List of dopants and characteris'!$D$11,IF(M30="sb",'List of dopants and characteris'!$E$11,IF(M30="w",'List of dopants and characteris'!$F$11,IF(M30="ge",'List of dopants and characteris'!$G$11,IF(M30="bi",'List of dopants and characteris'!$H$11,IF(M30="cr",'List of dopants and characteris'!$I$11,IF(M30="gd",'List of dopants and characteris'!$J$11,IF(M30="mo",'List of dopants and characteris'!$K$11,IF(M30="sm",'List of dopants and characteris'!$L$11,IF(M30="y",'List of dopants and characteris'!$M$11,0))))))))))))</f>
        <v>0</v>
      </c>
    </row>
    <row r="31" spans="1:19" ht="14.25" x14ac:dyDescent="0.2">
      <c r="A31" s="18" t="s">
        <v>78</v>
      </c>
      <c r="B31" s="11">
        <v>6.91</v>
      </c>
      <c r="C31" s="11">
        <v>3</v>
      </c>
      <c r="D31" s="11">
        <v>2</v>
      </c>
      <c r="E31" s="11">
        <v>0.2</v>
      </c>
      <c r="F31" s="11">
        <v>0</v>
      </c>
      <c r="G31" s="11">
        <v>0</v>
      </c>
      <c r="H31" s="11">
        <v>95</v>
      </c>
      <c r="I31" s="12">
        <v>4.2999999999999999E-4</v>
      </c>
      <c r="J31" s="13">
        <f t="shared" si="0"/>
        <v>-3.3665315444204134</v>
      </c>
      <c r="K31" s="11" t="s">
        <v>74</v>
      </c>
      <c r="L31" s="14"/>
      <c r="M31" s="14"/>
      <c r="N31" s="13">
        <f>IF(K31="al",'List of dopants and characteris'!$B$2,IF(K31="fe",'List of dopants and characteris'!$C$2,IF(K31="ga",'List of dopants and characteris'!$D$2,IF(K31="ge",'List of dopants and characteris'!$E$2,0))))</f>
        <v>61</v>
      </c>
      <c r="O31" s="11">
        <f>IF(L31="sr",'List of dopants and characteris'!$B$6,IF(L31="ba",'List of dopants and characteris'!$C$6,IF(L31="ce",'List of dopants and characteris'!$D$6,IF(L31="ca",'List of dopants and characteris'!$E$6,IF(L31="rb",'List of dopants and characteris'!$F$6,0)))))</f>
        <v>0</v>
      </c>
      <c r="P31" s="13">
        <f>IF(M31="nb",'List of dopants and characteris'!$B$10,IF(M31="ru",'List of dopants and characteris'!$C$10,IF(M31="ta",'List of dopants and characteris'!$D$10,IF(M31="sb",'List of dopants and characteris'!$E$10,IF(M31="w",'List of dopants and characteris'!$F$10,IF(M31="ge",'List of dopants and characteris'!$G$10,IF(M31="bi",'List of dopants and characteris'!$H$10,IF(M31="cr",'List of dopants and characteris'!$I$10,IF(M31="gd",'List of dopants and characteris'!$J$10,IF(M31="mo",'List of dopants and characteris'!$K$10,IF(M31="sm",'List of dopants and characteris'!$L$10,IF(M31="y",'List of dopants and characteris'!$M$10,0))))))))))))</f>
        <v>0</v>
      </c>
      <c r="Q31" s="15">
        <f>IF(K31="al",'List of dopants and characteris'!$B$3,IF(K31="fe",'List of dopants and characteris'!$C$3,IF(K31="ga",'List of dopants and characteris'!$D$3,IF(K31="ge",'List of dopants and characteris'!$E$3,0))))</f>
        <v>1.81</v>
      </c>
      <c r="R31" s="15">
        <f>IF(L31="sr",'List of dopants and characteris'!$B$7,IF(L31="ba",'List of dopants and characteris'!$C$7,IF(L31="ce",'List of dopants and characteris'!$D$7,IF(L31="ca",'List of dopants and characteris'!$E$7,IF(L31="rb",'List of dopants and characteris'!$F$7,0)))))</f>
        <v>0</v>
      </c>
      <c r="S31" s="15">
        <f>IF(M31="nb",'List of dopants and characteris'!$B$11,IF(M31="ru",'List of dopants and characteris'!$C$11,IF(M31="ta",'List of dopants and characteris'!$D$11,IF(M31="sb",'List of dopants and characteris'!$E$11,IF(M31="w",'List of dopants and characteris'!$F$11,IF(M31="ge",'List of dopants and characteris'!$G$11,IF(M31="bi",'List of dopants and characteris'!$H$11,IF(M31="cr",'List of dopants and characteris'!$I$11,IF(M31="gd",'List of dopants and characteris'!$J$11,IF(M31="mo",'List of dopants and characteris'!$K$11,IF(M31="sm",'List of dopants and characteris'!$L$11,IF(M31="y",'List of dopants and characteris'!$M$11,0))))))))))))</f>
        <v>0</v>
      </c>
    </row>
    <row r="32" spans="1:19" ht="14.25" x14ac:dyDescent="0.2">
      <c r="A32" s="16" t="s">
        <v>101</v>
      </c>
      <c r="B32" s="13">
        <f>6.1+2*F32</f>
        <v>6.1999999999999993</v>
      </c>
      <c r="C32" s="13">
        <f>3-F32</f>
        <v>2.95</v>
      </c>
      <c r="D32" s="11">
        <v>2</v>
      </c>
      <c r="E32" s="11">
        <v>0.3</v>
      </c>
      <c r="F32" s="11">
        <v>0.05</v>
      </c>
      <c r="G32" s="11">
        <v>0</v>
      </c>
      <c r="H32" s="11">
        <v>94.6</v>
      </c>
      <c r="I32" s="12">
        <v>1.6199999999999999E-3</v>
      </c>
      <c r="J32" s="13">
        <f t="shared" si="0"/>
        <v>-2.7904849854573692</v>
      </c>
      <c r="K32" s="11" t="s">
        <v>74</v>
      </c>
      <c r="L32" s="11" t="s">
        <v>102</v>
      </c>
      <c r="M32" s="14"/>
      <c r="N32" s="13">
        <f>IF(K32="al",'List of dopants and characteris'!$B$2,IF(K32="fe",'List of dopants and characteris'!$C$2,IF(K32="ga",'List of dopants and characteris'!$D$2,IF(K32="ge",'List of dopants and characteris'!$E$2,0))))</f>
        <v>61</v>
      </c>
      <c r="O32" s="11">
        <f>IF(L32="sr",'List of dopants and characteris'!$B$6,IF(L32="ba",'List of dopants and characteris'!$C$6,IF(L32="ce",'List of dopants and characteris'!$D$6,IF(L32="ca",'List of dopants and characteris'!$E$6,IF(L32="rb",'List of dopants and characteris'!$F$6,0)))))</f>
        <v>175</v>
      </c>
      <c r="P32" s="13">
        <f>IF(M32="nb",'List of dopants and characteris'!$B$10,IF(M32="ru",'List of dopants and characteris'!$C$10,IF(M32="ta",'List of dopants and characteris'!$D$10,IF(M32="sb",'List of dopants and characteris'!$E$10,IF(M32="w",'List of dopants and characteris'!$F$10,IF(M32="ge",'List of dopants and characteris'!$G$10,IF(M32="bi",'List of dopants and characteris'!$H$10,IF(M32="cr",'List of dopants and characteris'!$I$10,IF(M32="gd",'List of dopants and characteris'!$J$10,IF(M32="mo",'List of dopants and characteris'!$K$10,IF(M32="sm",'List of dopants and characteris'!$L$10,IF(M32="y",'List of dopants and characteris'!$M$10,0))))))))))))</f>
        <v>0</v>
      </c>
      <c r="Q32" s="15">
        <f>IF(K32="al",'List of dopants and characteris'!$B$3,IF(K32="fe",'List of dopants and characteris'!$C$3,IF(K32="ga",'List of dopants and characteris'!$D$3,IF(K32="ge",'List of dopants and characteris'!$E$3,0))))</f>
        <v>1.81</v>
      </c>
      <c r="R32" s="15">
        <f>IF(L32="sr",'List of dopants and characteris'!$B$7,IF(L32="ba",'List of dopants and characteris'!$C$7,IF(L32="ce",'List of dopants and characteris'!$D$7,IF(L32="ca",'List of dopants and characteris'!$E$7,IF(L32="rb",'List of dopants and characteris'!$F$7,0)))))</f>
        <v>0.82</v>
      </c>
      <c r="S32" s="15">
        <f>IF(M32="nb",'List of dopants and characteris'!$B$11,IF(M32="ru",'List of dopants and characteris'!$C$11,IF(M32="ta",'List of dopants and characteris'!$D$11,IF(M32="sb",'List of dopants and characteris'!$E$11,IF(M32="w",'List of dopants and characteris'!$F$11,IF(M32="ge",'List of dopants and characteris'!$G$11,IF(M32="bi",'List of dopants and characteris'!$H$11,IF(M32="cr",'List of dopants and characteris'!$I$11,IF(M32="gd",'List of dopants and characteris'!$J$11,IF(M32="mo",'List of dopants and characteris'!$K$11,IF(M32="sm",'List of dopants and characteris'!$L$11,IF(M32="y",'List of dopants and characteris'!$M$11,0))))))))))))</f>
        <v>0</v>
      </c>
    </row>
    <row r="33" spans="1:19" ht="14.25" x14ac:dyDescent="0.2">
      <c r="A33" s="16" t="s">
        <v>79</v>
      </c>
      <c r="B33" s="11">
        <v>6.79</v>
      </c>
      <c r="C33" s="11">
        <v>3</v>
      </c>
      <c r="D33" s="11">
        <v>2</v>
      </c>
      <c r="E33" s="11">
        <v>0.2</v>
      </c>
      <c r="F33" s="11">
        <v>0</v>
      </c>
      <c r="G33" s="11">
        <v>0</v>
      </c>
      <c r="H33" s="11">
        <v>94.5</v>
      </c>
      <c r="I33" s="12">
        <v>8.0000000000000004E-4</v>
      </c>
      <c r="J33" s="13">
        <f t="shared" si="0"/>
        <v>-3.0969100130080562</v>
      </c>
      <c r="K33" s="11" t="s">
        <v>74</v>
      </c>
      <c r="L33" s="14"/>
      <c r="M33" s="14"/>
      <c r="N33" s="13">
        <f>IF(K33="al",'List of dopants and characteris'!$B$2,IF(K33="fe",'List of dopants and characteris'!$C$2,IF(K33="ga",'List of dopants and characteris'!$D$2,IF(K33="ge",'List of dopants and characteris'!$E$2,0))))</f>
        <v>61</v>
      </c>
      <c r="O33" s="11">
        <f>IF(L33="sr",'List of dopants and characteris'!$B$6,IF(L33="ba",'List of dopants and characteris'!$C$6,IF(L33="ce",'List of dopants and characteris'!$D$6,IF(L33="ca",'List of dopants and characteris'!$E$6,IF(L33="rb",'List of dopants and characteris'!$F$6,0)))))</f>
        <v>0</v>
      </c>
      <c r="P33" s="13">
        <f>IF(M33="nb",'List of dopants and characteris'!$B$10,IF(M33="ru",'List of dopants and characteris'!$C$10,IF(M33="ta",'List of dopants and characteris'!$D$10,IF(M33="sb",'List of dopants and characteris'!$E$10,IF(M33="w",'List of dopants and characteris'!$F$10,IF(M33="ge",'List of dopants and characteris'!$G$10,IF(M33="bi",'List of dopants and characteris'!$H$10,IF(M33="cr",'List of dopants and characteris'!$I$10,IF(M33="gd",'List of dopants and characteris'!$J$10,IF(M33="mo",'List of dopants and characteris'!$K$10,IF(M33="sm",'List of dopants and characteris'!$L$10,IF(M33="y",'List of dopants and characteris'!$M$10,0))))))))))))</f>
        <v>0</v>
      </c>
      <c r="Q33" s="15">
        <f>IF(K33="al",'List of dopants and characteris'!$B$3,IF(K33="fe",'List of dopants and characteris'!$C$3,IF(K33="ga",'List of dopants and characteris'!$D$3,IF(K33="ge",'List of dopants and characteris'!$E$3,0))))</f>
        <v>1.81</v>
      </c>
      <c r="R33" s="15">
        <f>IF(L33="sr",'List of dopants and characteris'!$B$7,IF(L33="ba",'List of dopants and characteris'!$C$7,IF(L33="ce",'List of dopants and characteris'!$D$7,IF(L33="ca",'List of dopants and characteris'!$E$7,IF(L33="rb",'List of dopants and characteris'!$F$7,0)))))</f>
        <v>0</v>
      </c>
      <c r="S33" s="15">
        <f>IF(M33="nb",'List of dopants and characteris'!$B$11,IF(M33="ru",'List of dopants and characteris'!$C$11,IF(M33="ta",'List of dopants and characteris'!$D$11,IF(M33="sb",'List of dopants and characteris'!$E$11,IF(M33="w",'List of dopants and characteris'!$F$11,IF(M33="ge",'List of dopants and characteris'!$G$11,IF(M33="bi",'List of dopants and characteris'!$H$11,IF(M33="cr",'List of dopants and characteris'!$I$11,IF(M33="gd",'List of dopants and characteris'!$J$11,IF(M33="mo",'List of dopants and characteris'!$K$11,IF(M33="sm",'List of dopants and characteris'!$L$11,IF(M33="y",'List of dopants and characteris'!$M$11,0))))))))))))</f>
        <v>0</v>
      </c>
    </row>
    <row r="34" spans="1:19" ht="14.25" x14ac:dyDescent="0.2">
      <c r="A34" s="16" t="s">
        <v>131</v>
      </c>
      <c r="B34" s="13">
        <f>6.8-3*E34</f>
        <v>6.35</v>
      </c>
      <c r="C34" s="11">
        <v>3</v>
      </c>
      <c r="D34" s="11">
        <v>1.8</v>
      </c>
      <c r="E34" s="11">
        <v>0.15</v>
      </c>
      <c r="F34" s="11">
        <v>0</v>
      </c>
      <c r="G34" s="11">
        <v>0.2</v>
      </c>
      <c r="H34" s="11">
        <v>94.46</v>
      </c>
      <c r="I34" s="12">
        <v>7.3899999999999997E-4</v>
      </c>
      <c r="J34" s="13">
        <f t="shared" ref="J34:J65" si="1">LOG10(I34)</f>
        <v>-3.1313555616051745</v>
      </c>
      <c r="K34" s="11" t="s">
        <v>74</v>
      </c>
      <c r="L34" s="14"/>
      <c r="M34" s="11" t="s">
        <v>98</v>
      </c>
      <c r="N34" s="13">
        <f>IF(K34="al",'List of dopants and characteris'!$B$2,IF(K34="fe",'List of dopants and characteris'!$C$2,IF(K34="ga",'List of dopants and characteris'!$D$2,IF(K34="ge",'List of dopants and characteris'!$E$2,0))))</f>
        <v>61</v>
      </c>
      <c r="O34" s="11">
        <f>IF(L34="sr",'List of dopants and characteris'!$B$6,IF(L34="ba",'List of dopants and characteris'!$C$6,IF(L34="ce",'List of dopants and characteris'!$D$6,IF(L34="ca",'List of dopants and characteris'!$E$6,IF(L34="rb",'List of dopants and characteris'!$F$6,0)))))</f>
        <v>0</v>
      </c>
      <c r="P34" s="13">
        <f>IF(M34="nb",'List of dopants and characteris'!$B$10,IF(M34="ru",'List of dopants and characteris'!$C$10,IF(M34="ta",'List of dopants and characteris'!$D$10,IF(M34="sb",'List of dopants and characteris'!$E$10,IF(M34="w",'List of dopants and characteris'!$F$10,IF(M34="ge",'List of dopants and characteris'!$G$10,IF(M34="bi",'List of dopants and characteris'!$H$10,IF(M34="cr",'List of dopants and characteris'!$I$10,IF(M34="gd",'List of dopants and characteris'!$J$10,IF(M34="mo",'List of dopants and characteris'!$K$10,IF(M34="sm",'List of dopants and characteris'!$L$10,IF(M34="y",'List of dopants and characteris'!$M$10,0))))))))))))</f>
        <v>78</v>
      </c>
      <c r="Q34" s="15">
        <f>IF(K34="al",'List of dopants and characteris'!$B$3,IF(K34="fe",'List of dopants and characteris'!$C$3,IF(K34="ga",'List of dopants and characteris'!$D$3,IF(K34="ge",'List of dopants and characteris'!$E$3,0))))</f>
        <v>1.81</v>
      </c>
      <c r="R34" s="15">
        <f>IF(L34="sr",'List of dopants and characteris'!$B$7,IF(L34="ba",'List of dopants and characteris'!$C$7,IF(L34="ce",'List of dopants and characteris'!$D$7,IF(L34="ca",'List of dopants and characteris'!$E$7,IF(L34="rb",'List of dopants and characteris'!$F$7,0)))))</f>
        <v>0</v>
      </c>
      <c r="S34" s="15">
        <f>IF(M34="nb",'List of dopants and characteris'!$B$11,IF(M34="ru",'List of dopants and characteris'!$C$11,IF(M34="ta",'List of dopants and characteris'!$D$11,IF(M34="sb",'List of dopants and characteris'!$E$11,IF(M34="w",'List of dopants and characteris'!$F$11,IF(M34="ge",'List of dopants and characteris'!$G$11,IF(M34="bi",'List of dopants and characteris'!$H$11,IF(M34="cr",'List of dopants and characteris'!$I$11,IF(M34="gd",'List of dopants and characteris'!$J$11,IF(M34="mo",'List of dopants and characteris'!$K$11,IF(M34="sm",'List of dopants and characteris'!$L$11,IF(M34="y",'List of dopants and characteris'!$M$11,0))))))))))))</f>
        <v>1.6</v>
      </c>
    </row>
    <row r="35" spans="1:19" ht="14.25" x14ac:dyDescent="0.2">
      <c r="A35" s="17" t="s">
        <v>134</v>
      </c>
      <c r="B35" s="13">
        <f>6.6+F35</f>
        <v>6.6999999999999993</v>
      </c>
      <c r="C35" s="13">
        <f>3-F35</f>
        <v>2.9</v>
      </c>
      <c r="D35" s="11">
        <v>1.6</v>
      </c>
      <c r="E35" s="11">
        <v>0</v>
      </c>
      <c r="F35" s="11">
        <v>0.1</v>
      </c>
      <c r="G35" s="11">
        <v>0.4</v>
      </c>
      <c r="H35" s="11">
        <v>94.3</v>
      </c>
      <c r="I35" s="12">
        <v>5.3300000000000005E-4</v>
      </c>
      <c r="J35" s="13">
        <f t="shared" si="1"/>
        <v>-3.2732727909734276</v>
      </c>
      <c r="K35" s="14"/>
      <c r="L35" s="11" t="s">
        <v>133</v>
      </c>
      <c r="M35" s="11" t="s">
        <v>106</v>
      </c>
      <c r="N35" s="13">
        <f>IF(K35="al",'List of dopants and characteris'!$B$2,IF(K35="fe",'List of dopants and characteris'!$C$2,IF(K35="ga",'List of dopants and characteris'!$D$2,IF(K35="ge",'List of dopants and characteris'!$E$2,0))))</f>
        <v>0</v>
      </c>
      <c r="O35" s="11">
        <f>IF(L35="sr",'List of dopants and characteris'!$B$6,IF(L35="ba",'List of dopants and characteris'!$C$6,IF(L35="ce",'List of dopants and characteris'!$D$6,IF(L35="ca",'List of dopants and characteris'!$E$6,IF(L35="rb",'List of dopants and characteris'!$F$6,0)))))</f>
        <v>140</v>
      </c>
      <c r="P35" s="13">
        <f>IF(M35="nb",'List of dopants and characteris'!$B$10,IF(M35="ru",'List of dopants and characteris'!$C$10,IF(M35="ta",'List of dopants and characteris'!$D$10,IF(M35="sb",'List of dopants and characteris'!$E$10,IF(M35="w",'List of dopants and characteris'!$F$10,IF(M35="ge",'List of dopants and characteris'!$G$10,IF(M35="bi",'List of dopants and characteris'!$H$10,IF(M35="cr",'List of dopants and characteris'!$I$10,IF(M35="gd",'List of dopants and characteris'!$J$10,IF(M35="mo",'List of dopants and characteris'!$K$10,IF(M35="sm",'List of dopants and characteris'!$L$10,IF(M35="y",'List of dopants and characteris'!$M$10,0))))))))))))</f>
        <v>74</v>
      </c>
      <c r="Q35" s="15">
        <f>IF(K35="al",'List of dopants and characteris'!$B$3,IF(K35="fe",'List of dopants and characteris'!$C$3,IF(K35="ga",'List of dopants and characteris'!$D$3,IF(K35="ge",'List of dopants and characteris'!$E$3,0))))</f>
        <v>0</v>
      </c>
      <c r="R35" s="15">
        <f>IF(L35="sr",'List of dopants and characteris'!$B$7,IF(L35="ba",'List of dopants and characteris'!$C$7,IF(L35="ce",'List of dopants and characteris'!$D$7,IF(L35="ca",'List of dopants and characteris'!$E$7,IF(L35="rb",'List of dopants and characteris'!$F$7,0)))))</f>
        <v>0.95</v>
      </c>
      <c r="S35" s="15">
        <f>IF(M35="nb",'List of dopants and characteris'!$B$11,IF(M35="ru",'List of dopants and characteris'!$C$11,IF(M35="ta",'List of dopants and characteris'!$D$11,IF(M35="sb",'List of dopants and characteris'!$E$11,IF(M35="w",'List of dopants and characteris'!$F$11,IF(M35="ge",'List of dopants and characteris'!$G$11,IF(M35="bi",'List of dopants and characteris'!$H$11,IF(M35="cr",'List of dopants and characteris'!$I$11,IF(M35="gd",'List of dopants and characteris'!$J$11,IF(M35="mo",'List of dopants and characteris'!$K$11,IF(M35="sm",'List of dopants and characteris'!$L$11,IF(M35="y",'List of dopants and characteris'!$M$11,0))))))))))))</f>
        <v>2.0499999999999998</v>
      </c>
    </row>
    <row r="36" spans="1:19" ht="14.25" x14ac:dyDescent="0.2">
      <c r="A36" s="16" t="s">
        <v>101</v>
      </c>
      <c r="B36" s="13">
        <f>6.1+2*F36</f>
        <v>6.5</v>
      </c>
      <c r="C36" s="13">
        <f>3-F36</f>
        <v>2.8</v>
      </c>
      <c r="D36" s="11">
        <v>2</v>
      </c>
      <c r="E36" s="11">
        <v>0.3</v>
      </c>
      <c r="F36" s="11">
        <v>0.2</v>
      </c>
      <c r="G36" s="11">
        <v>0</v>
      </c>
      <c r="H36" s="11">
        <v>94.3</v>
      </c>
      <c r="I36" s="12">
        <v>1.16E-3</v>
      </c>
      <c r="J36" s="13">
        <f t="shared" si="1"/>
        <v>-2.9355420107730814</v>
      </c>
      <c r="K36" s="11" t="s">
        <v>74</v>
      </c>
      <c r="L36" s="11" t="s">
        <v>102</v>
      </c>
      <c r="M36" s="14"/>
      <c r="N36" s="13">
        <f>IF(K36="al",'List of dopants and characteris'!$B$2,IF(K36="fe",'List of dopants and characteris'!$C$2,IF(K36="ga",'List of dopants and characteris'!$D$2,IF(K36="ge",'List of dopants and characteris'!$E$2,0))))</f>
        <v>61</v>
      </c>
      <c r="O36" s="11">
        <f>IF(L36="sr",'List of dopants and characteris'!$B$6,IF(L36="ba",'List of dopants and characteris'!$C$6,IF(L36="ce",'List of dopants and characteris'!$D$6,IF(L36="ca",'List of dopants and characteris'!$E$6,IF(L36="rb",'List of dopants and characteris'!$F$6,0)))))</f>
        <v>175</v>
      </c>
      <c r="P36" s="13">
        <f>IF(M36="nb",'List of dopants and characteris'!$B$10,IF(M36="ru",'List of dopants and characteris'!$C$10,IF(M36="ta",'List of dopants and characteris'!$D$10,IF(M36="sb",'List of dopants and characteris'!$E$10,IF(M36="w",'List of dopants and characteris'!$F$10,IF(M36="ge",'List of dopants and characteris'!$G$10,IF(M36="bi",'List of dopants and characteris'!$H$10,IF(M36="cr",'List of dopants and characteris'!$I$10,IF(M36="gd",'List of dopants and characteris'!$J$10,IF(M36="mo",'List of dopants and characteris'!$K$10,IF(M36="sm",'List of dopants and characteris'!$L$10,IF(M36="y",'List of dopants and characteris'!$M$10,0))))))))))))</f>
        <v>0</v>
      </c>
      <c r="Q36" s="15">
        <f>IF(K36="al",'List of dopants and characteris'!$B$3,IF(K36="fe",'List of dopants and characteris'!$C$3,IF(K36="ga",'List of dopants and characteris'!$D$3,IF(K36="ge",'List of dopants and characteris'!$E$3,0))))</f>
        <v>1.81</v>
      </c>
      <c r="R36" s="15">
        <f>IF(L36="sr",'List of dopants and characteris'!$B$7,IF(L36="ba",'List of dopants and characteris'!$C$7,IF(L36="ce",'List of dopants and characteris'!$D$7,IF(L36="ca",'List of dopants and characteris'!$E$7,IF(L36="rb",'List of dopants and characteris'!$F$7,0)))))</f>
        <v>0.82</v>
      </c>
      <c r="S36" s="15">
        <f>IF(M36="nb",'List of dopants and characteris'!$B$11,IF(M36="ru",'List of dopants and characteris'!$C$11,IF(M36="ta",'List of dopants and characteris'!$D$11,IF(M36="sb",'List of dopants and characteris'!$E$11,IF(M36="w",'List of dopants and characteris'!$F$11,IF(M36="ge",'List of dopants and characteris'!$G$11,IF(M36="bi",'List of dopants and characteris'!$H$11,IF(M36="cr",'List of dopants and characteris'!$I$11,IF(M36="gd",'List of dopants and characteris'!$J$11,IF(M36="mo",'List of dopants and characteris'!$K$11,IF(M36="sm",'List of dopants and characteris'!$L$11,IF(M36="y",'List of dopants and characteris'!$M$11,0))))))))))))</f>
        <v>0</v>
      </c>
    </row>
    <row r="37" spans="1:19" ht="14.25" x14ac:dyDescent="0.2">
      <c r="A37" s="18" t="s">
        <v>79</v>
      </c>
      <c r="B37" s="11">
        <v>6.55</v>
      </c>
      <c r="C37" s="11">
        <v>3</v>
      </c>
      <c r="D37" s="11">
        <v>2</v>
      </c>
      <c r="E37" s="11">
        <v>0.2</v>
      </c>
      <c r="F37" s="11">
        <v>0</v>
      </c>
      <c r="G37" s="11">
        <v>0</v>
      </c>
      <c r="H37" s="11">
        <v>94.2</v>
      </c>
      <c r="I37" s="12">
        <v>1.09E-3</v>
      </c>
      <c r="J37" s="13">
        <f t="shared" si="1"/>
        <v>-2.9625735020593762</v>
      </c>
      <c r="K37" s="11" t="s">
        <v>74</v>
      </c>
      <c r="L37" s="14"/>
      <c r="M37" s="14"/>
      <c r="N37" s="13">
        <f>IF(K37="al",'List of dopants and characteris'!$B$2,IF(K37="fe",'List of dopants and characteris'!$C$2,IF(K37="ga",'List of dopants and characteris'!$D$2,IF(K37="ge",'List of dopants and characteris'!$E$2,0))))</f>
        <v>61</v>
      </c>
      <c r="O37" s="11">
        <f>IF(L37="sr",'List of dopants and characteris'!$B$6,IF(L37="ba",'List of dopants and characteris'!$C$6,IF(L37="ce",'List of dopants and characteris'!$D$6,IF(L37="ca",'List of dopants and characteris'!$E$6,IF(L37="rb",'List of dopants and characteris'!$F$6,0)))))</f>
        <v>0</v>
      </c>
      <c r="P37" s="13">
        <f>IF(M37="nb",'List of dopants and characteris'!$B$10,IF(M37="ru",'List of dopants and characteris'!$C$10,IF(M37="ta",'List of dopants and characteris'!$D$10,IF(M37="sb",'List of dopants and characteris'!$E$10,IF(M37="w",'List of dopants and characteris'!$F$10,IF(M37="ge",'List of dopants and characteris'!$G$10,IF(M37="bi",'List of dopants and characteris'!$H$10,IF(M37="cr",'List of dopants and characteris'!$I$10,IF(M37="gd",'List of dopants and characteris'!$J$10,IF(M37="mo",'List of dopants and characteris'!$K$10,IF(M37="sm",'List of dopants and characteris'!$L$10,IF(M37="y",'List of dopants and characteris'!$M$10,0))))))))))))</f>
        <v>0</v>
      </c>
      <c r="Q37" s="15">
        <f>IF(K37="al",'List of dopants and characteris'!$B$3,IF(K37="fe",'List of dopants and characteris'!$C$3,IF(K37="ga",'List of dopants and characteris'!$D$3,IF(K37="ge",'List of dopants and characteris'!$E$3,0))))</f>
        <v>1.81</v>
      </c>
      <c r="R37" s="15">
        <f>IF(L37="sr",'List of dopants and characteris'!$B$7,IF(L37="ba",'List of dopants and characteris'!$C$7,IF(L37="ce",'List of dopants and characteris'!$D$7,IF(L37="ca",'List of dopants and characteris'!$E$7,IF(L37="rb",'List of dopants and characteris'!$F$7,0)))))</f>
        <v>0</v>
      </c>
      <c r="S37" s="15">
        <f>IF(M37="nb",'List of dopants and characteris'!$B$11,IF(M37="ru",'List of dopants and characteris'!$C$11,IF(M37="ta",'List of dopants and characteris'!$D$11,IF(M37="sb",'List of dopants and characteris'!$E$11,IF(M37="w",'List of dopants and characteris'!$F$11,IF(M37="ge",'List of dopants and characteris'!$G$11,IF(M37="bi",'List of dopants and characteris'!$H$11,IF(M37="cr",'List of dopants and characteris'!$I$11,IF(M37="gd",'List of dopants and characteris'!$J$11,IF(M37="mo",'List of dopants and characteris'!$K$11,IF(M37="sm",'List of dopants and characteris'!$L$11,IF(M37="y",'List of dopants and characteris'!$M$11,0))))))))))))</f>
        <v>0</v>
      </c>
    </row>
    <row r="38" spans="1:19" ht="14.25" x14ac:dyDescent="0.2">
      <c r="A38" s="18" t="s">
        <v>81</v>
      </c>
      <c r="B38" s="11">
        <v>6.25</v>
      </c>
      <c r="C38" s="11">
        <v>3</v>
      </c>
      <c r="D38" s="11">
        <v>2</v>
      </c>
      <c r="E38" s="11">
        <v>0.25</v>
      </c>
      <c r="F38" s="11">
        <v>0</v>
      </c>
      <c r="G38" s="11">
        <v>0</v>
      </c>
      <c r="H38" s="11">
        <v>94.1</v>
      </c>
      <c r="I38" s="12">
        <v>1.4599999999999999E-3</v>
      </c>
      <c r="J38" s="13">
        <f t="shared" si="1"/>
        <v>-2.8356471442155629</v>
      </c>
      <c r="K38" s="11" t="s">
        <v>74</v>
      </c>
      <c r="L38" s="14"/>
      <c r="M38" s="14"/>
      <c r="N38" s="13">
        <f>IF(K38="al",'List of dopants and characteris'!$B$2,IF(K38="fe",'List of dopants and characteris'!$C$2,IF(K38="ga",'List of dopants and characteris'!$D$2,IF(K38="ge",'List of dopants and characteris'!$E$2,0))))</f>
        <v>61</v>
      </c>
      <c r="O38" s="11">
        <f>IF(L38="sr",'List of dopants and characteris'!$B$6,IF(L38="ba",'List of dopants and characteris'!$C$6,IF(L38="ce",'List of dopants and characteris'!$D$6,IF(L38="ca",'List of dopants and characteris'!$E$6,IF(L38="rb",'List of dopants and characteris'!$F$6,0)))))</f>
        <v>0</v>
      </c>
      <c r="P38" s="13">
        <f>IF(M38="nb",'List of dopants and characteris'!$B$10,IF(M38="ru",'List of dopants and characteris'!$C$10,IF(M38="ta",'List of dopants and characteris'!$D$10,IF(M38="sb",'List of dopants and characteris'!$E$10,IF(M38="w",'List of dopants and characteris'!$F$10,IF(M38="ge",'List of dopants and characteris'!$G$10,IF(M38="bi",'List of dopants and characteris'!$H$10,IF(M38="cr",'List of dopants and characteris'!$I$10,IF(M38="gd",'List of dopants and characteris'!$J$10,IF(M38="mo",'List of dopants and characteris'!$K$10,IF(M38="sm",'List of dopants and characteris'!$L$10,IF(M38="y",'List of dopants and characteris'!$M$10,0))))))))))))</f>
        <v>0</v>
      </c>
      <c r="Q38" s="15">
        <f>IF(K38="al",'List of dopants and characteris'!$B$3,IF(K38="fe",'List of dopants and characteris'!$C$3,IF(K38="ga",'List of dopants and characteris'!$D$3,IF(K38="ge",'List of dopants and characteris'!$E$3,0))))</f>
        <v>1.81</v>
      </c>
      <c r="R38" s="15">
        <f>IF(L38="sr",'List of dopants and characteris'!$B$7,IF(L38="ba",'List of dopants and characteris'!$C$7,IF(L38="ce",'List of dopants and characteris'!$D$7,IF(L38="ca",'List of dopants and characteris'!$E$7,IF(L38="rb",'List of dopants and characteris'!$F$7,0)))))</f>
        <v>0</v>
      </c>
      <c r="S38" s="15">
        <f>IF(M38="nb",'List of dopants and characteris'!$B$11,IF(M38="ru",'List of dopants and characteris'!$C$11,IF(M38="ta",'List of dopants and characteris'!$D$11,IF(M38="sb",'List of dopants and characteris'!$E$11,IF(M38="w",'List of dopants and characteris'!$F$11,IF(M38="ge",'List of dopants and characteris'!$G$11,IF(M38="bi",'List of dopants and characteris'!$H$11,IF(M38="cr",'List of dopants and characteris'!$I$11,IF(M38="gd",'List of dopants and characteris'!$J$11,IF(M38="mo",'List of dopants and characteris'!$K$11,IF(M38="sm",'List of dopants and characteris'!$L$11,IF(M38="y",'List of dopants and characteris'!$M$11,0))))))))))))</f>
        <v>0</v>
      </c>
    </row>
    <row r="39" spans="1:19" ht="14.25" x14ac:dyDescent="0.2">
      <c r="A39" s="17" t="s">
        <v>63</v>
      </c>
      <c r="B39" s="11">
        <v>6.24</v>
      </c>
      <c r="C39" s="11">
        <v>3</v>
      </c>
      <c r="D39" s="11">
        <v>2</v>
      </c>
      <c r="E39" s="11">
        <v>0.3</v>
      </c>
      <c r="F39" s="11">
        <v>0</v>
      </c>
      <c r="G39" s="11">
        <v>0</v>
      </c>
      <c r="H39" s="11">
        <v>94</v>
      </c>
      <c r="I39" s="12">
        <v>1.3200000000000001E-4</v>
      </c>
      <c r="J39" s="13">
        <f t="shared" si="1"/>
        <v>-3.87942606879415</v>
      </c>
      <c r="K39" s="11" t="s">
        <v>49</v>
      </c>
      <c r="L39" s="14"/>
      <c r="M39" s="14"/>
      <c r="N39" s="13">
        <f>IF(K39="al",'List of dopants and characteris'!$B$2,IF(K39="fe",'List of dopants and characteris'!$C$2,IF(K39="ga",'List of dopants and characteris'!$D$2,IF(K39="ge",'List of dopants and characteris'!$E$2,0))))</f>
        <v>53</v>
      </c>
      <c r="O39" s="11">
        <f>IF(L39="sr",'List of dopants and characteris'!$B$6,IF(L39="ba",'List of dopants and characteris'!$C$6,IF(L39="ce",'List of dopants and characteris'!$D$6,IF(L39="ca",'List of dopants and characteris'!$E$6,IF(L39="rb",'List of dopants and characteris'!$F$6,0)))))</f>
        <v>0</v>
      </c>
      <c r="P39" s="13">
        <f>IF(M39="nb",'List of dopants and characteris'!$B$10,IF(M39="ru",'List of dopants and characteris'!$C$10,IF(M39="ta",'List of dopants and characteris'!$D$10,IF(M39="sb",'List of dopants and characteris'!$E$10,IF(M39="w",'List of dopants and characteris'!$F$10,IF(M39="ge",'List of dopants and characteris'!$G$10,IF(M39="bi",'List of dopants and characteris'!$H$10,IF(M39="cr",'List of dopants and characteris'!$I$10,IF(M39="gd",'List of dopants and characteris'!$J$10,IF(M39="mo",'List of dopants and characteris'!$K$10,IF(M39="sm",'List of dopants and characteris'!$L$10,IF(M39="y",'List of dopants and characteris'!$M$10,0))))))))))))</f>
        <v>0</v>
      </c>
      <c r="Q39" s="15">
        <f>IF(K39="al",'List of dopants and characteris'!$B$3,IF(K39="fe",'List of dopants and characteris'!$C$3,IF(K39="ga",'List of dopants and characteris'!$D$3,IF(K39="ge",'List of dopants and characteris'!$E$3,0))))</f>
        <v>1.61</v>
      </c>
      <c r="R39" s="15">
        <f>IF(L39="sr",'List of dopants and characteris'!$B$7,IF(L39="ba",'List of dopants and characteris'!$C$7,IF(L39="ce",'List of dopants and characteris'!$D$7,IF(L39="ca",'List of dopants and characteris'!$E$7,IF(L39="rb",'List of dopants and characteris'!$F$7,0)))))</f>
        <v>0</v>
      </c>
      <c r="S39" s="15">
        <f>IF(M39="nb",'List of dopants and characteris'!$B$11,IF(M39="ru",'List of dopants and characteris'!$C$11,IF(M39="ta",'List of dopants and characteris'!$D$11,IF(M39="sb",'List of dopants and characteris'!$E$11,IF(M39="w",'List of dopants and characteris'!$F$11,IF(M39="ge",'List of dopants and characteris'!$G$11,IF(M39="bi",'List of dopants and characteris'!$H$11,IF(M39="cr",'List of dopants and characteris'!$I$11,IF(M39="gd",'List of dopants and characteris'!$J$11,IF(M39="mo",'List of dopants and characteris'!$K$11,IF(M39="sm",'List of dopants and characteris'!$L$11,IF(M39="y",'List of dopants and characteris'!$M$11,0))))))))))))</f>
        <v>0</v>
      </c>
    </row>
    <row r="40" spans="1:19" ht="14.25" x14ac:dyDescent="0.2">
      <c r="A40" s="18" t="s">
        <v>79</v>
      </c>
      <c r="B40" s="11">
        <v>6.28</v>
      </c>
      <c r="C40" s="11">
        <v>3</v>
      </c>
      <c r="D40" s="11">
        <v>2</v>
      </c>
      <c r="E40" s="11">
        <v>0.2</v>
      </c>
      <c r="F40" s="11">
        <v>0</v>
      </c>
      <c r="G40" s="11">
        <v>0</v>
      </c>
      <c r="H40" s="11">
        <v>94</v>
      </c>
      <c r="I40" s="12">
        <v>7.3999999999999999E-4</v>
      </c>
      <c r="J40" s="13">
        <f t="shared" si="1"/>
        <v>-3.1307682802690238</v>
      </c>
      <c r="K40" s="11" t="s">
        <v>74</v>
      </c>
      <c r="L40" s="14"/>
      <c r="M40" s="14"/>
      <c r="N40" s="13">
        <f>IF(K40="al",'List of dopants and characteris'!$B$2,IF(K40="fe",'List of dopants and characteris'!$C$2,IF(K40="ga",'List of dopants and characteris'!$D$2,IF(K40="ge",'List of dopants and characteris'!$E$2,0))))</f>
        <v>61</v>
      </c>
      <c r="O40" s="11">
        <f>IF(L40="sr",'List of dopants and characteris'!$B$6,IF(L40="ba",'List of dopants and characteris'!$C$6,IF(L40="ce",'List of dopants and characteris'!$D$6,IF(L40="ca",'List of dopants and characteris'!$E$6,IF(L40="rb",'List of dopants and characteris'!$F$6,0)))))</f>
        <v>0</v>
      </c>
      <c r="P40" s="13">
        <f>IF(M40="nb",'List of dopants and characteris'!$B$10,IF(M40="ru",'List of dopants and characteris'!$C$10,IF(M40="ta",'List of dopants and characteris'!$D$10,IF(M40="sb",'List of dopants and characteris'!$E$10,IF(M40="w",'List of dopants and characteris'!$F$10,IF(M40="ge",'List of dopants and characteris'!$G$10,IF(M40="bi",'List of dopants and characteris'!$H$10,IF(M40="cr",'List of dopants and characteris'!$I$10,IF(M40="gd",'List of dopants and characteris'!$J$10,IF(M40="mo",'List of dopants and characteris'!$K$10,IF(M40="sm",'List of dopants and characteris'!$L$10,IF(M40="y",'List of dopants and characteris'!$M$10,0))))))))))))</f>
        <v>0</v>
      </c>
      <c r="Q40" s="15">
        <f>IF(K40="al",'List of dopants and characteris'!$B$3,IF(K40="fe",'List of dopants and characteris'!$C$3,IF(K40="ga",'List of dopants and characteris'!$D$3,IF(K40="ge",'List of dopants and characteris'!$E$3,0))))</f>
        <v>1.81</v>
      </c>
      <c r="R40" s="15">
        <f>IF(L40="sr",'List of dopants and characteris'!$B$7,IF(L40="ba",'List of dopants and characteris'!$C$7,IF(L40="ce",'List of dopants and characteris'!$D$7,IF(L40="ca",'List of dopants and characteris'!$E$7,IF(L40="rb",'List of dopants and characteris'!$F$7,0)))))</f>
        <v>0</v>
      </c>
      <c r="S40" s="15">
        <f>IF(M40="nb",'List of dopants and characteris'!$B$11,IF(M40="ru",'List of dopants and characteris'!$C$11,IF(M40="ta",'List of dopants and characteris'!$D$11,IF(M40="sb",'List of dopants and characteris'!$E$11,IF(M40="w",'List of dopants and characteris'!$F$11,IF(M40="ge",'List of dopants and characteris'!$G$11,IF(M40="bi",'List of dopants and characteris'!$H$11,IF(M40="cr",'List of dopants and characteris'!$I$11,IF(M40="gd",'List of dopants and characteris'!$J$11,IF(M40="mo",'List of dopants and characteris'!$K$11,IF(M40="sm",'List of dopants and characteris'!$L$11,IF(M40="y",'List of dopants and characteris'!$M$11,0))))))))))))</f>
        <v>0</v>
      </c>
    </row>
    <row r="41" spans="1:19" ht="14.25" x14ac:dyDescent="0.2">
      <c r="A41" s="16" t="s">
        <v>56</v>
      </c>
      <c r="B41" s="11">
        <v>6.61</v>
      </c>
      <c r="C41" s="11">
        <v>3</v>
      </c>
      <c r="D41" s="11">
        <v>2</v>
      </c>
      <c r="E41" s="11">
        <v>0.13</v>
      </c>
      <c r="F41" s="11">
        <v>0</v>
      </c>
      <c r="G41" s="11">
        <v>0</v>
      </c>
      <c r="H41" s="11">
        <v>94</v>
      </c>
      <c r="I41" s="12">
        <v>1.35E-4</v>
      </c>
      <c r="J41" s="13">
        <f t="shared" si="1"/>
        <v>-3.8696662315049939</v>
      </c>
      <c r="K41" s="11" t="s">
        <v>49</v>
      </c>
      <c r="L41" s="14"/>
      <c r="M41" s="14"/>
      <c r="N41" s="13">
        <f>IF(K41="al",'List of dopants and characteris'!$B$2,IF(K41="fe",'List of dopants and characteris'!$C$2,IF(K41="ga",'List of dopants and characteris'!$D$2,IF(K41="ge",'List of dopants and characteris'!$E$2,0))))</f>
        <v>53</v>
      </c>
      <c r="O41" s="11">
        <f>IF(L41="sr",'List of dopants and characteris'!$B$6,IF(L41="ba",'List of dopants and characteris'!$C$6,IF(L41="ce",'List of dopants and characteris'!$D$6,IF(L41="ca",'List of dopants and characteris'!$E$6,IF(L41="rb",'List of dopants and characteris'!$F$6,0)))))</f>
        <v>0</v>
      </c>
      <c r="P41" s="13">
        <f>IF(M41="nb",'List of dopants and characteris'!$B$10,IF(M41="ru",'List of dopants and characteris'!$C$10,IF(M41="ta",'List of dopants and characteris'!$D$10,IF(M41="sb",'List of dopants and characteris'!$E$10,IF(M41="w",'List of dopants and characteris'!$F$10,IF(M41="ge",'List of dopants and characteris'!$G$10,IF(M41="bi",'List of dopants and characteris'!$H$10,IF(M41="cr",'List of dopants and characteris'!$I$10,IF(M41="gd",'List of dopants and characteris'!$J$10,IF(M41="mo",'List of dopants and characteris'!$K$10,IF(M41="sm",'List of dopants and characteris'!$L$10,IF(M41="y",'List of dopants and characteris'!$M$10,0))))))))))))</f>
        <v>0</v>
      </c>
      <c r="Q41" s="15">
        <f>IF(K41="al",'List of dopants and characteris'!$B$3,IF(K41="fe",'List of dopants and characteris'!$C$3,IF(K41="ga",'List of dopants and characteris'!$D$3,IF(K41="ge",'List of dopants and characteris'!$E$3,0))))</f>
        <v>1.61</v>
      </c>
      <c r="R41" s="15">
        <f>IF(L41="sr",'List of dopants and characteris'!$B$7,IF(L41="ba",'List of dopants and characteris'!$C$7,IF(L41="ce",'List of dopants and characteris'!$D$7,IF(L41="ca",'List of dopants and characteris'!$E$7,IF(L41="rb",'List of dopants and characteris'!$F$7,0)))))</f>
        <v>0</v>
      </c>
      <c r="S41" s="15">
        <f>IF(M41="nb",'List of dopants and characteris'!$B$11,IF(M41="ru",'List of dopants and characteris'!$C$11,IF(M41="ta",'List of dopants and characteris'!$D$11,IF(M41="sb",'List of dopants and characteris'!$E$11,IF(M41="w",'List of dopants and characteris'!$F$11,IF(M41="ge",'List of dopants and characteris'!$G$11,IF(M41="bi",'List of dopants and characteris'!$H$11,IF(M41="cr",'List of dopants and characteris'!$I$11,IF(M41="gd",'List of dopants and characteris'!$J$11,IF(M41="mo",'List of dopants and characteris'!$K$11,IF(M41="sm",'List of dopants and characteris'!$L$11,IF(M41="y",'List of dopants and characteris'!$M$11,0))))))))))))</f>
        <v>0</v>
      </c>
    </row>
    <row r="42" spans="1:19" ht="14.25" x14ac:dyDescent="0.2">
      <c r="A42" s="16" t="s">
        <v>60</v>
      </c>
      <c r="B42" s="11">
        <v>6.85</v>
      </c>
      <c r="C42" s="11">
        <v>3</v>
      </c>
      <c r="D42" s="11">
        <v>2</v>
      </c>
      <c r="E42" s="11">
        <v>0.05</v>
      </c>
      <c r="F42" s="11">
        <v>0</v>
      </c>
      <c r="G42" s="11">
        <v>0</v>
      </c>
      <c r="H42" s="11">
        <v>94</v>
      </c>
      <c r="I42" s="12">
        <v>9.8999999999999994E-5</v>
      </c>
      <c r="J42" s="13">
        <f t="shared" si="1"/>
        <v>-4.0043648054024503</v>
      </c>
      <c r="K42" s="11" t="s">
        <v>49</v>
      </c>
      <c r="L42" s="14"/>
      <c r="M42" s="14"/>
      <c r="N42" s="13">
        <f>IF(K42="al",'List of dopants and characteris'!$B$2,IF(K42="fe",'List of dopants and characteris'!$C$2,IF(K42="ga",'List of dopants and characteris'!$D$2,IF(K42="ge",'List of dopants and characteris'!$E$2,0))))</f>
        <v>53</v>
      </c>
      <c r="O42" s="11">
        <f>IF(L42="sr",'List of dopants and characteris'!$B$6,IF(L42="ba",'List of dopants and characteris'!$C$6,IF(L42="ce",'List of dopants and characteris'!$D$6,IF(L42="ca",'List of dopants and characteris'!$E$6,IF(L42="rb",'List of dopants and characteris'!$F$6,0)))))</f>
        <v>0</v>
      </c>
      <c r="P42" s="13">
        <f>IF(M42="nb",'List of dopants and characteris'!$B$10,IF(M42="ru",'List of dopants and characteris'!$C$10,IF(M42="ta",'List of dopants and characteris'!$D$10,IF(M42="sb",'List of dopants and characteris'!$E$10,IF(M42="w",'List of dopants and characteris'!$F$10,IF(M42="ge",'List of dopants and characteris'!$G$10,IF(M42="bi",'List of dopants and characteris'!$H$10,IF(M42="cr",'List of dopants and characteris'!$I$10,IF(M42="gd",'List of dopants and characteris'!$J$10,IF(M42="mo",'List of dopants and characteris'!$K$10,IF(M42="sm",'List of dopants and characteris'!$L$10,IF(M42="y",'List of dopants and characteris'!$M$10,0))))))))))))</f>
        <v>0</v>
      </c>
      <c r="Q42" s="15">
        <f>IF(K42="al",'List of dopants and characteris'!$B$3,IF(K42="fe",'List of dopants and characteris'!$C$3,IF(K42="ga",'List of dopants and characteris'!$D$3,IF(K42="ge",'List of dopants and characteris'!$E$3,0))))</f>
        <v>1.61</v>
      </c>
      <c r="R42" s="15">
        <f>IF(L42="sr",'List of dopants and characteris'!$B$7,IF(L42="ba",'List of dopants and characteris'!$C$7,IF(L42="ce",'List of dopants and characteris'!$D$7,IF(L42="ca",'List of dopants and characteris'!$E$7,IF(L42="rb",'List of dopants and characteris'!$F$7,0)))))</f>
        <v>0</v>
      </c>
      <c r="S42" s="15">
        <f>IF(M42="nb",'List of dopants and characteris'!$B$11,IF(M42="ru",'List of dopants and characteris'!$C$11,IF(M42="ta",'List of dopants and characteris'!$D$11,IF(M42="sb",'List of dopants and characteris'!$E$11,IF(M42="w",'List of dopants and characteris'!$F$11,IF(M42="ge",'List of dopants and characteris'!$G$11,IF(M42="bi",'List of dopants and characteris'!$H$11,IF(M42="cr",'List of dopants and characteris'!$I$11,IF(M42="gd",'List of dopants and characteris'!$J$11,IF(M42="mo",'List of dopants and characteris'!$K$11,IF(M42="sm",'List of dopants and characteris'!$L$11,IF(M42="y",'List of dopants and characteris'!$M$11,0))))))))))))</f>
        <v>0</v>
      </c>
    </row>
    <row r="43" spans="1:19" ht="14.25" x14ac:dyDescent="0.2">
      <c r="A43" s="17" t="s">
        <v>134</v>
      </c>
      <c r="B43" s="13">
        <f>6.6+F43</f>
        <v>6.75</v>
      </c>
      <c r="C43" s="13">
        <f>3-F43</f>
        <v>2.85</v>
      </c>
      <c r="D43" s="11">
        <v>1.6</v>
      </c>
      <c r="E43" s="11">
        <v>0</v>
      </c>
      <c r="F43" s="11">
        <v>0.15</v>
      </c>
      <c r="G43" s="11">
        <v>0.4</v>
      </c>
      <c r="H43" s="11">
        <v>93.9</v>
      </c>
      <c r="I43" s="12">
        <v>4.8500000000000003E-4</v>
      </c>
      <c r="J43" s="13">
        <f t="shared" si="1"/>
        <v>-3.3142582613977365</v>
      </c>
      <c r="K43" s="14"/>
      <c r="L43" s="11" t="s">
        <v>133</v>
      </c>
      <c r="M43" s="11" t="s">
        <v>106</v>
      </c>
      <c r="N43" s="13">
        <f>IF(K43="al",'List of dopants and characteris'!$B$2,IF(K43="fe",'List of dopants and characteris'!$C$2,IF(K43="ga",'List of dopants and characteris'!$D$2,IF(K43="ge",'List of dopants and characteris'!$E$2,0))))</f>
        <v>0</v>
      </c>
      <c r="O43" s="11">
        <f>IF(L43="sr",'List of dopants and characteris'!$B$6,IF(L43="ba",'List of dopants and characteris'!$C$6,IF(L43="ce",'List of dopants and characteris'!$D$6,IF(L43="ca",'List of dopants and characteris'!$E$6,IF(L43="rb",'List of dopants and characteris'!$F$6,0)))))</f>
        <v>140</v>
      </c>
      <c r="P43" s="13">
        <f>IF(M43="nb",'List of dopants and characteris'!$B$10,IF(M43="ru",'List of dopants and characteris'!$C$10,IF(M43="ta",'List of dopants and characteris'!$D$10,IF(M43="sb",'List of dopants and characteris'!$E$10,IF(M43="w",'List of dopants and characteris'!$F$10,IF(M43="ge",'List of dopants and characteris'!$G$10,IF(M43="bi",'List of dopants and characteris'!$H$10,IF(M43="cr",'List of dopants and characteris'!$I$10,IF(M43="gd",'List of dopants and characteris'!$J$10,IF(M43="mo",'List of dopants and characteris'!$K$10,IF(M43="sm",'List of dopants and characteris'!$L$10,IF(M43="y",'List of dopants and characteris'!$M$10,0))))))))))))</f>
        <v>74</v>
      </c>
      <c r="Q43" s="15">
        <f>IF(K43="al",'List of dopants and characteris'!$B$3,IF(K43="fe",'List of dopants and characteris'!$C$3,IF(K43="ga",'List of dopants and characteris'!$D$3,IF(K43="ge",'List of dopants and characteris'!$E$3,0))))</f>
        <v>0</v>
      </c>
      <c r="R43" s="15">
        <f>IF(L43="sr",'List of dopants and characteris'!$B$7,IF(L43="ba",'List of dopants and characteris'!$C$7,IF(L43="ce",'List of dopants and characteris'!$D$7,IF(L43="ca",'List of dopants and characteris'!$E$7,IF(L43="rb",'List of dopants and characteris'!$F$7,0)))))</f>
        <v>0.95</v>
      </c>
      <c r="S43" s="15">
        <f>IF(M43="nb",'List of dopants and characteris'!$B$11,IF(M43="ru",'List of dopants and characteris'!$C$11,IF(M43="ta",'List of dopants and characteris'!$D$11,IF(M43="sb",'List of dopants and characteris'!$E$11,IF(M43="w",'List of dopants and characteris'!$F$11,IF(M43="ge",'List of dopants and characteris'!$G$11,IF(M43="bi",'List of dopants and characteris'!$H$11,IF(M43="cr",'List of dopants and characteris'!$I$11,IF(M43="gd",'List of dopants and characteris'!$J$11,IF(M43="mo",'List of dopants and characteris'!$K$11,IF(M43="sm",'List of dopants and characteris'!$L$11,IF(M43="y",'List of dopants and characteris'!$M$11,0))))))))))))</f>
        <v>2.0499999999999998</v>
      </c>
    </row>
    <row r="44" spans="1:19" ht="14.25" x14ac:dyDescent="0.2">
      <c r="A44" s="18" t="s">
        <v>81</v>
      </c>
      <c r="B44" s="11">
        <v>6.3</v>
      </c>
      <c r="C44" s="11">
        <v>3</v>
      </c>
      <c r="D44" s="11">
        <v>2</v>
      </c>
      <c r="E44" s="11">
        <v>0.2</v>
      </c>
      <c r="F44" s="11">
        <v>0</v>
      </c>
      <c r="G44" s="11">
        <v>0</v>
      </c>
      <c r="H44" s="11">
        <v>93.4</v>
      </c>
      <c r="I44" s="12">
        <v>8.7000000000000001E-4</v>
      </c>
      <c r="J44" s="13">
        <f t="shared" si="1"/>
        <v>-3.0604807473813813</v>
      </c>
      <c r="K44" s="11" t="s">
        <v>74</v>
      </c>
      <c r="L44" s="14"/>
      <c r="M44" s="14"/>
      <c r="N44" s="13">
        <f>IF(K44="al",'List of dopants and characteris'!$B$2,IF(K44="fe",'List of dopants and characteris'!$C$2,IF(K44="ga",'List of dopants and characteris'!$D$2,IF(K44="ge",'List of dopants and characteris'!$E$2,0))))</f>
        <v>61</v>
      </c>
      <c r="O44" s="11">
        <f>IF(L44="sr",'List of dopants and characteris'!$B$6,IF(L44="ba",'List of dopants and characteris'!$C$6,IF(L44="ce",'List of dopants and characteris'!$D$6,IF(L44="ca",'List of dopants and characteris'!$E$6,IF(L44="rb",'List of dopants and characteris'!$F$6,0)))))</f>
        <v>0</v>
      </c>
      <c r="P44" s="13">
        <f>IF(M44="nb",'List of dopants and characteris'!$B$10,IF(M44="ru",'List of dopants and characteris'!$C$10,IF(M44="ta",'List of dopants and characteris'!$D$10,IF(M44="sb",'List of dopants and characteris'!$E$10,IF(M44="w",'List of dopants and characteris'!$F$10,IF(M44="ge",'List of dopants and characteris'!$G$10,IF(M44="bi",'List of dopants and characteris'!$H$10,IF(M44="cr",'List of dopants and characteris'!$I$10,IF(M44="gd",'List of dopants and characteris'!$J$10,IF(M44="mo",'List of dopants and characteris'!$K$10,IF(M44="sm",'List of dopants and characteris'!$L$10,IF(M44="y",'List of dopants and characteris'!$M$10,0))))))))))))</f>
        <v>0</v>
      </c>
      <c r="Q44" s="15">
        <f>IF(K44="al",'List of dopants and characteris'!$B$3,IF(K44="fe",'List of dopants and characteris'!$C$3,IF(K44="ga",'List of dopants and characteris'!$D$3,IF(K44="ge",'List of dopants and characteris'!$E$3,0))))</f>
        <v>1.81</v>
      </c>
      <c r="R44" s="15">
        <f>IF(L44="sr",'List of dopants and characteris'!$B$7,IF(L44="ba",'List of dopants and characteris'!$C$7,IF(L44="ce",'List of dopants and characteris'!$D$7,IF(L44="ca",'List of dopants and characteris'!$E$7,IF(L44="rb",'List of dopants and characteris'!$F$7,0)))))</f>
        <v>0</v>
      </c>
      <c r="S44" s="15">
        <f>IF(M44="nb",'List of dopants and characteris'!$B$11,IF(M44="ru",'List of dopants and characteris'!$C$11,IF(M44="ta",'List of dopants and characteris'!$D$11,IF(M44="sb",'List of dopants and characteris'!$E$11,IF(M44="w",'List of dopants and characteris'!$F$11,IF(M44="ge",'List of dopants and characteris'!$G$11,IF(M44="bi",'List of dopants and characteris'!$H$11,IF(M44="cr",'List of dopants and characteris'!$I$11,IF(M44="gd",'List of dopants and characteris'!$J$11,IF(M44="mo",'List of dopants and characteris'!$K$11,IF(M44="sm",'List of dopants and characteris'!$L$11,IF(M44="y",'List of dopants and characteris'!$M$11,0))))))))))))</f>
        <v>0</v>
      </c>
    </row>
    <row r="45" spans="1:19" ht="14.25" x14ac:dyDescent="0.2">
      <c r="A45" s="16" t="s">
        <v>131</v>
      </c>
      <c r="B45" s="13">
        <f>6.8-3*E45</f>
        <v>6.5</v>
      </c>
      <c r="C45" s="11">
        <v>3</v>
      </c>
      <c r="D45" s="11">
        <v>1.8</v>
      </c>
      <c r="E45" s="11">
        <v>0.1</v>
      </c>
      <c r="F45" s="11">
        <v>0</v>
      </c>
      <c r="G45" s="11">
        <v>0.2</v>
      </c>
      <c r="H45" s="11">
        <v>93.34</v>
      </c>
      <c r="I45" s="12">
        <v>6.7500000000000004E-4</v>
      </c>
      <c r="J45" s="13">
        <f t="shared" si="1"/>
        <v>-3.1706962271689751</v>
      </c>
      <c r="K45" s="11" t="s">
        <v>74</v>
      </c>
      <c r="L45" s="14"/>
      <c r="M45" s="11" t="s">
        <v>98</v>
      </c>
      <c r="N45" s="13">
        <f>IF(K45="al",'List of dopants and characteris'!$B$2,IF(K45="fe",'List of dopants and characteris'!$C$2,IF(K45="ga",'List of dopants and characteris'!$D$2,IF(K45="ge",'List of dopants and characteris'!$E$2,0))))</f>
        <v>61</v>
      </c>
      <c r="O45" s="11">
        <f>IF(L45="sr",'List of dopants and characteris'!$B$6,IF(L45="ba",'List of dopants and characteris'!$C$6,IF(L45="ce",'List of dopants and characteris'!$D$6,IF(L45="ca",'List of dopants and characteris'!$E$6,IF(L45="rb",'List of dopants and characteris'!$F$6,0)))))</f>
        <v>0</v>
      </c>
      <c r="P45" s="13">
        <f>IF(M45="nb",'List of dopants and characteris'!$B$10,IF(M45="ru",'List of dopants and characteris'!$C$10,IF(M45="ta",'List of dopants and characteris'!$D$10,IF(M45="sb",'List of dopants and characteris'!$E$10,IF(M45="w",'List of dopants and characteris'!$F$10,IF(M45="ge",'List of dopants and characteris'!$G$10,IF(M45="bi",'List of dopants and characteris'!$H$10,IF(M45="cr",'List of dopants and characteris'!$I$10,IF(M45="gd",'List of dopants and characteris'!$J$10,IF(M45="mo",'List of dopants and characteris'!$K$10,IF(M45="sm",'List of dopants and characteris'!$L$10,IF(M45="y",'List of dopants and characteris'!$M$10,0))))))))))))</f>
        <v>78</v>
      </c>
      <c r="Q45" s="15">
        <f>IF(K45="al",'List of dopants and characteris'!$B$3,IF(K45="fe",'List of dopants and characteris'!$C$3,IF(K45="ga",'List of dopants and characteris'!$D$3,IF(K45="ge",'List of dopants and characteris'!$E$3,0))))</f>
        <v>1.81</v>
      </c>
      <c r="R45" s="15">
        <f>IF(L45="sr",'List of dopants and characteris'!$B$7,IF(L45="ba",'List of dopants and characteris'!$C$7,IF(L45="ce",'List of dopants and characteris'!$D$7,IF(L45="ca",'List of dopants and characteris'!$E$7,IF(L45="rb",'List of dopants and characteris'!$F$7,0)))))</f>
        <v>0</v>
      </c>
      <c r="S45" s="15">
        <f>IF(M45="nb",'List of dopants and characteris'!$B$11,IF(M45="ru",'List of dopants and characteris'!$C$11,IF(M45="ta",'List of dopants and characteris'!$D$11,IF(M45="sb",'List of dopants and characteris'!$E$11,IF(M45="w",'List of dopants and characteris'!$F$11,IF(M45="ge",'List of dopants and characteris'!$G$11,IF(M45="bi",'List of dopants and characteris'!$H$11,IF(M45="cr",'List of dopants and characteris'!$I$11,IF(M45="gd",'List of dopants and characteris'!$J$11,IF(M45="mo",'List of dopants and characteris'!$K$11,IF(M45="sm",'List of dopants and characteris'!$L$11,IF(M45="y",'List of dopants and characteris'!$M$11,0))))))))))))</f>
        <v>1.6</v>
      </c>
    </row>
    <row r="46" spans="1:19" ht="14.25" x14ac:dyDescent="0.2">
      <c r="A46" s="16" t="s">
        <v>131</v>
      </c>
      <c r="B46" s="13">
        <f>6.8-3*E46</f>
        <v>6.1999999999999993</v>
      </c>
      <c r="C46" s="11">
        <v>3</v>
      </c>
      <c r="D46" s="11">
        <v>1.8</v>
      </c>
      <c r="E46" s="11">
        <v>0.2</v>
      </c>
      <c r="F46" s="11">
        <v>0</v>
      </c>
      <c r="G46" s="11">
        <v>0.2</v>
      </c>
      <c r="H46" s="11">
        <v>93.123000000000005</v>
      </c>
      <c r="I46" s="12">
        <v>7.2000000000000005E-4</v>
      </c>
      <c r="J46" s="13">
        <f t="shared" si="1"/>
        <v>-3.1426675035687315</v>
      </c>
      <c r="K46" s="11" t="s">
        <v>74</v>
      </c>
      <c r="L46" s="14"/>
      <c r="M46" s="11" t="s">
        <v>98</v>
      </c>
      <c r="N46" s="13">
        <f>IF(K46="al",'List of dopants and characteris'!$B$2,IF(K46="fe",'List of dopants and characteris'!$C$2,IF(K46="ga",'List of dopants and characteris'!$D$2,IF(K46="ge",'List of dopants and characteris'!$E$2,0))))</f>
        <v>61</v>
      </c>
      <c r="O46" s="11">
        <f>IF(L46="sr",'List of dopants and characteris'!$B$6,IF(L46="ba",'List of dopants and characteris'!$C$6,IF(L46="ce",'List of dopants and characteris'!$D$6,IF(L46="ca",'List of dopants and characteris'!$E$6,IF(L46="rb",'List of dopants and characteris'!$F$6,0)))))</f>
        <v>0</v>
      </c>
      <c r="P46" s="13">
        <f>IF(M46="nb",'List of dopants and characteris'!$B$10,IF(M46="ru",'List of dopants and characteris'!$C$10,IF(M46="ta",'List of dopants and characteris'!$D$10,IF(M46="sb",'List of dopants and characteris'!$E$10,IF(M46="w",'List of dopants and characteris'!$F$10,IF(M46="ge",'List of dopants and characteris'!$G$10,IF(M46="bi",'List of dopants and characteris'!$H$10,IF(M46="cr",'List of dopants and characteris'!$I$10,IF(M46="gd",'List of dopants and characteris'!$J$10,IF(M46="mo",'List of dopants and characteris'!$K$10,IF(M46="sm",'List of dopants and characteris'!$L$10,IF(M46="y",'List of dopants and characteris'!$M$10,0))))))))))))</f>
        <v>78</v>
      </c>
      <c r="Q46" s="15">
        <f>IF(K46="al",'List of dopants and characteris'!$B$3,IF(K46="fe",'List of dopants and characteris'!$C$3,IF(K46="ga",'List of dopants and characteris'!$D$3,IF(K46="ge",'List of dopants and characteris'!$E$3,0))))</f>
        <v>1.81</v>
      </c>
      <c r="R46" s="15">
        <f>IF(L46="sr",'List of dopants and characteris'!$B$7,IF(L46="ba",'List of dopants and characteris'!$C$7,IF(L46="ce",'List of dopants and characteris'!$D$7,IF(L46="ca",'List of dopants and characteris'!$E$7,IF(L46="rb",'List of dopants and characteris'!$F$7,0)))))</f>
        <v>0</v>
      </c>
      <c r="S46" s="15">
        <f>IF(M46="nb",'List of dopants and characteris'!$B$11,IF(M46="ru",'List of dopants and characteris'!$C$11,IF(M46="ta",'List of dopants and characteris'!$D$11,IF(M46="sb",'List of dopants and characteris'!$E$11,IF(M46="w",'List of dopants and characteris'!$F$11,IF(M46="ge",'List of dopants and characteris'!$G$11,IF(M46="bi",'List of dopants and characteris'!$H$11,IF(M46="cr",'List of dopants and characteris'!$I$11,IF(M46="gd",'List of dopants and characteris'!$J$11,IF(M46="mo",'List of dopants and characteris'!$K$11,IF(M46="sm",'List of dopants and characteris'!$L$11,IF(M46="y",'List of dopants and characteris'!$M$11,0))))))))))))</f>
        <v>1.6</v>
      </c>
    </row>
    <row r="47" spans="1:19" ht="14.25" x14ac:dyDescent="0.2">
      <c r="A47" s="17" t="s">
        <v>116</v>
      </c>
      <c r="B47" s="13">
        <f>7-G47</f>
        <v>6.5</v>
      </c>
      <c r="C47" s="11">
        <v>3</v>
      </c>
      <c r="D47" s="13">
        <f>2-G47</f>
        <v>1.5</v>
      </c>
      <c r="E47" s="11">
        <v>0</v>
      </c>
      <c r="F47" s="11">
        <v>0</v>
      </c>
      <c r="G47" s="11">
        <v>0.5</v>
      </c>
      <c r="H47" s="11">
        <v>93</v>
      </c>
      <c r="I47" s="12">
        <v>6.1700000000000004E-4</v>
      </c>
      <c r="J47" s="13">
        <f t="shared" si="1"/>
        <v>-3.2097148359667584</v>
      </c>
      <c r="K47" s="14"/>
      <c r="L47" s="14"/>
      <c r="M47" s="11" t="s">
        <v>72</v>
      </c>
      <c r="N47" s="13">
        <f>IF(K47="al",'List of dopants and characteris'!$B$2,IF(K47="fe",'List of dopants and characteris'!$C$2,IF(K47="ga",'List of dopants and characteris'!$D$2,IF(K47="ge",'List of dopants and characteris'!$E$2,0))))</f>
        <v>0</v>
      </c>
      <c r="O47" s="11">
        <f>IF(L47="sr",'List of dopants and characteris'!$B$6,IF(L47="ba",'List of dopants and characteris'!$C$6,IF(L47="ce",'List of dopants and characteris'!$D$6,IF(L47="ca",'List of dopants and characteris'!$E$6,IF(L47="rb",'List of dopants and characteris'!$F$6,0)))))</f>
        <v>0</v>
      </c>
      <c r="P47" s="13">
        <f>IF(M47="nb",'List of dopants and characteris'!$B$10,IF(M47="ru",'List of dopants and characteris'!$C$10,IF(M47="ta",'List of dopants and characteris'!$D$10,IF(M47="sb",'List of dopants and characteris'!$E$10,IF(M47="w",'List of dopants and characteris'!$F$10,IF(M47="ge",'List of dopants and characteris'!$G$10,IF(M47="bi",'List of dopants and characteris'!$H$10,IF(M47="cr",'List of dopants and characteris'!$I$10,IF(M47="gd",'List of dopants and characteris'!$J$10,IF(M47="mo",'List of dopants and characteris'!$K$10,IF(M47="sm",'List of dopants and characteris'!$L$10,IF(M47="y",'List of dopants and characteris'!$M$10,0))))))))))))</f>
        <v>78</v>
      </c>
      <c r="Q47" s="15">
        <f>IF(K47="al",'List of dopants and characteris'!$B$3,IF(K47="fe",'List of dopants and characteris'!$C$3,IF(K47="ga",'List of dopants and characteris'!$D$3,IF(K47="ge",'List of dopants and characteris'!$E$3,0))))</f>
        <v>0</v>
      </c>
      <c r="R47" s="15">
        <f>IF(L47="sr",'List of dopants and characteris'!$B$7,IF(L47="ba",'List of dopants and characteris'!$C$7,IF(L47="ce",'List of dopants and characteris'!$D$7,IF(L47="ca",'List of dopants and characteris'!$E$7,IF(L47="rb",'List of dopants and characteris'!$F$7,0)))))</f>
        <v>0</v>
      </c>
      <c r="S47" s="15">
        <f>IF(M47="nb",'List of dopants and characteris'!$B$11,IF(M47="ru",'List of dopants and characteris'!$C$11,IF(M47="ta",'List of dopants and characteris'!$D$11,IF(M47="sb",'List of dopants and characteris'!$E$11,IF(M47="w",'List of dopants and characteris'!$F$11,IF(M47="ge",'List of dopants and characteris'!$G$11,IF(M47="bi",'List of dopants and characteris'!$H$11,IF(M47="cr",'List of dopants and characteris'!$I$11,IF(M47="gd",'List of dopants and characteris'!$J$11,IF(M47="mo",'List of dopants and characteris'!$K$11,IF(M47="sm",'List of dopants and characteris'!$L$11,IF(M47="y",'List of dopants and characteris'!$M$11,0))))))))))))</f>
        <v>1.5</v>
      </c>
    </row>
    <row r="48" spans="1:19" ht="14.25" x14ac:dyDescent="0.2">
      <c r="A48" s="16" t="s">
        <v>121</v>
      </c>
      <c r="B48" s="11">
        <v>6.5</v>
      </c>
      <c r="C48" s="11">
        <v>3</v>
      </c>
      <c r="D48" s="11">
        <v>1.5</v>
      </c>
      <c r="E48" s="11">
        <v>0</v>
      </c>
      <c r="F48" s="11">
        <v>0</v>
      </c>
      <c r="G48" s="11">
        <v>0.5</v>
      </c>
      <c r="H48" s="11">
        <v>93</v>
      </c>
      <c r="I48" s="12">
        <v>1.4E-5</v>
      </c>
      <c r="J48" s="13">
        <f t="shared" si="1"/>
        <v>-4.8538719643217618</v>
      </c>
      <c r="K48" s="14"/>
      <c r="L48" s="14"/>
      <c r="M48" s="11" t="s">
        <v>72</v>
      </c>
      <c r="N48" s="13">
        <f>IF(K48="al",'List of dopants and characteris'!$B$2,IF(K48="fe",'List of dopants and characteris'!$C$2,IF(K48="ga",'List of dopants and characteris'!$D$2,IF(K48="ge",'List of dopants and characteris'!$E$2,0))))</f>
        <v>0</v>
      </c>
      <c r="O48" s="11">
        <f>IF(L48="sr",'List of dopants and characteris'!$B$6,IF(L48="ba",'List of dopants and characteris'!$C$6,IF(L48="ce",'List of dopants and characteris'!$D$6,IF(L48="ca",'List of dopants and characteris'!$E$6,IF(L48="rb",'List of dopants and characteris'!$F$6,0)))))</f>
        <v>0</v>
      </c>
      <c r="P48" s="13">
        <f>IF(M48="nb",'List of dopants and characteris'!$B$10,IF(M48="ru",'List of dopants and characteris'!$C$10,IF(M48="ta",'List of dopants and characteris'!$D$10,IF(M48="sb",'List of dopants and characteris'!$E$10,IF(M48="w",'List of dopants and characteris'!$F$10,IF(M48="ge",'List of dopants and characteris'!$G$10,IF(M48="bi",'List of dopants and characteris'!$H$10,IF(M48="cr",'List of dopants and characteris'!$I$10,IF(M48="gd",'List of dopants and characteris'!$J$10,IF(M48="mo",'List of dopants and characteris'!$K$10,IF(M48="sm",'List of dopants and characteris'!$L$10,IF(M48="y",'List of dopants and characteris'!$M$10,0))))))))))))</f>
        <v>78</v>
      </c>
      <c r="Q48" s="15">
        <f>IF(K48="al",'List of dopants and characteris'!$B$3,IF(K48="fe",'List of dopants and characteris'!$C$3,IF(K48="ga",'List of dopants and characteris'!$D$3,IF(K48="ge",'List of dopants and characteris'!$E$3,0))))</f>
        <v>0</v>
      </c>
      <c r="R48" s="15">
        <f>IF(L48="sr",'List of dopants and characteris'!$B$7,IF(L48="ba",'List of dopants and characteris'!$C$7,IF(L48="ce",'List of dopants and characteris'!$D$7,IF(L48="ca",'List of dopants and characteris'!$E$7,IF(L48="rb",'List of dopants and characteris'!$F$7,0)))))</f>
        <v>0</v>
      </c>
      <c r="S48" s="15">
        <f>IF(M48="nb",'List of dopants and characteris'!$B$11,IF(M48="ru",'List of dopants and characteris'!$C$11,IF(M48="ta",'List of dopants and characteris'!$D$11,IF(M48="sb",'List of dopants and characteris'!$E$11,IF(M48="w",'List of dopants and characteris'!$F$11,IF(M48="ge",'List of dopants and characteris'!$G$11,IF(M48="bi",'List of dopants and characteris'!$H$11,IF(M48="cr",'List of dopants and characteris'!$I$11,IF(M48="gd",'List of dopants and characteris'!$J$11,IF(M48="mo",'List of dopants and characteris'!$K$11,IF(M48="sm",'List of dopants and characteris'!$L$11,IF(M48="y",'List of dopants and characteris'!$M$11,0))))))))))))</f>
        <v>1.5</v>
      </c>
    </row>
    <row r="49" spans="1:19" ht="14.25" x14ac:dyDescent="0.2">
      <c r="A49" s="16" t="s">
        <v>112</v>
      </c>
      <c r="B49" s="13">
        <f>7-2*G49</f>
        <v>6.5</v>
      </c>
      <c r="C49" s="11">
        <v>3</v>
      </c>
      <c r="D49" s="13">
        <f>2-G49</f>
        <v>1.75</v>
      </c>
      <c r="E49" s="11">
        <v>0</v>
      </c>
      <c r="F49" s="11">
        <v>0</v>
      </c>
      <c r="G49" s="11">
        <v>0.25</v>
      </c>
      <c r="H49" s="11">
        <v>93</v>
      </c>
      <c r="I49" s="12">
        <v>4.8999999999999998E-4</v>
      </c>
      <c r="J49" s="13">
        <f t="shared" si="1"/>
        <v>-3.3098039199714862</v>
      </c>
      <c r="K49" s="14"/>
      <c r="L49" s="14"/>
      <c r="M49" s="11" t="s">
        <v>111</v>
      </c>
      <c r="N49" s="13">
        <f>IF(K49="al",'List of dopants and characteris'!$B$2,IF(K49="fe",'List of dopants and characteris'!$C$2,IF(K49="ga",'List of dopants and characteris'!$D$2,IF(K49="ge",'List of dopants and characteris'!$E$2,0))))</f>
        <v>0</v>
      </c>
      <c r="O49" s="11">
        <f>IF(L49="sr",'List of dopants and characteris'!$B$6,IF(L49="ba",'List of dopants and characteris'!$C$6,IF(L49="ce",'List of dopants and characteris'!$D$6,IF(L49="ca",'List of dopants and characteris'!$E$6,IF(L49="rb",'List of dopants and characteris'!$F$6,0)))))</f>
        <v>0</v>
      </c>
      <c r="P49" s="13">
        <f>IF(M49="nb",'List of dopants and characteris'!$B$10,IF(M49="ru",'List of dopants and characteris'!$C$10,IF(M49="ta",'List of dopants and characteris'!$D$10,IF(M49="sb",'List of dopants and characteris'!$E$10,IF(M49="w",'List of dopants and characteris'!$F$10,IF(M49="ge",'List of dopants and characteris'!$G$10,IF(M49="bi",'List of dopants and characteris'!$H$10,IF(M49="cr",'List of dopants and characteris'!$I$10,IF(M49="gd",'List of dopants and characteris'!$J$10,IF(M49="mo",'List of dopants and characteris'!$K$10,IF(M49="sm",'List of dopants and characteris'!$L$10,IF(M49="y",'List of dopants and characteris'!$M$10,0))))))))))))</f>
        <v>74</v>
      </c>
      <c r="Q49" s="15">
        <f>IF(K49="al",'List of dopants and characteris'!$B$3,IF(K49="fe",'List of dopants and characteris'!$C$3,IF(K49="ga",'List of dopants and characteris'!$D$3,IF(K49="ge",'List of dopants and characteris'!$E$3,0))))</f>
        <v>0</v>
      </c>
      <c r="R49" s="15">
        <f>IF(L49="sr",'List of dopants and characteris'!$B$7,IF(L49="ba",'List of dopants and characteris'!$C$7,IF(L49="ce",'List of dopants and characteris'!$D$7,IF(L49="ca",'List of dopants and characteris'!$E$7,IF(L49="rb",'List of dopants and characteris'!$F$7,0)))))</f>
        <v>0</v>
      </c>
      <c r="S49" s="15">
        <f>IF(M49="nb",'List of dopants and characteris'!$B$11,IF(M49="ru",'List of dopants and characteris'!$C$11,IF(M49="ta",'List of dopants and characteris'!$D$11,IF(M49="sb",'List of dopants and characteris'!$E$11,IF(M49="w",'List of dopants and characteris'!$F$11,IF(M49="ge",'List of dopants and characteris'!$G$11,IF(M49="bi",'List of dopants and characteris'!$H$11,IF(M49="cr",'List of dopants and characteris'!$I$11,IF(M49="gd",'List of dopants and characteris'!$J$11,IF(M49="mo",'List of dopants and characteris'!$K$11,IF(M49="sm",'List of dopants and characteris'!$L$11,IF(M49="y",'List of dopants and characteris'!$M$11,0))))))))))))</f>
        <v>2.36</v>
      </c>
    </row>
    <row r="50" spans="1:19" ht="14.25" x14ac:dyDescent="0.2">
      <c r="A50" s="16" t="s">
        <v>60</v>
      </c>
      <c r="B50" s="11">
        <v>6.15</v>
      </c>
      <c r="C50" s="11">
        <v>3</v>
      </c>
      <c r="D50" s="11">
        <v>2</v>
      </c>
      <c r="E50" s="11">
        <v>0.25</v>
      </c>
      <c r="F50" s="11">
        <v>0</v>
      </c>
      <c r="G50" s="11">
        <v>0</v>
      </c>
      <c r="H50" s="11">
        <v>93</v>
      </c>
      <c r="I50" s="12">
        <v>1.2400000000000001E-4</v>
      </c>
      <c r="J50" s="13">
        <f t="shared" si="1"/>
        <v>-3.9065783148377649</v>
      </c>
      <c r="K50" s="11" t="s">
        <v>49</v>
      </c>
      <c r="L50" s="14"/>
      <c r="M50" s="14"/>
      <c r="N50" s="13">
        <f>IF(K50="al",'List of dopants and characteris'!$B$2,IF(K50="fe",'List of dopants and characteris'!$C$2,IF(K50="ga",'List of dopants and characteris'!$D$2,IF(K50="ge",'List of dopants and characteris'!$E$2,0))))</f>
        <v>53</v>
      </c>
      <c r="O50" s="11">
        <f>IF(L50="sr",'List of dopants and characteris'!$B$6,IF(L50="ba",'List of dopants and characteris'!$C$6,IF(L50="ce",'List of dopants and characteris'!$D$6,IF(L50="ca",'List of dopants and characteris'!$E$6,IF(L50="rb",'List of dopants and characteris'!$F$6,0)))))</f>
        <v>0</v>
      </c>
      <c r="P50" s="13">
        <f>IF(M50="nb",'List of dopants and characteris'!$B$10,IF(M50="ru",'List of dopants and characteris'!$C$10,IF(M50="ta",'List of dopants and characteris'!$D$10,IF(M50="sb",'List of dopants and characteris'!$E$10,IF(M50="w",'List of dopants and characteris'!$F$10,IF(M50="ge",'List of dopants and characteris'!$G$10,IF(M50="bi",'List of dopants and characteris'!$H$10,IF(M50="cr",'List of dopants and characteris'!$I$10,IF(M50="gd",'List of dopants and characteris'!$J$10,IF(M50="mo",'List of dopants and characteris'!$K$10,IF(M50="sm",'List of dopants and characteris'!$L$10,IF(M50="y",'List of dopants and characteris'!$M$10,0))))))))))))</f>
        <v>0</v>
      </c>
      <c r="Q50" s="15">
        <f>IF(K50="al",'List of dopants and characteris'!$B$3,IF(K50="fe",'List of dopants and characteris'!$C$3,IF(K50="ga",'List of dopants and characteris'!$D$3,IF(K50="ge",'List of dopants and characteris'!$E$3,0))))</f>
        <v>1.61</v>
      </c>
      <c r="R50" s="15">
        <f>IF(L50="sr",'List of dopants and characteris'!$B$7,IF(L50="ba",'List of dopants and characteris'!$C$7,IF(L50="ce",'List of dopants and characteris'!$D$7,IF(L50="ca",'List of dopants and characteris'!$E$7,IF(L50="rb",'List of dopants and characteris'!$F$7,0)))))</f>
        <v>0</v>
      </c>
      <c r="S50" s="15">
        <f>IF(M50="nb",'List of dopants and characteris'!$B$11,IF(M50="ru",'List of dopants and characteris'!$C$11,IF(M50="ta",'List of dopants and characteris'!$D$11,IF(M50="sb",'List of dopants and characteris'!$E$11,IF(M50="w",'List of dopants and characteris'!$F$11,IF(M50="ge",'List of dopants and characteris'!$G$11,IF(M50="bi",'List of dopants and characteris'!$H$11,IF(M50="cr",'List of dopants and characteris'!$I$11,IF(M50="gd",'List of dopants and characteris'!$J$11,IF(M50="mo",'List of dopants and characteris'!$K$11,IF(M50="sm",'List of dopants and characteris'!$L$11,IF(M50="y",'List of dopants and characteris'!$M$11,0))))))))))))</f>
        <v>0</v>
      </c>
    </row>
    <row r="51" spans="1:19" ht="14.25" x14ac:dyDescent="0.2">
      <c r="A51" s="16" t="s">
        <v>57</v>
      </c>
      <c r="B51" s="11">
        <v>6.91</v>
      </c>
      <c r="C51" s="11">
        <v>3</v>
      </c>
      <c r="D51" s="11">
        <v>1.98</v>
      </c>
      <c r="E51" s="11">
        <v>0.13</v>
      </c>
      <c r="F51" s="11">
        <v>0</v>
      </c>
      <c r="G51" s="11">
        <v>0</v>
      </c>
      <c r="H51" s="11">
        <v>93</v>
      </c>
      <c r="I51" s="12">
        <v>2.0799999999999999E-4</v>
      </c>
      <c r="J51" s="13">
        <f t="shared" si="1"/>
        <v>-3.6819366650372385</v>
      </c>
      <c r="K51" s="11" t="s">
        <v>49</v>
      </c>
      <c r="L51" s="14"/>
      <c r="M51" s="14"/>
      <c r="N51" s="13">
        <f>IF(K51="al",'List of dopants and characteris'!$B$2,IF(K51="fe",'List of dopants and characteris'!$C$2,IF(K51="ga",'List of dopants and characteris'!$D$2,IF(K51="ge",'List of dopants and characteris'!$E$2,0))))</f>
        <v>53</v>
      </c>
      <c r="O51" s="11">
        <f>IF(L51="sr",'List of dopants and characteris'!$B$6,IF(L51="ba",'List of dopants and characteris'!$C$6,IF(L51="ce",'List of dopants and characteris'!$D$6,IF(L51="ca",'List of dopants and characteris'!$E$6,IF(L51="rb",'List of dopants and characteris'!$F$6,0)))))</f>
        <v>0</v>
      </c>
      <c r="P51" s="13">
        <f>IF(M51="nb",'List of dopants and characteris'!$B$10,IF(M51="ru",'List of dopants and characteris'!$C$10,IF(M51="ta",'List of dopants and characteris'!$D$10,IF(M51="sb",'List of dopants and characteris'!$E$10,IF(M51="w",'List of dopants and characteris'!$F$10,IF(M51="ge",'List of dopants and characteris'!$G$10,IF(M51="bi",'List of dopants and characteris'!$H$10,IF(M51="cr",'List of dopants and characteris'!$I$10,IF(M51="gd",'List of dopants and characteris'!$J$10,IF(M51="mo",'List of dopants and characteris'!$K$10,IF(M51="sm",'List of dopants and characteris'!$L$10,IF(M51="y",'List of dopants and characteris'!$M$10,0))))))))))))</f>
        <v>0</v>
      </c>
      <c r="Q51" s="15">
        <f>IF(K51="al",'List of dopants and characteris'!$B$3,IF(K51="fe",'List of dopants and characteris'!$C$3,IF(K51="ga",'List of dopants and characteris'!$D$3,IF(K51="ge",'List of dopants and characteris'!$E$3,0))))</f>
        <v>1.61</v>
      </c>
      <c r="R51" s="15">
        <f>IF(L51="sr",'List of dopants and characteris'!$B$7,IF(L51="ba",'List of dopants and characteris'!$C$7,IF(L51="ce",'List of dopants and characteris'!$D$7,IF(L51="ca",'List of dopants and characteris'!$E$7,IF(L51="rb",'List of dopants and characteris'!$F$7,0)))))</f>
        <v>0</v>
      </c>
      <c r="S51" s="15">
        <f>IF(M51="nb",'List of dopants and characteris'!$B$11,IF(M51="ru",'List of dopants and characteris'!$C$11,IF(M51="ta",'List of dopants and characteris'!$D$11,IF(M51="sb",'List of dopants and characteris'!$E$11,IF(M51="w",'List of dopants and characteris'!$F$11,IF(M51="ge",'List of dopants and characteris'!$G$11,IF(M51="bi",'List of dopants and characteris'!$H$11,IF(M51="cr",'List of dopants and characteris'!$I$11,IF(M51="gd",'List of dopants and characteris'!$J$11,IF(M51="mo",'List of dopants and characteris'!$K$11,IF(M51="sm",'List of dopants and characteris'!$L$11,IF(M51="y",'List of dopants and characteris'!$M$11,0))))))))))))</f>
        <v>0</v>
      </c>
    </row>
    <row r="52" spans="1:19" ht="14.25" x14ac:dyDescent="0.2">
      <c r="A52" s="16" t="s">
        <v>60</v>
      </c>
      <c r="B52" s="11">
        <v>6.7</v>
      </c>
      <c r="C52" s="11">
        <v>3</v>
      </c>
      <c r="D52" s="11">
        <v>2</v>
      </c>
      <c r="E52" s="11">
        <v>0.1</v>
      </c>
      <c r="F52" s="11">
        <v>0</v>
      </c>
      <c r="G52" s="11">
        <v>0</v>
      </c>
      <c r="H52" s="11">
        <v>93</v>
      </c>
      <c r="I52" s="12">
        <v>1.4100000000000001E-4</v>
      </c>
      <c r="J52" s="13">
        <f t="shared" si="1"/>
        <v>-3.8507808873446199</v>
      </c>
      <c r="K52" s="11" t="s">
        <v>49</v>
      </c>
      <c r="L52" s="14"/>
      <c r="M52" s="14"/>
      <c r="N52" s="13">
        <f>IF(K52="al",'List of dopants and characteris'!$B$2,IF(K52="fe",'List of dopants and characteris'!$C$2,IF(K52="ga",'List of dopants and characteris'!$D$2,IF(K52="ge",'List of dopants and characteris'!$E$2,0))))</f>
        <v>53</v>
      </c>
      <c r="O52" s="11">
        <f>IF(L52="sr",'List of dopants and characteris'!$B$6,IF(L52="ba",'List of dopants and characteris'!$C$6,IF(L52="ce",'List of dopants and characteris'!$D$6,IF(L52="ca",'List of dopants and characteris'!$E$6,IF(L52="rb",'List of dopants and characteris'!$F$6,0)))))</f>
        <v>0</v>
      </c>
      <c r="P52" s="13">
        <f>IF(M52="nb",'List of dopants and characteris'!$B$10,IF(M52="ru",'List of dopants and characteris'!$C$10,IF(M52="ta",'List of dopants and characteris'!$D$10,IF(M52="sb",'List of dopants and characteris'!$E$10,IF(M52="w",'List of dopants and characteris'!$F$10,IF(M52="ge",'List of dopants and characteris'!$G$10,IF(M52="bi",'List of dopants and characteris'!$H$10,IF(M52="cr",'List of dopants and characteris'!$I$10,IF(M52="gd",'List of dopants and characteris'!$J$10,IF(M52="mo",'List of dopants and characteris'!$K$10,IF(M52="sm",'List of dopants and characteris'!$L$10,IF(M52="y",'List of dopants and characteris'!$M$10,0))))))))))))</f>
        <v>0</v>
      </c>
      <c r="Q52" s="15">
        <f>IF(K52="al",'List of dopants and characteris'!$B$3,IF(K52="fe",'List of dopants and characteris'!$C$3,IF(K52="ga",'List of dopants and characteris'!$D$3,IF(K52="ge",'List of dopants and characteris'!$E$3,0))))</f>
        <v>1.61</v>
      </c>
      <c r="R52" s="15">
        <f>IF(L52="sr",'List of dopants and characteris'!$B$7,IF(L52="ba",'List of dopants and characteris'!$C$7,IF(L52="ce",'List of dopants and characteris'!$D$7,IF(L52="ca",'List of dopants and characteris'!$E$7,IF(L52="rb",'List of dopants and characteris'!$F$7,0)))))</f>
        <v>0</v>
      </c>
      <c r="S52" s="15">
        <f>IF(M52="nb",'List of dopants and characteris'!$B$11,IF(M52="ru",'List of dopants and characteris'!$C$11,IF(M52="ta",'List of dopants and characteris'!$D$11,IF(M52="sb",'List of dopants and characteris'!$E$11,IF(M52="w",'List of dopants and characteris'!$F$11,IF(M52="ge",'List of dopants and characteris'!$G$11,IF(M52="bi",'List of dopants and characteris'!$H$11,IF(M52="cr",'List of dopants and characteris'!$I$11,IF(M52="gd",'List of dopants and characteris'!$J$11,IF(M52="mo",'List of dopants and characteris'!$K$11,IF(M52="sm",'List of dopants and characteris'!$L$11,IF(M52="y",'List of dopants and characteris'!$M$11,0))))))))))))</f>
        <v>0</v>
      </c>
    </row>
    <row r="53" spans="1:19" ht="14.25" x14ac:dyDescent="0.2">
      <c r="A53" s="16" t="s">
        <v>108</v>
      </c>
      <c r="B53" s="11">
        <f>7+G53</f>
        <v>7.06</v>
      </c>
      <c r="C53" s="11">
        <v>3</v>
      </c>
      <c r="D53" s="13">
        <f>2-G53</f>
        <v>1.94</v>
      </c>
      <c r="E53" s="11">
        <v>0</v>
      </c>
      <c r="F53" s="11">
        <v>0</v>
      </c>
      <c r="G53" s="11">
        <v>0.06</v>
      </c>
      <c r="H53" s="11">
        <v>92.9</v>
      </c>
      <c r="I53" s="12">
        <v>2.4600000000000002E-4</v>
      </c>
      <c r="J53" s="13">
        <f t="shared" si="1"/>
        <v>-3.6090648928966207</v>
      </c>
      <c r="K53" s="14"/>
      <c r="L53" s="14"/>
      <c r="M53" s="11" t="s">
        <v>109</v>
      </c>
      <c r="N53" s="13">
        <f>IF(K53="al",'List of dopants and characteris'!$B$2,IF(K53="fe",'List of dopants and characteris'!$C$2,IF(K53="ga",'List of dopants and characteris'!$D$2,IF(K53="ge",'List of dopants and characteris'!$E$2,0))))</f>
        <v>0</v>
      </c>
      <c r="O53" s="11">
        <f>IF(L53="sr",'List of dopants and characteris'!$B$6,IF(L53="ba",'List of dopants and characteris'!$C$6,IF(L53="ce",'List of dopants and characteris'!$D$6,IF(L53="ca",'List of dopants and characteris'!$E$6,IF(L53="rb",'List of dopants and characteris'!$F$6,0)))))</f>
        <v>0</v>
      </c>
      <c r="P53" s="13">
        <f>IF(M53="nb",'List of dopants and characteris'!$B$10,IF(M53="ru",'List of dopants and characteris'!$C$10,IF(M53="ta",'List of dopants and characteris'!$D$10,IF(M53="sb",'List of dopants and characteris'!$E$10,IF(M53="w",'List of dopants and characteris'!$F$10,IF(M53="ge",'List of dopants and characteris'!$G$10,IF(M53="bi",'List of dopants and characteris'!$H$10,IF(M53="cr",'List of dopants and characteris'!$I$10,IF(M53="gd",'List of dopants and characteris'!$J$10,IF(M53="mo",'List of dopants and characteris'!$K$10,IF(M53="sm",'List of dopants and characteris'!$L$10,IF(M53="y",'List of dopants and characteris'!$M$10,0))))))))))))</f>
        <v>109.8</v>
      </c>
      <c r="Q53" s="15">
        <f>IF(K53="al",'List of dopants and characteris'!$B$3,IF(K53="fe",'List of dopants and characteris'!$C$3,IF(K53="ga",'List of dopants and characteris'!$D$3,IF(K53="ge",'List of dopants and characteris'!$E$3,0))))</f>
        <v>0</v>
      </c>
      <c r="R53" s="15">
        <f>IF(L53="sr",'List of dopants and characteris'!$B$7,IF(L53="ba",'List of dopants and characteris'!$C$7,IF(L53="ce",'List of dopants and characteris'!$D$7,IF(L53="ca",'List of dopants and characteris'!$E$7,IF(L53="rb",'List of dopants and characteris'!$F$7,0)))))</f>
        <v>0</v>
      </c>
      <c r="S53" s="15">
        <f>IF(M53="nb",'List of dopants and characteris'!$B$11,IF(M53="ru",'List of dopants and characteris'!$C$11,IF(M53="ta",'List of dopants and characteris'!$D$11,IF(M53="sb",'List of dopants and characteris'!$E$11,IF(M53="w",'List of dopants and characteris'!$F$11,IF(M53="ge",'List of dopants and characteris'!$G$11,IF(M53="bi",'List of dopants and characteris'!$H$11,IF(M53="cr",'List of dopants and characteris'!$I$11,IF(M53="gd",'List of dopants and characteris'!$J$11,IF(M53="mo",'List of dopants and characteris'!$K$11,IF(M53="sm",'List of dopants and characteris'!$L$11,IF(M53="y",'List of dopants and characteris'!$M$11,0))))))))))))</f>
        <v>1.17</v>
      </c>
    </row>
    <row r="54" spans="1:19" ht="14.25" x14ac:dyDescent="0.2">
      <c r="A54" s="16" t="s">
        <v>96</v>
      </c>
      <c r="B54" s="13">
        <f>7-2*(G54)</f>
        <v>6.6</v>
      </c>
      <c r="C54" s="11">
        <v>3</v>
      </c>
      <c r="D54" s="13">
        <f>2-G54</f>
        <v>1.8</v>
      </c>
      <c r="E54" s="11">
        <v>0</v>
      </c>
      <c r="F54" s="11">
        <v>0</v>
      </c>
      <c r="G54" s="11">
        <v>0.2</v>
      </c>
      <c r="H54" s="11">
        <v>92.8</v>
      </c>
      <c r="I54" s="12">
        <v>5.0900000000000001E-4</v>
      </c>
      <c r="J54" s="13">
        <f t="shared" si="1"/>
        <v>-3.2932822176632413</v>
      </c>
      <c r="K54" s="14"/>
      <c r="L54" s="14"/>
      <c r="M54" s="11" t="s">
        <v>95</v>
      </c>
      <c r="N54" s="13">
        <f>IF(K54="al",'List of dopants and characteris'!$B$2,IF(K54="fe",'List of dopants and characteris'!$C$2,IF(K54="ga",'List of dopants and characteris'!$D$2,IF(K54="ge",'List of dopants and characteris'!$E$2,0))))</f>
        <v>0</v>
      </c>
      <c r="O54" s="11">
        <f>IF(L54="sr",'List of dopants and characteris'!$B$6,IF(L54="ba",'List of dopants and characteris'!$C$6,IF(L54="ce",'List of dopants and characteris'!$D$6,IF(L54="ca",'List of dopants and characteris'!$E$6,IF(L54="rb",'List of dopants and characteris'!$F$6,0)))))</f>
        <v>0</v>
      </c>
      <c r="P54" s="13">
        <f>IF(M54="nb",'List of dopants and characteris'!$B$10,IF(M54="ru",'List of dopants and characteris'!$C$10,IF(M54="ta",'List of dopants and characteris'!$D$10,IF(M54="sb",'List of dopants and characteris'!$E$10,IF(M54="w",'List of dopants and characteris'!$F$10,IF(M54="ge",'List of dopants and characteris'!$G$10,IF(M54="bi",'List of dopants and characteris'!$H$10,IF(M54="cr",'List of dopants and characteris'!$I$10,IF(M54="gd",'List of dopants and characteris'!$J$10,IF(M54="mo",'List of dopants and characteris'!$K$10,IF(M54="sm",'List of dopants and characteris'!$L$10,IF(M54="y",'List of dopants and characteris'!$M$10,0))))))))))))</f>
        <v>73</v>
      </c>
      <c r="Q54" s="15">
        <f>IF(K54="al",'List of dopants and characteris'!$B$3,IF(K54="fe",'List of dopants and characteris'!$C$3,IF(K54="ga",'List of dopants and characteris'!$D$3,IF(K54="ge",'List of dopants and characteris'!$E$3,0))))</f>
        <v>0</v>
      </c>
      <c r="R54" s="15">
        <f>IF(L54="sr",'List of dopants and characteris'!$B$7,IF(L54="ba",'List of dopants and characteris'!$C$7,IF(L54="ce",'List of dopants and characteris'!$D$7,IF(L54="ca",'List of dopants and characteris'!$E$7,IF(L54="rb",'List of dopants and characteris'!$F$7,0)))))</f>
        <v>0</v>
      </c>
      <c r="S54" s="15">
        <f>IF(M54="nb",'List of dopants and characteris'!$B$11,IF(M54="ru",'List of dopants and characteris'!$C$11,IF(M54="ta",'List of dopants and characteris'!$D$11,IF(M54="sb",'List of dopants and characteris'!$E$11,IF(M54="w",'List of dopants and characteris'!$F$11,IF(M54="ge",'List of dopants and characteris'!$G$11,IF(M54="bi",'List of dopants and characteris'!$H$11,IF(M54="cr",'List of dopants and characteris'!$I$11,IF(M54="gd",'List of dopants and characteris'!$J$11,IF(M54="mo",'List of dopants and characteris'!$K$11,IF(M54="sm",'List of dopants and characteris'!$L$11,IF(M54="y",'List of dopants and characteris'!$M$11,0))))))))))))</f>
        <v>2.16</v>
      </c>
    </row>
    <row r="55" spans="1:19" ht="14.25" x14ac:dyDescent="0.2">
      <c r="A55" s="18" t="s">
        <v>81</v>
      </c>
      <c r="B55" s="11">
        <v>5.8</v>
      </c>
      <c r="C55" s="11">
        <v>3</v>
      </c>
      <c r="D55" s="11">
        <v>2</v>
      </c>
      <c r="E55" s="11">
        <v>0.4</v>
      </c>
      <c r="F55" s="11">
        <v>0</v>
      </c>
      <c r="G55" s="11">
        <v>0</v>
      </c>
      <c r="H55" s="11">
        <v>92.8</v>
      </c>
      <c r="I55" s="12">
        <v>5.6999999999999998E-4</v>
      </c>
      <c r="J55" s="13">
        <f t="shared" si="1"/>
        <v>-3.2441251443275085</v>
      </c>
      <c r="K55" s="11" t="s">
        <v>74</v>
      </c>
      <c r="L55" s="14"/>
      <c r="M55" s="14"/>
      <c r="N55" s="13">
        <f>IF(K55="al",'List of dopants and characteris'!$B$2,IF(K55="fe",'List of dopants and characteris'!$C$2,IF(K55="ga",'List of dopants and characteris'!$D$2,IF(K55="ge",'List of dopants and characteris'!$E$2,0))))</f>
        <v>61</v>
      </c>
      <c r="O55" s="11">
        <f>IF(L55="sr",'List of dopants and characteris'!$B$6,IF(L55="ba",'List of dopants and characteris'!$C$6,IF(L55="ce",'List of dopants and characteris'!$D$6,IF(L55="ca",'List of dopants and characteris'!$E$6,IF(L55="rb",'List of dopants and characteris'!$F$6,0)))))</f>
        <v>0</v>
      </c>
      <c r="P55" s="13">
        <f>IF(M55="nb",'List of dopants and characteris'!$B$10,IF(M55="ru",'List of dopants and characteris'!$C$10,IF(M55="ta",'List of dopants and characteris'!$D$10,IF(M55="sb",'List of dopants and characteris'!$E$10,IF(M55="w",'List of dopants and characteris'!$F$10,IF(M55="ge",'List of dopants and characteris'!$G$10,IF(M55="bi",'List of dopants and characteris'!$H$10,IF(M55="cr",'List of dopants and characteris'!$I$10,IF(M55="gd",'List of dopants and characteris'!$J$10,IF(M55="mo",'List of dopants and characteris'!$K$10,IF(M55="sm",'List of dopants and characteris'!$L$10,IF(M55="y",'List of dopants and characteris'!$M$10,0))))))))))))</f>
        <v>0</v>
      </c>
      <c r="Q55" s="15">
        <f>IF(K55="al",'List of dopants and characteris'!$B$3,IF(K55="fe",'List of dopants and characteris'!$C$3,IF(K55="ga",'List of dopants and characteris'!$D$3,IF(K55="ge",'List of dopants and characteris'!$E$3,0))))</f>
        <v>1.81</v>
      </c>
      <c r="R55" s="15">
        <f>IF(L55="sr",'List of dopants and characteris'!$B$7,IF(L55="ba",'List of dopants and characteris'!$C$7,IF(L55="ce",'List of dopants and characteris'!$D$7,IF(L55="ca",'List of dopants and characteris'!$E$7,IF(L55="rb",'List of dopants and characteris'!$F$7,0)))))</f>
        <v>0</v>
      </c>
      <c r="S55" s="15">
        <f>IF(M55="nb",'List of dopants and characteris'!$B$11,IF(M55="ru",'List of dopants and characteris'!$C$11,IF(M55="ta",'List of dopants and characteris'!$D$11,IF(M55="sb",'List of dopants and characteris'!$E$11,IF(M55="w",'List of dopants and characteris'!$F$11,IF(M55="ge",'List of dopants and characteris'!$G$11,IF(M55="bi",'List of dopants and characteris'!$H$11,IF(M55="cr",'List of dopants and characteris'!$I$11,IF(M55="gd",'List of dopants and characteris'!$J$11,IF(M55="mo",'List of dopants and characteris'!$K$11,IF(M55="sm",'List of dopants and characteris'!$L$11,IF(M55="y",'List of dopants and characteris'!$M$11,0))))))))))))</f>
        <v>0</v>
      </c>
    </row>
    <row r="56" spans="1:19" ht="14.25" x14ac:dyDescent="0.2">
      <c r="A56" s="17" t="s">
        <v>134</v>
      </c>
      <c r="B56" s="13">
        <f>6.6+F56</f>
        <v>6.8</v>
      </c>
      <c r="C56" s="13">
        <f>3-F56</f>
        <v>2.8</v>
      </c>
      <c r="D56" s="11">
        <v>1.6</v>
      </c>
      <c r="E56" s="11">
        <v>0</v>
      </c>
      <c r="F56" s="11">
        <v>0.2</v>
      </c>
      <c r="G56" s="11">
        <v>0.4</v>
      </c>
      <c r="H56" s="11">
        <v>92.7</v>
      </c>
      <c r="I56" s="12">
        <v>1.7200000000000001E-4</v>
      </c>
      <c r="J56" s="13">
        <f t="shared" si="1"/>
        <v>-3.7644715530924509</v>
      </c>
      <c r="K56" s="14"/>
      <c r="L56" s="11" t="s">
        <v>133</v>
      </c>
      <c r="M56" s="11" t="s">
        <v>106</v>
      </c>
      <c r="N56" s="13">
        <f>IF(K56="al",'List of dopants and characteris'!$B$2,IF(K56="fe",'List of dopants and characteris'!$C$2,IF(K56="ga",'List of dopants and characteris'!$D$2,IF(K56="ge",'List of dopants and characteris'!$E$2,0))))</f>
        <v>0</v>
      </c>
      <c r="O56" s="11">
        <f>IF(L56="sr",'List of dopants and characteris'!$B$6,IF(L56="ba",'List of dopants and characteris'!$C$6,IF(L56="ce",'List of dopants and characteris'!$D$6,IF(L56="ca",'List of dopants and characteris'!$E$6,IF(L56="rb",'List of dopants and characteris'!$F$6,0)))))</f>
        <v>140</v>
      </c>
      <c r="P56" s="13">
        <f>IF(M56="nb",'List of dopants and characteris'!$B$10,IF(M56="ru",'List of dopants and characteris'!$C$10,IF(M56="ta",'List of dopants and characteris'!$D$10,IF(M56="sb",'List of dopants and characteris'!$E$10,IF(M56="w",'List of dopants and characteris'!$F$10,IF(M56="ge",'List of dopants and characteris'!$G$10,IF(M56="bi",'List of dopants and characteris'!$H$10,IF(M56="cr",'List of dopants and characteris'!$I$10,IF(M56="gd",'List of dopants and characteris'!$J$10,IF(M56="mo",'List of dopants and characteris'!$K$10,IF(M56="sm",'List of dopants and characteris'!$L$10,IF(M56="y",'List of dopants and characteris'!$M$10,0))))))))))))</f>
        <v>74</v>
      </c>
      <c r="Q56" s="15">
        <f>IF(K56="al",'List of dopants and characteris'!$B$3,IF(K56="fe",'List of dopants and characteris'!$C$3,IF(K56="ga",'List of dopants and characteris'!$D$3,IF(K56="ge",'List of dopants and characteris'!$E$3,0))))</f>
        <v>0</v>
      </c>
      <c r="R56" s="15">
        <f>IF(L56="sr",'List of dopants and characteris'!$B$7,IF(L56="ba",'List of dopants and characteris'!$C$7,IF(L56="ce",'List of dopants and characteris'!$D$7,IF(L56="ca",'List of dopants and characteris'!$E$7,IF(L56="rb",'List of dopants and characteris'!$F$7,0)))))</f>
        <v>0.95</v>
      </c>
      <c r="S56" s="15">
        <f>IF(M56="nb",'List of dopants and characteris'!$B$11,IF(M56="ru",'List of dopants and characteris'!$C$11,IF(M56="ta",'List of dopants and characteris'!$D$11,IF(M56="sb",'List of dopants and characteris'!$E$11,IF(M56="w",'List of dopants and characteris'!$F$11,IF(M56="ge",'List of dopants and characteris'!$G$11,IF(M56="bi",'List of dopants and characteris'!$H$11,IF(M56="cr",'List of dopants and characteris'!$I$11,IF(M56="gd",'List of dopants and characteris'!$J$11,IF(M56="mo",'List of dopants and characteris'!$K$11,IF(M56="sm",'List of dopants and characteris'!$L$11,IF(M56="y",'List of dopants and characteris'!$M$11,0))))))))))))</f>
        <v>2.0499999999999998</v>
      </c>
    </row>
    <row r="57" spans="1:19" ht="14.25" x14ac:dyDescent="0.2">
      <c r="A57" s="17" t="s">
        <v>134</v>
      </c>
      <c r="B57" s="13">
        <f>6.6+F57</f>
        <v>6.6199999999999992</v>
      </c>
      <c r="C57" s="13">
        <f>3-F57</f>
        <v>2.98</v>
      </c>
      <c r="D57" s="11">
        <v>1.6</v>
      </c>
      <c r="E57" s="11">
        <v>0</v>
      </c>
      <c r="F57" s="11">
        <v>0.02</v>
      </c>
      <c r="G57" s="11">
        <v>0.4</v>
      </c>
      <c r="H57" s="11">
        <v>92.6</v>
      </c>
      <c r="I57" s="12">
        <v>3.6299999999999999E-4</v>
      </c>
      <c r="J57" s="13">
        <f t="shared" si="1"/>
        <v>-3.4400933749638876</v>
      </c>
      <c r="K57" s="14"/>
      <c r="L57" s="11" t="s">
        <v>133</v>
      </c>
      <c r="M57" s="11" t="s">
        <v>106</v>
      </c>
      <c r="N57" s="13">
        <f>IF(K57="al",'List of dopants and characteris'!$B$2,IF(K57="fe",'List of dopants and characteris'!$C$2,IF(K57="ga",'List of dopants and characteris'!$D$2,IF(K57="ge",'List of dopants and characteris'!$E$2,0))))</f>
        <v>0</v>
      </c>
      <c r="O57" s="11">
        <f>IF(L57="sr",'List of dopants and characteris'!$B$6,IF(L57="ba",'List of dopants and characteris'!$C$6,IF(L57="ce",'List of dopants and characteris'!$D$6,IF(L57="ca",'List of dopants and characteris'!$E$6,IF(L57="rb",'List of dopants and characteris'!$F$6,0)))))</f>
        <v>140</v>
      </c>
      <c r="P57" s="13">
        <f>IF(M57="nb",'List of dopants and characteris'!$B$10,IF(M57="ru",'List of dopants and characteris'!$C$10,IF(M57="ta",'List of dopants and characteris'!$D$10,IF(M57="sb",'List of dopants and characteris'!$E$10,IF(M57="w",'List of dopants and characteris'!$F$10,IF(M57="ge",'List of dopants and characteris'!$G$10,IF(M57="bi",'List of dopants and characteris'!$H$10,IF(M57="cr",'List of dopants and characteris'!$I$10,IF(M57="gd",'List of dopants and characteris'!$J$10,IF(M57="mo",'List of dopants and characteris'!$K$10,IF(M57="sm",'List of dopants and characteris'!$L$10,IF(M57="y",'List of dopants and characteris'!$M$10,0))))))))))))</f>
        <v>74</v>
      </c>
      <c r="Q57" s="15">
        <f>IF(K57="al",'List of dopants and characteris'!$B$3,IF(K57="fe",'List of dopants and characteris'!$C$3,IF(K57="ga",'List of dopants and characteris'!$D$3,IF(K57="ge",'List of dopants and characteris'!$E$3,0))))</f>
        <v>0</v>
      </c>
      <c r="R57" s="15">
        <f>IF(L57="sr",'List of dopants and characteris'!$B$7,IF(L57="ba",'List of dopants and characteris'!$C$7,IF(L57="ce",'List of dopants and characteris'!$D$7,IF(L57="ca",'List of dopants and characteris'!$E$7,IF(L57="rb",'List of dopants and characteris'!$F$7,0)))))</f>
        <v>0.95</v>
      </c>
      <c r="S57" s="15">
        <f>IF(M57="nb",'List of dopants and characteris'!$B$11,IF(M57="ru",'List of dopants and characteris'!$C$11,IF(M57="ta",'List of dopants and characteris'!$D$11,IF(M57="sb",'List of dopants and characteris'!$E$11,IF(M57="w",'List of dopants and characteris'!$F$11,IF(M57="ge",'List of dopants and characteris'!$G$11,IF(M57="bi",'List of dopants and characteris'!$H$11,IF(M57="cr",'List of dopants and characteris'!$I$11,IF(M57="gd",'List of dopants and characteris'!$J$11,IF(M57="mo",'List of dopants and characteris'!$K$11,IF(M57="sm",'List of dopants and characteris'!$L$11,IF(M57="y",'List of dopants and characteris'!$M$11,0))))))))))))</f>
        <v>2.0499999999999998</v>
      </c>
    </row>
    <row r="58" spans="1:19" ht="14.25" x14ac:dyDescent="0.2">
      <c r="A58" s="16" t="s">
        <v>131</v>
      </c>
      <c r="B58" s="13">
        <f>6.8-3*E58</f>
        <v>5.9</v>
      </c>
      <c r="C58" s="11">
        <v>3</v>
      </c>
      <c r="D58" s="11">
        <v>1.8</v>
      </c>
      <c r="E58" s="11">
        <v>0.3</v>
      </c>
      <c r="F58" s="11">
        <v>0</v>
      </c>
      <c r="G58" s="11">
        <v>0.2</v>
      </c>
      <c r="H58" s="11">
        <v>92.19</v>
      </c>
      <c r="I58" s="12">
        <v>3.7199999999999999E-4</v>
      </c>
      <c r="J58" s="13">
        <f t="shared" si="1"/>
        <v>-3.4294570601181027</v>
      </c>
      <c r="K58" s="11" t="s">
        <v>74</v>
      </c>
      <c r="L58" s="14"/>
      <c r="M58" s="11" t="s">
        <v>98</v>
      </c>
      <c r="N58" s="13">
        <f>IF(K58="al",'List of dopants and characteris'!$B$2,IF(K58="fe",'List of dopants and characteris'!$C$2,IF(K58="ga",'List of dopants and characteris'!$D$2,IF(K58="ge",'List of dopants and characteris'!$E$2,0))))</f>
        <v>61</v>
      </c>
      <c r="O58" s="11">
        <f>IF(L58="sr",'List of dopants and characteris'!$B$6,IF(L58="ba",'List of dopants and characteris'!$C$6,IF(L58="ce",'List of dopants and characteris'!$D$6,IF(L58="ca",'List of dopants and characteris'!$E$6,IF(L58="rb",'List of dopants and characteris'!$F$6,0)))))</f>
        <v>0</v>
      </c>
      <c r="P58" s="13">
        <f>IF(M58="nb",'List of dopants and characteris'!$B$10,IF(M58="ru",'List of dopants and characteris'!$C$10,IF(M58="ta",'List of dopants and characteris'!$D$10,IF(M58="sb",'List of dopants and characteris'!$E$10,IF(M58="w",'List of dopants and characteris'!$F$10,IF(M58="ge",'List of dopants and characteris'!$G$10,IF(M58="bi",'List of dopants and characteris'!$H$10,IF(M58="cr",'List of dopants and characteris'!$I$10,IF(M58="gd",'List of dopants and characteris'!$J$10,IF(M58="mo",'List of dopants and characteris'!$K$10,IF(M58="sm",'List of dopants and characteris'!$L$10,IF(M58="y",'List of dopants and characteris'!$M$10,0))))))))))))</f>
        <v>78</v>
      </c>
      <c r="Q58" s="15">
        <f>IF(K58="al",'List of dopants and characteris'!$B$3,IF(K58="fe",'List of dopants and characteris'!$C$3,IF(K58="ga",'List of dopants and characteris'!$D$3,IF(K58="ge",'List of dopants and characteris'!$E$3,0))))</f>
        <v>1.81</v>
      </c>
      <c r="R58" s="15">
        <f>IF(L58="sr",'List of dopants and characteris'!$B$7,IF(L58="ba",'List of dopants and characteris'!$C$7,IF(L58="ce",'List of dopants and characteris'!$D$7,IF(L58="ca",'List of dopants and characteris'!$E$7,IF(L58="rb",'List of dopants and characteris'!$F$7,0)))))</f>
        <v>0</v>
      </c>
      <c r="S58" s="15">
        <f>IF(M58="nb",'List of dopants and characteris'!$B$11,IF(M58="ru",'List of dopants and characteris'!$C$11,IF(M58="ta",'List of dopants and characteris'!$D$11,IF(M58="sb",'List of dopants and characteris'!$E$11,IF(M58="w",'List of dopants and characteris'!$F$11,IF(M58="ge",'List of dopants and characteris'!$G$11,IF(M58="bi",'List of dopants and characteris'!$H$11,IF(M58="cr",'List of dopants and characteris'!$I$11,IF(M58="gd",'List of dopants and characteris'!$J$11,IF(M58="mo",'List of dopants and characteris'!$K$11,IF(M58="sm",'List of dopants and characteris'!$L$11,IF(M58="y",'List of dopants and characteris'!$M$11,0))))))))))))</f>
        <v>1.6</v>
      </c>
    </row>
    <row r="59" spans="1:19" ht="14.25" x14ac:dyDescent="0.2">
      <c r="A59" s="17" t="s">
        <v>116</v>
      </c>
      <c r="B59" s="13">
        <f>7-G59</f>
        <v>6.7</v>
      </c>
      <c r="C59" s="11">
        <v>3</v>
      </c>
      <c r="D59" s="13">
        <f>2-G59</f>
        <v>1.7</v>
      </c>
      <c r="E59" s="11">
        <v>0</v>
      </c>
      <c r="F59" s="11">
        <v>0</v>
      </c>
      <c r="G59" s="11">
        <v>0.3</v>
      </c>
      <c r="H59" s="11">
        <v>92</v>
      </c>
      <c r="I59" s="12">
        <v>1.0300000000000001E-3</v>
      </c>
      <c r="J59" s="13">
        <f t="shared" si="1"/>
        <v>-2.9871627752948275</v>
      </c>
      <c r="K59" s="14"/>
      <c r="L59" s="14"/>
      <c r="M59" s="11" t="s">
        <v>72</v>
      </c>
      <c r="N59" s="13">
        <f>IF(K59="al",'List of dopants and characteris'!$B$2,IF(K59="fe",'List of dopants and characteris'!$C$2,IF(K59="ga",'List of dopants and characteris'!$D$2,IF(K59="ge",'List of dopants and characteris'!$E$2,0))))</f>
        <v>0</v>
      </c>
      <c r="O59" s="11">
        <f>IF(L59="sr",'List of dopants and characteris'!$B$6,IF(L59="ba",'List of dopants and characteris'!$C$6,IF(L59="ce",'List of dopants and characteris'!$D$6,IF(L59="ca",'List of dopants and characteris'!$E$6,IF(L59="rb",'List of dopants and characteris'!$F$6,0)))))</f>
        <v>0</v>
      </c>
      <c r="P59" s="13">
        <f>IF(M59="nb",'List of dopants and characteris'!$B$10,IF(M59="ru",'List of dopants and characteris'!$C$10,IF(M59="ta",'List of dopants and characteris'!$D$10,IF(M59="sb",'List of dopants and characteris'!$E$10,IF(M59="w",'List of dopants and characteris'!$F$10,IF(M59="ge",'List of dopants and characteris'!$G$10,IF(M59="bi",'List of dopants and characteris'!$H$10,IF(M59="cr",'List of dopants and characteris'!$I$10,IF(M59="gd",'List of dopants and characteris'!$J$10,IF(M59="mo",'List of dopants and characteris'!$K$10,IF(M59="sm",'List of dopants and characteris'!$L$10,IF(M59="y",'List of dopants and characteris'!$M$10,0))))))))))))</f>
        <v>78</v>
      </c>
      <c r="Q59" s="15">
        <f>IF(K59="al",'List of dopants and characteris'!$B$3,IF(K59="fe",'List of dopants and characteris'!$C$3,IF(K59="ga",'List of dopants and characteris'!$D$3,IF(K59="ge",'List of dopants and characteris'!$E$3,0))))</f>
        <v>0</v>
      </c>
      <c r="R59" s="15">
        <f>IF(L59="sr",'List of dopants and characteris'!$B$7,IF(L59="ba",'List of dopants and characteris'!$C$7,IF(L59="ce",'List of dopants and characteris'!$D$7,IF(L59="ca",'List of dopants and characteris'!$E$7,IF(L59="rb",'List of dopants and characteris'!$F$7,0)))))</f>
        <v>0</v>
      </c>
      <c r="S59" s="15">
        <f>IF(M59="nb",'List of dopants and characteris'!$B$11,IF(M59="ru",'List of dopants and characteris'!$C$11,IF(M59="ta",'List of dopants and characteris'!$D$11,IF(M59="sb",'List of dopants and characteris'!$E$11,IF(M59="w",'List of dopants and characteris'!$F$11,IF(M59="ge",'List of dopants and characteris'!$G$11,IF(M59="bi",'List of dopants and characteris'!$H$11,IF(M59="cr",'List of dopants and characteris'!$I$11,IF(M59="gd",'List of dopants and characteris'!$J$11,IF(M59="mo",'List of dopants and characteris'!$K$11,IF(M59="sm",'List of dopants and characteris'!$L$11,IF(M59="y",'List of dopants and characteris'!$M$11,0))))))))))))</f>
        <v>1.5</v>
      </c>
    </row>
    <row r="60" spans="1:19" ht="14.25" x14ac:dyDescent="0.2">
      <c r="A60" s="17" t="s">
        <v>115</v>
      </c>
      <c r="B60" s="11">
        <v>6.75</v>
      </c>
      <c r="C60" s="11">
        <v>3</v>
      </c>
      <c r="D60" s="11">
        <v>1.75</v>
      </c>
      <c r="E60" s="11">
        <v>0</v>
      </c>
      <c r="F60" s="11">
        <v>0</v>
      </c>
      <c r="G60" s="11">
        <v>0.25</v>
      </c>
      <c r="H60" s="11">
        <v>92</v>
      </c>
      <c r="I60" s="12">
        <v>6.8999999999999997E-4</v>
      </c>
      <c r="J60" s="13">
        <f t="shared" si="1"/>
        <v>-3.1611509092627448</v>
      </c>
      <c r="K60" s="14"/>
      <c r="L60" s="14"/>
      <c r="M60" s="11" t="s">
        <v>72</v>
      </c>
      <c r="N60" s="13">
        <f>IF(K60="al",'List of dopants and characteris'!$B$2,IF(K60="fe",'List of dopants and characteris'!$C$2,IF(K60="ga",'List of dopants and characteris'!$D$2,IF(K60="ge",'List of dopants and characteris'!$E$2,0))))</f>
        <v>0</v>
      </c>
      <c r="O60" s="11">
        <f>IF(L60="sr",'List of dopants and characteris'!$B$6,IF(L60="ba",'List of dopants and characteris'!$C$6,IF(L60="ce",'List of dopants and characteris'!$D$6,IF(L60="ca",'List of dopants and characteris'!$E$6,IF(L60="rb",'List of dopants and characteris'!$F$6,0)))))</f>
        <v>0</v>
      </c>
      <c r="P60" s="13">
        <f>IF(M60="nb",'List of dopants and characteris'!$B$10,IF(M60="ru",'List of dopants and characteris'!$C$10,IF(M60="ta",'List of dopants and characteris'!$D$10,IF(M60="sb",'List of dopants and characteris'!$E$10,IF(M60="w",'List of dopants and characteris'!$F$10,IF(M60="ge",'List of dopants and characteris'!$G$10,IF(M60="bi",'List of dopants and characteris'!$H$10,IF(M60="cr",'List of dopants and characteris'!$I$10,IF(M60="gd",'List of dopants and characteris'!$J$10,IF(M60="mo",'List of dopants and characteris'!$K$10,IF(M60="sm",'List of dopants and characteris'!$L$10,IF(M60="y",'List of dopants and characteris'!$M$10,0))))))))))))</f>
        <v>78</v>
      </c>
      <c r="Q60" s="15">
        <f>IF(K60="al",'List of dopants and characteris'!$B$3,IF(K60="fe",'List of dopants and characteris'!$C$3,IF(K60="ga",'List of dopants and characteris'!$D$3,IF(K60="ge",'List of dopants and characteris'!$E$3,0))))</f>
        <v>0</v>
      </c>
      <c r="R60" s="15">
        <f>IF(L60="sr",'List of dopants and characteris'!$B$7,IF(L60="ba",'List of dopants and characteris'!$C$7,IF(L60="ce",'List of dopants and characteris'!$D$7,IF(L60="ca",'List of dopants and characteris'!$E$7,IF(L60="rb",'List of dopants and characteris'!$F$7,0)))))</f>
        <v>0</v>
      </c>
      <c r="S60" s="15">
        <f>IF(M60="nb",'List of dopants and characteris'!$B$11,IF(M60="ru",'List of dopants and characteris'!$C$11,IF(M60="ta",'List of dopants and characteris'!$D$11,IF(M60="sb",'List of dopants and characteris'!$E$11,IF(M60="w",'List of dopants and characteris'!$F$11,IF(M60="ge",'List of dopants and characteris'!$G$11,IF(M60="bi",'List of dopants and characteris'!$H$11,IF(M60="cr",'List of dopants and characteris'!$I$11,IF(M60="gd",'List of dopants and characteris'!$J$11,IF(M60="mo",'List of dopants and characteris'!$K$11,IF(M60="sm",'List of dopants and characteris'!$L$11,IF(M60="y",'List of dopants and characteris'!$M$11,0))))))))))))</f>
        <v>1.5</v>
      </c>
    </row>
    <row r="61" spans="1:19" ht="14.25" x14ac:dyDescent="0.2">
      <c r="A61" s="17" t="s">
        <v>63</v>
      </c>
      <c r="B61" s="11">
        <v>6.24</v>
      </c>
      <c r="C61" s="11">
        <v>3</v>
      </c>
      <c r="D61" s="11">
        <v>2</v>
      </c>
      <c r="E61" s="11">
        <v>0.3</v>
      </c>
      <c r="F61" s="11">
        <v>0</v>
      </c>
      <c r="G61" s="11">
        <v>0</v>
      </c>
      <c r="H61" s="11">
        <v>92</v>
      </c>
      <c r="I61" s="12">
        <v>2.8E-5</v>
      </c>
      <c r="J61" s="13">
        <f t="shared" si="1"/>
        <v>-4.5528419686577806</v>
      </c>
      <c r="K61" s="11" t="s">
        <v>49</v>
      </c>
      <c r="L61" s="14"/>
      <c r="M61" s="14"/>
      <c r="N61" s="13">
        <f>IF(K61="al",'List of dopants and characteris'!$B$2,IF(K61="fe",'List of dopants and characteris'!$C$2,IF(K61="ga",'List of dopants and characteris'!$D$2,IF(K61="ge",'List of dopants and characteris'!$E$2,0))))</f>
        <v>53</v>
      </c>
      <c r="O61" s="11">
        <f>IF(L61="sr",'List of dopants and characteris'!$B$6,IF(L61="ba",'List of dopants and characteris'!$C$6,IF(L61="ce",'List of dopants and characteris'!$D$6,IF(L61="ca",'List of dopants and characteris'!$E$6,IF(L61="rb",'List of dopants and characteris'!$F$6,0)))))</f>
        <v>0</v>
      </c>
      <c r="P61" s="13">
        <f>IF(M61="nb",'List of dopants and characteris'!$B$10,IF(M61="ru",'List of dopants and characteris'!$C$10,IF(M61="ta",'List of dopants and characteris'!$D$10,IF(M61="sb",'List of dopants and characteris'!$E$10,IF(M61="w",'List of dopants and characteris'!$F$10,IF(M61="ge",'List of dopants and characteris'!$G$10,IF(M61="bi",'List of dopants and characteris'!$H$10,IF(M61="cr",'List of dopants and characteris'!$I$10,IF(M61="gd",'List of dopants and characteris'!$J$10,IF(M61="mo",'List of dopants and characteris'!$K$10,IF(M61="sm",'List of dopants and characteris'!$L$10,IF(M61="y",'List of dopants and characteris'!$M$10,0))))))))))))</f>
        <v>0</v>
      </c>
      <c r="Q61" s="15">
        <f>IF(K61="al",'List of dopants and characteris'!$B$3,IF(K61="fe",'List of dopants and characteris'!$C$3,IF(K61="ga",'List of dopants and characteris'!$D$3,IF(K61="ge",'List of dopants and characteris'!$E$3,0))))</f>
        <v>1.61</v>
      </c>
      <c r="R61" s="15">
        <f>IF(L61="sr",'List of dopants and characteris'!$B$7,IF(L61="ba",'List of dopants and characteris'!$C$7,IF(L61="ce",'List of dopants and characteris'!$D$7,IF(L61="ca",'List of dopants and characteris'!$E$7,IF(L61="rb",'List of dopants and characteris'!$F$7,0)))))</f>
        <v>0</v>
      </c>
      <c r="S61" s="15">
        <f>IF(M61="nb",'List of dopants and characteris'!$B$11,IF(M61="ru",'List of dopants and characteris'!$C$11,IF(M61="ta",'List of dopants and characteris'!$D$11,IF(M61="sb",'List of dopants and characteris'!$E$11,IF(M61="w",'List of dopants and characteris'!$F$11,IF(M61="ge",'List of dopants and characteris'!$G$11,IF(M61="bi",'List of dopants and characteris'!$H$11,IF(M61="cr",'List of dopants and characteris'!$I$11,IF(M61="gd",'List of dopants and characteris'!$J$11,IF(M61="mo",'List of dopants and characteris'!$K$11,IF(M61="sm",'List of dopants and characteris'!$L$11,IF(M61="y",'List of dopants and characteris'!$M$11,0))))))))))))</f>
        <v>0</v>
      </c>
    </row>
    <row r="62" spans="1:19" ht="14.25" x14ac:dyDescent="0.2">
      <c r="A62" s="16" t="s">
        <v>131</v>
      </c>
      <c r="B62" s="13">
        <f>6.8-3*E62</f>
        <v>6.05</v>
      </c>
      <c r="C62" s="11">
        <v>3</v>
      </c>
      <c r="D62" s="11">
        <v>1.8</v>
      </c>
      <c r="E62" s="11">
        <v>0.25</v>
      </c>
      <c r="F62" s="11">
        <v>0</v>
      </c>
      <c r="G62" s="11">
        <v>0.2</v>
      </c>
      <c r="H62" s="11">
        <v>91.77</v>
      </c>
      <c r="I62" s="12">
        <v>5.04E-4</v>
      </c>
      <c r="J62" s="13">
        <f t="shared" si="1"/>
        <v>-3.2975694635544746</v>
      </c>
      <c r="K62" s="11" t="s">
        <v>74</v>
      </c>
      <c r="L62" s="14"/>
      <c r="M62" s="11" t="s">
        <v>98</v>
      </c>
      <c r="N62" s="13">
        <f>IF(K62="al",'List of dopants and characteris'!$B$2,IF(K62="fe",'List of dopants and characteris'!$C$2,IF(K62="ga",'List of dopants and characteris'!$D$2,IF(K62="ge",'List of dopants and characteris'!$E$2,0))))</f>
        <v>61</v>
      </c>
      <c r="O62" s="11">
        <f>IF(L62="sr",'List of dopants and characteris'!$B$6,IF(L62="ba",'List of dopants and characteris'!$C$6,IF(L62="ce",'List of dopants and characteris'!$D$6,IF(L62="ca",'List of dopants and characteris'!$E$6,IF(L62="rb",'List of dopants and characteris'!$F$6,0)))))</f>
        <v>0</v>
      </c>
      <c r="P62" s="13">
        <f>IF(M62="nb",'List of dopants and characteris'!$B$10,IF(M62="ru",'List of dopants and characteris'!$C$10,IF(M62="ta",'List of dopants and characteris'!$D$10,IF(M62="sb",'List of dopants and characteris'!$E$10,IF(M62="w",'List of dopants and characteris'!$F$10,IF(M62="ge",'List of dopants and characteris'!$G$10,IF(M62="bi",'List of dopants and characteris'!$H$10,IF(M62="cr",'List of dopants and characteris'!$I$10,IF(M62="gd",'List of dopants and characteris'!$J$10,IF(M62="mo",'List of dopants and characteris'!$K$10,IF(M62="sm",'List of dopants and characteris'!$L$10,IF(M62="y",'List of dopants and characteris'!$M$10,0))))))))))))</f>
        <v>78</v>
      </c>
      <c r="Q62" s="15">
        <f>IF(K62="al",'List of dopants and characteris'!$B$3,IF(K62="fe",'List of dopants and characteris'!$C$3,IF(K62="ga",'List of dopants and characteris'!$D$3,IF(K62="ge",'List of dopants and characteris'!$E$3,0))))</f>
        <v>1.81</v>
      </c>
      <c r="R62" s="15">
        <f>IF(L62="sr",'List of dopants and characteris'!$B$7,IF(L62="ba",'List of dopants and characteris'!$C$7,IF(L62="ce",'List of dopants and characteris'!$D$7,IF(L62="ca",'List of dopants and characteris'!$E$7,IF(L62="rb",'List of dopants and characteris'!$F$7,0)))))</f>
        <v>0</v>
      </c>
      <c r="S62" s="15">
        <f>IF(M62="nb",'List of dopants and characteris'!$B$11,IF(M62="ru",'List of dopants and characteris'!$C$11,IF(M62="ta",'List of dopants and characteris'!$D$11,IF(M62="sb",'List of dopants and characteris'!$E$11,IF(M62="w",'List of dopants and characteris'!$F$11,IF(M62="ge",'List of dopants and characteris'!$G$11,IF(M62="bi",'List of dopants and characteris'!$H$11,IF(M62="cr",'List of dopants and characteris'!$I$11,IF(M62="gd",'List of dopants and characteris'!$J$11,IF(M62="mo",'List of dopants and characteris'!$K$11,IF(M62="sm",'List of dopants and characteris'!$L$11,IF(M62="y",'List of dopants and characteris'!$M$11,0))))))))))))</f>
        <v>1.6</v>
      </c>
    </row>
    <row r="63" spans="1:19" ht="14.25" x14ac:dyDescent="0.2">
      <c r="A63" s="19" t="s">
        <v>93</v>
      </c>
      <c r="B63" s="11">
        <v>7</v>
      </c>
      <c r="C63" s="11">
        <v>3</v>
      </c>
      <c r="D63" s="13">
        <f>2-G63</f>
        <v>1.7</v>
      </c>
      <c r="E63" s="11">
        <v>0</v>
      </c>
      <c r="F63" s="11">
        <v>0</v>
      </c>
      <c r="G63" s="11">
        <v>0.3</v>
      </c>
      <c r="H63" s="11">
        <v>91.6</v>
      </c>
      <c r="I63" s="12">
        <v>4.7800000000000002E-4</v>
      </c>
      <c r="J63" s="13">
        <f t="shared" si="1"/>
        <v>-3.3205721033878812</v>
      </c>
      <c r="K63" s="14"/>
      <c r="L63" s="14"/>
      <c r="M63" s="11" t="s">
        <v>92</v>
      </c>
      <c r="N63" s="13">
        <f>IF(K63="al",'List of dopants and characteris'!$B$2,IF(K63="fe",'List of dopants and characteris'!$C$2,IF(K63="ga",'List of dopants and characteris'!$D$2,IF(K63="ge",'List of dopants and characteris'!$E$2,0))))</f>
        <v>0</v>
      </c>
      <c r="O63" s="11">
        <f>IF(L63="sr",'List of dopants and characteris'!$B$6,IF(L63="ba",'List of dopants and characteris'!$C$6,IF(L63="ce",'List of dopants and characteris'!$D$6,IF(L63="ca",'List of dopants and characteris'!$E$6,IF(L63="rb",'List of dopants and characteris'!$F$6,0)))))</f>
        <v>0</v>
      </c>
      <c r="P63" s="13">
        <f>IF(M63="nb",'List of dopants and characteris'!$B$10,IF(M63="ru",'List of dopants and characteris'!$C$10,IF(M63="ta",'List of dopants and characteris'!$D$10,IF(M63="sb",'List of dopants and characteris'!$E$10,IF(M63="w",'List of dopants and characteris'!$F$10,IF(M63="ge",'List of dopants and characteris'!$G$10,IF(M63="bi",'List of dopants and characteris'!$H$10,IF(M63="cr",'List of dopants and characteris'!$I$10,IF(M63="gd",'List of dopants and characteris'!$J$10,IF(M63="mo",'List of dopants and characteris'!$K$10,IF(M63="sm",'List of dopants and characteris'!$L$10,IF(M63="y",'List of dopants and characteris'!$M$10,0))))))))))))</f>
        <v>67</v>
      </c>
      <c r="Q63" s="15">
        <f>IF(K63="al",'List of dopants and characteris'!$B$3,IF(K63="fe",'List of dopants and characteris'!$C$3,IF(K63="ga",'List of dopants and characteris'!$D$3,IF(K63="ge",'List of dopants and characteris'!$E$3,0))))</f>
        <v>0</v>
      </c>
      <c r="R63" s="15">
        <f>IF(L63="sr",'List of dopants and characteris'!$B$7,IF(L63="ba",'List of dopants and characteris'!$C$7,IF(L63="ce",'List of dopants and characteris'!$D$7,IF(L63="ca",'List of dopants and characteris'!$E$7,IF(L63="rb",'List of dopants and characteris'!$F$7,0)))))</f>
        <v>0</v>
      </c>
      <c r="S63" s="15">
        <f>IF(M63="nb",'List of dopants and characteris'!$B$11,IF(M63="ru",'List of dopants and characteris'!$C$11,IF(M63="ta",'List of dopants and characteris'!$D$11,IF(M63="sb",'List of dopants and characteris'!$E$11,IF(M63="w",'List of dopants and characteris'!$F$11,IF(M63="ge",'List of dopants and characteris'!$G$11,IF(M63="bi",'List of dopants and characteris'!$H$11,IF(M63="cr",'List of dopants and characteris'!$I$11,IF(M63="gd",'List of dopants and characteris'!$J$11,IF(M63="mo",'List of dopants and characteris'!$K$11,IF(M63="sm",'List of dopants and characteris'!$L$11,IF(M63="y",'List of dopants and characteris'!$M$11,0))))))))))))</f>
        <v>2.0099999999999998</v>
      </c>
    </row>
    <row r="64" spans="1:19" ht="14.25" x14ac:dyDescent="0.2">
      <c r="A64" s="16" t="s">
        <v>96</v>
      </c>
      <c r="B64" s="13">
        <f>7-2*(G64)</f>
        <v>6.4</v>
      </c>
      <c r="C64" s="11">
        <v>3</v>
      </c>
      <c r="D64" s="13">
        <f>2-G64</f>
        <v>1.7</v>
      </c>
      <c r="E64" s="11">
        <v>0</v>
      </c>
      <c r="F64" s="11">
        <v>0</v>
      </c>
      <c r="G64" s="11">
        <v>0.3</v>
      </c>
      <c r="H64" s="11">
        <v>91.3</v>
      </c>
      <c r="I64" s="12">
        <v>3.5300000000000002E-4</v>
      </c>
      <c r="J64" s="13">
        <f t="shared" si="1"/>
        <v>-3.4522252946121772</v>
      </c>
      <c r="K64" s="14"/>
      <c r="L64" s="14"/>
      <c r="M64" s="11" t="s">
        <v>95</v>
      </c>
      <c r="N64" s="13">
        <f>IF(K64="al",'List of dopants and characteris'!$B$2,IF(K64="fe",'List of dopants and characteris'!$C$2,IF(K64="ga",'List of dopants and characteris'!$D$2,IF(K64="ge",'List of dopants and characteris'!$E$2,0))))</f>
        <v>0</v>
      </c>
      <c r="O64" s="11">
        <f>IF(L64="sr",'List of dopants and characteris'!$B$6,IF(L64="ba",'List of dopants and characteris'!$C$6,IF(L64="ce",'List of dopants and characteris'!$D$6,IF(L64="ca",'List of dopants and characteris'!$E$6,IF(L64="rb",'List of dopants and characteris'!$F$6,0)))))</f>
        <v>0</v>
      </c>
      <c r="P64" s="13">
        <f>IF(M64="nb",'List of dopants and characteris'!$B$10,IF(M64="ru",'List of dopants and characteris'!$C$10,IF(M64="ta",'List of dopants and characteris'!$D$10,IF(M64="sb",'List of dopants and characteris'!$E$10,IF(M64="w",'List of dopants and characteris'!$F$10,IF(M64="ge",'List of dopants and characteris'!$G$10,IF(M64="bi",'List of dopants and characteris'!$H$10,IF(M64="cr",'List of dopants and characteris'!$I$10,IF(M64="gd",'List of dopants and characteris'!$J$10,IF(M64="mo",'List of dopants and characteris'!$K$10,IF(M64="sm",'List of dopants and characteris'!$L$10,IF(M64="y",'List of dopants and characteris'!$M$10,0))))))))))))</f>
        <v>73</v>
      </c>
      <c r="Q64" s="15">
        <f>IF(K64="al",'List of dopants and characteris'!$B$3,IF(K64="fe",'List of dopants and characteris'!$C$3,IF(K64="ga",'List of dopants and characteris'!$D$3,IF(K64="ge",'List of dopants and characteris'!$E$3,0))))</f>
        <v>0</v>
      </c>
      <c r="R64" s="15">
        <f>IF(L64="sr",'List of dopants and characteris'!$B$7,IF(L64="ba",'List of dopants and characteris'!$C$7,IF(L64="ce",'List of dopants and characteris'!$D$7,IF(L64="ca",'List of dopants and characteris'!$E$7,IF(L64="rb",'List of dopants and characteris'!$F$7,0)))))</f>
        <v>0</v>
      </c>
      <c r="S64" s="15">
        <f>IF(M64="nb",'List of dopants and characteris'!$B$11,IF(M64="ru",'List of dopants and characteris'!$C$11,IF(M64="ta",'List of dopants and characteris'!$D$11,IF(M64="sb",'List of dopants and characteris'!$E$11,IF(M64="w",'List of dopants and characteris'!$F$11,IF(M64="ge",'List of dopants and characteris'!$G$11,IF(M64="bi",'List of dopants and characteris'!$H$11,IF(M64="cr",'List of dopants and characteris'!$I$11,IF(M64="gd",'List of dopants and characteris'!$J$11,IF(M64="mo",'List of dopants and characteris'!$K$11,IF(M64="sm",'List of dopants and characteris'!$L$11,IF(M64="y",'List of dopants and characteris'!$M$11,0))))))))))))</f>
        <v>2.16</v>
      </c>
    </row>
    <row r="65" spans="1:19" ht="14.25" x14ac:dyDescent="0.2">
      <c r="A65" s="17" t="s">
        <v>134</v>
      </c>
      <c r="B65" s="13">
        <f>6.6+F65</f>
        <v>6.6599999999999993</v>
      </c>
      <c r="C65" s="13">
        <f>3-F65</f>
        <v>2.94</v>
      </c>
      <c r="D65" s="11">
        <v>2</v>
      </c>
      <c r="E65" s="11">
        <v>0</v>
      </c>
      <c r="F65" s="11">
        <v>0.06</v>
      </c>
      <c r="G65" s="11">
        <v>0</v>
      </c>
      <c r="H65" s="11">
        <v>91.3</v>
      </c>
      <c r="I65" s="12">
        <v>3.6699999999999998E-5</v>
      </c>
      <c r="J65" s="13">
        <f t="shared" si="1"/>
        <v>-4.4353339357479111</v>
      </c>
      <c r="K65" s="14"/>
      <c r="L65" s="11" t="s">
        <v>133</v>
      </c>
      <c r="M65" s="14"/>
      <c r="N65" s="13">
        <f>IF(K65="al",'List of dopants and characteris'!$B$2,IF(K65="fe",'List of dopants and characteris'!$C$2,IF(K65="ga",'List of dopants and characteris'!$D$2,IF(K65="ge",'List of dopants and characteris'!$E$2,0))))</f>
        <v>0</v>
      </c>
      <c r="O65" s="11">
        <f>IF(L65="sr",'List of dopants and characteris'!$B$6,IF(L65="ba",'List of dopants and characteris'!$C$6,IF(L65="ce",'List of dopants and characteris'!$D$6,IF(L65="ca",'List of dopants and characteris'!$E$6,IF(L65="rb",'List of dopants and characteris'!$F$6,0)))))</f>
        <v>140</v>
      </c>
      <c r="P65" s="13">
        <f>IF(M65="nb",'List of dopants and characteris'!$B$10,IF(M65="ru",'List of dopants and characteris'!$C$10,IF(M65="ta",'List of dopants and characteris'!$D$10,IF(M65="sb",'List of dopants and characteris'!$E$10,IF(M65="w",'List of dopants and characteris'!$F$10,IF(M65="ge",'List of dopants and characteris'!$G$10,IF(M65="bi",'List of dopants and characteris'!$H$10,IF(M65="cr",'List of dopants and characteris'!$I$10,IF(M65="gd",'List of dopants and characteris'!$J$10,IF(M65="mo",'List of dopants and characteris'!$K$10,IF(M65="sm",'List of dopants and characteris'!$L$10,IF(M65="y",'List of dopants and characteris'!$M$10,0))))))))))))</f>
        <v>0</v>
      </c>
      <c r="Q65" s="15">
        <f>IF(K65="al",'List of dopants and characteris'!$B$3,IF(K65="fe",'List of dopants and characteris'!$C$3,IF(K65="ga",'List of dopants and characteris'!$D$3,IF(K65="ge",'List of dopants and characteris'!$E$3,0))))</f>
        <v>0</v>
      </c>
      <c r="R65" s="15">
        <f>IF(L65="sr",'List of dopants and characteris'!$B$7,IF(L65="ba",'List of dopants and characteris'!$C$7,IF(L65="ce",'List of dopants and characteris'!$D$7,IF(L65="ca",'List of dopants and characteris'!$E$7,IF(L65="rb",'List of dopants and characteris'!$F$7,0)))))</f>
        <v>0.95</v>
      </c>
      <c r="S65" s="15">
        <f>IF(M65="nb",'List of dopants and characteris'!$B$11,IF(M65="ru",'List of dopants and characteris'!$C$11,IF(M65="ta",'List of dopants and characteris'!$D$11,IF(M65="sb",'List of dopants and characteris'!$E$11,IF(M65="w",'List of dopants and characteris'!$F$11,IF(M65="ge",'List of dopants and characteris'!$G$11,IF(M65="bi",'List of dopants and characteris'!$H$11,IF(M65="cr",'List of dopants and characteris'!$I$11,IF(M65="gd",'List of dopants and characteris'!$J$11,IF(M65="mo",'List of dopants and characteris'!$K$11,IF(M65="sm",'List of dopants and characteris'!$L$11,IF(M65="y",'List of dopants and characteris'!$M$11,0))))))))))))</f>
        <v>0</v>
      </c>
    </row>
    <row r="66" spans="1:19" ht="14.25" x14ac:dyDescent="0.2">
      <c r="A66" s="17" t="s">
        <v>63</v>
      </c>
      <c r="B66" s="11">
        <v>6.24</v>
      </c>
      <c r="C66" s="11">
        <v>3</v>
      </c>
      <c r="D66" s="11">
        <v>2</v>
      </c>
      <c r="E66" s="11">
        <v>0.3</v>
      </c>
      <c r="F66" s="11">
        <v>0</v>
      </c>
      <c r="G66" s="11">
        <v>0</v>
      </c>
      <c r="H66" s="11">
        <v>91.2</v>
      </c>
      <c r="I66" s="12">
        <v>2.1000000000000001E-4</v>
      </c>
      <c r="J66" s="13">
        <f t="shared" ref="J66:J97" si="2">LOG10(I66)</f>
        <v>-3.6777807052660809</v>
      </c>
      <c r="K66" s="11" t="s">
        <v>49</v>
      </c>
      <c r="L66" s="14"/>
      <c r="M66" s="14"/>
      <c r="N66" s="13">
        <f>IF(K66="al",'List of dopants and characteris'!$B$2,IF(K66="fe",'List of dopants and characteris'!$C$2,IF(K66="ga",'List of dopants and characteris'!$D$2,IF(K66="ge",'List of dopants and characteris'!$E$2,0))))</f>
        <v>53</v>
      </c>
      <c r="O66" s="11">
        <f>IF(L66="sr",'List of dopants and characteris'!$B$6,IF(L66="ba",'List of dopants and characteris'!$C$6,IF(L66="ce",'List of dopants and characteris'!$D$6,IF(L66="ca",'List of dopants and characteris'!$E$6,IF(L66="rb",'List of dopants and characteris'!$F$6,0)))))</f>
        <v>0</v>
      </c>
      <c r="P66" s="13">
        <f>IF(M66="nb",'List of dopants and characteris'!$B$10,IF(M66="ru",'List of dopants and characteris'!$C$10,IF(M66="ta",'List of dopants and characteris'!$D$10,IF(M66="sb",'List of dopants and characteris'!$E$10,IF(M66="w",'List of dopants and characteris'!$F$10,IF(M66="ge",'List of dopants and characteris'!$G$10,IF(M66="bi",'List of dopants and characteris'!$H$10,IF(M66="cr",'List of dopants and characteris'!$I$10,IF(M66="gd",'List of dopants and characteris'!$J$10,IF(M66="mo",'List of dopants and characteris'!$K$10,IF(M66="sm",'List of dopants and characteris'!$L$10,IF(M66="y",'List of dopants and characteris'!$M$10,0))))))))))))</f>
        <v>0</v>
      </c>
      <c r="Q66" s="15">
        <f>IF(K66="al",'List of dopants and characteris'!$B$3,IF(K66="fe",'List of dopants and characteris'!$C$3,IF(K66="ga",'List of dopants and characteris'!$D$3,IF(K66="ge",'List of dopants and characteris'!$E$3,0))))</f>
        <v>1.61</v>
      </c>
      <c r="R66" s="15">
        <f>IF(L66="sr",'List of dopants and characteris'!$B$7,IF(L66="ba",'List of dopants and characteris'!$C$7,IF(L66="ce",'List of dopants and characteris'!$D$7,IF(L66="ca",'List of dopants and characteris'!$E$7,IF(L66="rb",'List of dopants and characteris'!$F$7,0)))))</f>
        <v>0</v>
      </c>
      <c r="S66" s="15">
        <f>IF(M66="nb",'List of dopants and characteris'!$B$11,IF(M66="ru",'List of dopants and characteris'!$C$11,IF(M66="ta",'List of dopants and characteris'!$D$11,IF(M66="sb",'List of dopants and characteris'!$E$11,IF(M66="w",'List of dopants and characteris'!$F$11,IF(M66="ge",'List of dopants and characteris'!$G$11,IF(M66="bi",'List of dopants and characteris'!$H$11,IF(M66="cr",'List of dopants and characteris'!$I$11,IF(M66="gd",'List of dopants and characteris'!$J$11,IF(M66="mo",'List of dopants and characteris'!$K$11,IF(M66="sm",'List of dopants and characteris'!$L$11,IF(M66="y",'List of dopants and characteris'!$M$11,0))))))))))))</f>
        <v>0</v>
      </c>
    </row>
    <row r="67" spans="1:19" ht="14.25" x14ac:dyDescent="0.2">
      <c r="A67" s="16" t="s">
        <v>48</v>
      </c>
      <c r="B67" s="11">
        <v>6.23</v>
      </c>
      <c r="C67" s="11">
        <v>3</v>
      </c>
      <c r="D67" s="11">
        <v>1.88</v>
      </c>
      <c r="E67" s="11">
        <v>0.26</v>
      </c>
      <c r="F67" s="11">
        <v>0</v>
      </c>
      <c r="G67" s="11">
        <v>0</v>
      </c>
      <c r="H67" s="11">
        <v>91.2</v>
      </c>
      <c r="I67" s="12">
        <v>2.5000000000000001E-4</v>
      </c>
      <c r="J67" s="13">
        <f t="shared" si="2"/>
        <v>-3.6020599913279625</v>
      </c>
      <c r="K67" s="11" t="s">
        <v>49</v>
      </c>
      <c r="L67" s="14"/>
      <c r="M67" s="14"/>
      <c r="N67" s="13">
        <f>IF(K67="al",'List of dopants and characteris'!$B$2,IF(K67="fe",'List of dopants and characteris'!$C$2,IF(K67="ga",'List of dopants and characteris'!$D$2,IF(K67="ge",'List of dopants and characteris'!$E$2,0))))</f>
        <v>53</v>
      </c>
      <c r="O67" s="11">
        <f>IF(L67="sr",'List of dopants and characteris'!$B$6,IF(L67="ba",'List of dopants and characteris'!$C$6,IF(L67="ce",'List of dopants and characteris'!$D$6,IF(L67="ca",'List of dopants and characteris'!$E$6,IF(L67="rb",'List of dopants and characteris'!$F$6,0)))))</f>
        <v>0</v>
      </c>
      <c r="P67" s="13">
        <f>IF(M67="nb",'List of dopants and characteris'!$B$10,IF(M67="ru",'List of dopants and characteris'!$C$10,IF(M67="ta",'List of dopants and characteris'!$D$10,IF(M67="sb",'List of dopants and characteris'!$E$10,IF(M67="w",'List of dopants and characteris'!$F$10,IF(M67="ge",'List of dopants and characteris'!$G$10,IF(M67="bi",'List of dopants and characteris'!$H$10,IF(M67="cr",'List of dopants and characteris'!$I$10,IF(M67="gd",'List of dopants and characteris'!$J$10,IF(M67="mo",'List of dopants and characteris'!$K$10,IF(M67="sm",'List of dopants and characteris'!$L$10,IF(M67="y",'List of dopants and characteris'!$M$10,0))))))))))))</f>
        <v>0</v>
      </c>
      <c r="Q67" s="15">
        <f>IF(K67="al",'List of dopants and characteris'!$B$3,IF(K67="fe",'List of dopants and characteris'!$C$3,IF(K67="ga",'List of dopants and characteris'!$D$3,IF(K67="ge",'List of dopants and characteris'!$E$3,0))))</f>
        <v>1.61</v>
      </c>
      <c r="R67" s="15">
        <f>IF(L67="sr",'List of dopants and characteris'!$B$7,IF(L67="ba",'List of dopants and characteris'!$C$7,IF(L67="ce",'List of dopants and characteris'!$D$7,IF(L67="ca",'List of dopants and characteris'!$E$7,IF(L67="rb",'List of dopants and characteris'!$F$7,0)))))</f>
        <v>0</v>
      </c>
      <c r="S67" s="15">
        <f>IF(M67="nb",'List of dopants and characteris'!$B$11,IF(M67="ru",'List of dopants and characteris'!$C$11,IF(M67="ta",'List of dopants and characteris'!$D$11,IF(M67="sb",'List of dopants and characteris'!$E$11,IF(M67="w",'List of dopants and characteris'!$F$11,IF(M67="ge",'List of dopants and characteris'!$G$11,IF(M67="bi",'List of dopants and characteris'!$H$11,IF(M67="cr",'List of dopants and characteris'!$I$11,IF(M67="gd",'List of dopants and characteris'!$J$11,IF(M67="mo",'List of dopants and characteris'!$K$11,IF(M67="sm",'List of dopants and characteris'!$L$11,IF(M67="y",'List of dopants and characteris'!$M$11,0))))))))))))</f>
        <v>0</v>
      </c>
    </row>
    <row r="68" spans="1:19" ht="14.25" x14ac:dyDescent="0.2">
      <c r="A68" s="17" t="s">
        <v>116</v>
      </c>
      <c r="B68" s="13">
        <f>7-G68</f>
        <v>6.4</v>
      </c>
      <c r="C68" s="11">
        <v>3</v>
      </c>
      <c r="D68" s="13">
        <f>2-G68</f>
        <v>1.4</v>
      </c>
      <c r="E68" s="11">
        <v>0</v>
      </c>
      <c r="F68" s="11">
        <v>0</v>
      </c>
      <c r="G68" s="11">
        <v>0.6</v>
      </c>
      <c r="H68" s="11">
        <v>91</v>
      </c>
      <c r="I68" s="12">
        <v>3.2600000000000001E-4</v>
      </c>
      <c r="J68" s="13">
        <f t="shared" si="2"/>
        <v>-3.4867823999320611</v>
      </c>
      <c r="K68" s="14"/>
      <c r="L68" s="14"/>
      <c r="M68" s="11" t="s">
        <v>72</v>
      </c>
      <c r="N68" s="13">
        <f>IF(K68="al",'List of dopants and characteris'!$B$2,IF(K68="fe",'List of dopants and characteris'!$C$2,IF(K68="ga",'List of dopants and characteris'!$D$2,IF(K68="ge",'List of dopants and characteris'!$E$2,0))))</f>
        <v>0</v>
      </c>
      <c r="O68" s="11">
        <f>IF(L68="sr",'List of dopants and characteris'!$B$6,IF(L68="ba",'List of dopants and characteris'!$C$6,IF(L68="ce",'List of dopants and characteris'!$D$6,IF(L68="ca",'List of dopants and characteris'!$E$6,IF(L68="rb",'List of dopants and characteris'!$F$6,0)))))</f>
        <v>0</v>
      </c>
      <c r="P68" s="13">
        <f>IF(M68="nb",'List of dopants and characteris'!$B$10,IF(M68="ru",'List of dopants and characteris'!$C$10,IF(M68="ta",'List of dopants and characteris'!$D$10,IF(M68="sb",'List of dopants and characteris'!$E$10,IF(M68="w",'List of dopants and characteris'!$F$10,IF(M68="ge",'List of dopants and characteris'!$G$10,IF(M68="bi",'List of dopants and characteris'!$H$10,IF(M68="cr",'List of dopants and characteris'!$I$10,IF(M68="gd",'List of dopants and characteris'!$J$10,IF(M68="mo",'List of dopants and characteris'!$K$10,IF(M68="sm",'List of dopants and characteris'!$L$10,IF(M68="y",'List of dopants and characteris'!$M$10,0))))))))))))</f>
        <v>78</v>
      </c>
      <c r="Q68" s="15">
        <f>IF(K68="al",'List of dopants and characteris'!$B$3,IF(K68="fe",'List of dopants and characteris'!$C$3,IF(K68="ga",'List of dopants and characteris'!$D$3,IF(K68="ge",'List of dopants and characteris'!$E$3,0))))</f>
        <v>0</v>
      </c>
      <c r="R68" s="15">
        <f>IF(L68="sr",'List of dopants and characteris'!$B$7,IF(L68="ba",'List of dopants and characteris'!$C$7,IF(L68="ce",'List of dopants and characteris'!$D$7,IF(L68="ca",'List of dopants and characteris'!$E$7,IF(L68="rb",'List of dopants and characteris'!$F$7,0)))))</f>
        <v>0</v>
      </c>
      <c r="S68" s="15">
        <f>IF(M68="nb",'List of dopants and characteris'!$B$11,IF(M68="ru",'List of dopants and characteris'!$C$11,IF(M68="ta",'List of dopants and characteris'!$D$11,IF(M68="sb",'List of dopants and characteris'!$E$11,IF(M68="w",'List of dopants and characteris'!$F$11,IF(M68="ge",'List of dopants and characteris'!$G$11,IF(M68="bi",'List of dopants and characteris'!$H$11,IF(M68="cr",'List of dopants and characteris'!$I$11,IF(M68="gd",'List of dopants and characteris'!$J$11,IF(M68="mo",'List of dopants and characteris'!$K$11,IF(M68="sm",'List of dopants and characteris'!$L$11,IF(M68="y",'List of dopants and characteris'!$M$11,0))))))))))))</f>
        <v>1.5</v>
      </c>
    </row>
    <row r="69" spans="1:19" ht="14.25" x14ac:dyDescent="0.2">
      <c r="A69" s="16" t="s">
        <v>107</v>
      </c>
      <c r="B69" s="11">
        <f>7-G69</f>
        <v>6.6</v>
      </c>
      <c r="C69" s="11">
        <v>3</v>
      </c>
      <c r="D69" s="13">
        <f>2-G69</f>
        <v>1.6</v>
      </c>
      <c r="E69" s="11">
        <v>0</v>
      </c>
      <c r="F69" s="11">
        <v>0</v>
      </c>
      <c r="G69" s="11">
        <v>0.4</v>
      </c>
      <c r="H69" s="11">
        <v>91</v>
      </c>
      <c r="I69" s="12">
        <v>7.6999999999999996E-4</v>
      </c>
      <c r="J69" s="13">
        <f t="shared" si="2"/>
        <v>-3.1135092748275182</v>
      </c>
      <c r="K69" s="14"/>
      <c r="L69" s="14"/>
      <c r="M69" s="11" t="s">
        <v>106</v>
      </c>
      <c r="N69" s="13">
        <f>IF(K69="al",'List of dopants and characteris'!$B$2,IF(K69="fe",'List of dopants and characteris'!$C$2,IF(K69="ga",'List of dopants and characteris'!$D$2,IF(K69="ge",'List of dopants and characteris'!$E$2,0))))</f>
        <v>0</v>
      </c>
      <c r="O69" s="11">
        <f>IF(L69="sr",'List of dopants and characteris'!$B$6,IF(L69="ba",'List of dopants and characteris'!$C$6,IF(L69="ce",'List of dopants and characteris'!$D$6,IF(L69="ca",'List of dopants and characteris'!$E$6,IF(L69="rb",'List of dopants and characteris'!$F$6,0)))))</f>
        <v>0</v>
      </c>
      <c r="P69" s="13">
        <f>IF(M69="nb",'List of dopants and characteris'!$B$10,IF(M69="ru",'List of dopants and characteris'!$C$10,IF(M69="ta",'List of dopants and characteris'!$D$10,IF(M69="sb",'List of dopants and characteris'!$E$10,IF(M69="w",'List of dopants and characteris'!$F$10,IF(M69="ge",'List of dopants and characteris'!$G$10,IF(M69="bi",'List of dopants and characteris'!$H$10,IF(M69="cr",'List of dopants and characteris'!$I$10,IF(M69="gd",'List of dopants and characteris'!$J$10,IF(M69="mo",'List of dopants and characteris'!$K$10,IF(M69="sm",'List of dopants and characteris'!$L$10,IF(M69="y",'List of dopants and characteris'!$M$10,0))))))))))))</f>
        <v>74</v>
      </c>
      <c r="Q69" s="15">
        <f>IF(K69="al",'List of dopants and characteris'!$B$3,IF(K69="fe",'List of dopants and characteris'!$C$3,IF(K69="ga",'List of dopants and characteris'!$D$3,IF(K69="ge",'List of dopants and characteris'!$E$3,0))))</f>
        <v>0</v>
      </c>
      <c r="R69" s="15">
        <f>IF(L69="sr",'List of dopants and characteris'!$B$7,IF(L69="ba",'List of dopants and characteris'!$C$7,IF(L69="ce",'List of dopants and characteris'!$D$7,IF(L69="ca",'List of dopants and characteris'!$E$7,IF(L69="rb",'List of dopants and characteris'!$F$7,0)))))</f>
        <v>0</v>
      </c>
      <c r="S69" s="15">
        <f>IF(M69="nb",'List of dopants and characteris'!$B$11,IF(M69="ru",'List of dopants and characteris'!$C$11,IF(M69="ta",'List of dopants and characteris'!$D$11,IF(M69="sb",'List of dopants and characteris'!$E$11,IF(M69="w",'List of dopants and characteris'!$F$11,IF(M69="ge",'List of dopants and characteris'!$G$11,IF(M69="bi",'List of dopants and characteris'!$H$11,IF(M69="cr",'List of dopants and characteris'!$I$11,IF(M69="gd",'List of dopants and characteris'!$J$11,IF(M69="mo",'List of dopants and characteris'!$K$11,IF(M69="sm",'List of dopants and characteris'!$L$11,IF(M69="y",'List of dopants and characteris'!$M$11,0))))))))))))</f>
        <v>2.0499999999999998</v>
      </c>
    </row>
    <row r="70" spans="1:19" ht="14.25" x14ac:dyDescent="0.2">
      <c r="A70" s="16" t="s">
        <v>112</v>
      </c>
      <c r="B70" s="13">
        <f>7-2*G70</f>
        <v>6.7</v>
      </c>
      <c r="C70" s="11">
        <v>3</v>
      </c>
      <c r="D70" s="13">
        <f>2-G70</f>
        <v>1.85</v>
      </c>
      <c r="E70" s="11">
        <v>0</v>
      </c>
      <c r="F70" s="11">
        <v>0</v>
      </c>
      <c r="G70" s="11">
        <v>0.15</v>
      </c>
      <c r="H70" s="11">
        <v>91</v>
      </c>
      <c r="I70" s="12">
        <v>2.7E-4</v>
      </c>
      <c r="J70" s="13">
        <f t="shared" si="2"/>
        <v>-3.5686362358410126</v>
      </c>
      <c r="K70" s="14"/>
      <c r="L70" s="14"/>
      <c r="M70" s="11" t="s">
        <v>111</v>
      </c>
      <c r="N70" s="13">
        <f>IF(K70="al",'List of dopants and characteris'!$B$2,IF(K70="fe",'List of dopants and characteris'!$C$2,IF(K70="ga",'List of dopants and characteris'!$D$2,IF(K70="ge",'List of dopants and characteris'!$E$2,0))))</f>
        <v>0</v>
      </c>
      <c r="O70" s="11">
        <f>IF(L70="sr",'List of dopants and characteris'!$B$6,IF(L70="ba",'List of dopants and characteris'!$C$6,IF(L70="ce",'List of dopants and characteris'!$D$6,IF(L70="ca",'List of dopants and characteris'!$E$6,IF(L70="rb",'List of dopants and characteris'!$F$6,0)))))</f>
        <v>0</v>
      </c>
      <c r="P70" s="13">
        <f>IF(M70="nb",'List of dopants and characteris'!$B$10,IF(M70="ru",'List of dopants and characteris'!$C$10,IF(M70="ta",'List of dopants and characteris'!$D$10,IF(M70="sb",'List of dopants and characteris'!$E$10,IF(M70="w",'List of dopants and characteris'!$F$10,IF(M70="ge",'List of dopants and characteris'!$G$10,IF(M70="bi",'List of dopants and characteris'!$H$10,IF(M70="cr",'List of dopants and characteris'!$I$10,IF(M70="gd",'List of dopants and characteris'!$J$10,IF(M70="mo",'List of dopants and characteris'!$K$10,IF(M70="sm",'List of dopants and characteris'!$L$10,IF(M70="y",'List of dopants and characteris'!$M$10,0))))))))))))</f>
        <v>74</v>
      </c>
      <c r="Q70" s="15">
        <f>IF(K70="al",'List of dopants and characteris'!$B$3,IF(K70="fe",'List of dopants and characteris'!$C$3,IF(K70="ga",'List of dopants and characteris'!$D$3,IF(K70="ge",'List of dopants and characteris'!$E$3,0))))</f>
        <v>0</v>
      </c>
      <c r="R70" s="15">
        <f>IF(L70="sr",'List of dopants and characteris'!$B$7,IF(L70="ba",'List of dopants and characteris'!$C$7,IF(L70="ce",'List of dopants and characteris'!$D$7,IF(L70="ca",'List of dopants and characteris'!$E$7,IF(L70="rb",'List of dopants and characteris'!$F$7,0)))))</f>
        <v>0</v>
      </c>
      <c r="S70" s="15">
        <f>IF(M70="nb",'List of dopants and characteris'!$B$11,IF(M70="ru",'List of dopants and characteris'!$C$11,IF(M70="ta",'List of dopants and characteris'!$D$11,IF(M70="sb",'List of dopants and characteris'!$E$11,IF(M70="w",'List of dopants and characteris'!$F$11,IF(M70="ge",'List of dopants and characteris'!$G$11,IF(M70="bi",'List of dopants and characteris'!$H$11,IF(M70="cr",'List of dopants and characteris'!$I$11,IF(M70="gd",'List of dopants and characteris'!$J$11,IF(M70="mo",'List of dopants and characteris'!$K$11,IF(M70="sm",'List of dopants and characteris'!$L$11,IF(M70="y",'List of dopants and characteris'!$M$11,0))))))))))))</f>
        <v>2.36</v>
      </c>
    </row>
    <row r="71" spans="1:19" ht="14.25" x14ac:dyDescent="0.2">
      <c r="A71" s="16" t="s">
        <v>85</v>
      </c>
      <c r="B71" s="11">
        <v>6.25</v>
      </c>
      <c r="C71" s="11">
        <v>3</v>
      </c>
      <c r="D71" s="11">
        <v>2</v>
      </c>
      <c r="E71" s="11">
        <v>0.25</v>
      </c>
      <c r="F71" s="11">
        <v>0</v>
      </c>
      <c r="G71" s="11">
        <v>0</v>
      </c>
      <c r="H71" s="11">
        <v>91</v>
      </c>
      <c r="I71" s="12">
        <v>3.5E-4</v>
      </c>
      <c r="J71" s="13">
        <f t="shared" si="2"/>
        <v>-3.4559319556497243</v>
      </c>
      <c r="K71" s="11" t="s">
        <v>74</v>
      </c>
      <c r="L71" s="14"/>
      <c r="M71" s="14"/>
      <c r="N71" s="13">
        <f>IF(K71="al",'List of dopants and characteris'!$B$2,IF(K71="fe",'List of dopants and characteris'!$C$2,IF(K71="ga",'List of dopants and characteris'!$D$2,IF(K71="ge",'List of dopants and characteris'!$E$2,0))))</f>
        <v>61</v>
      </c>
      <c r="O71" s="11">
        <f>IF(L71="sr",'List of dopants and characteris'!$B$6,IF(L71="ba",'List of dopants and characteris'!$C$6,IF(L71="ce",'List of dopants and characteris'!$D$6,IF(L71="ca",'List of dopants and characteris'!$E$6,IF(L71="rb",'List of dopants and characteris'!$F$6,0)))))</f>
        <v>0</v>
      </c>
      <c r="P71" s="13">
        <f>IF(M71="nb",'List of dopants and characteris'!$B$10,IF(M71="ru",'List of dopants and characteris'!$C$10,IF(M71="ta",'List of dopants and characteris'!$D$10,IF(M71="sb",'List of dopants and characteris'!$E$10,IF(M71="w",'List of dopants and characteris'!$F$10,IF(M71="ge",'List of dopants and characteris'!$G$10,IF(M71="bi",'List of dopants and characteris'!$H$10,IF(M71="cr",'List of dopants and characteris'!$I$10,IF(M71="gd",'List of dopants and characteris'!$J$10,IF(M71="mo",'List of dopants and characteris'!$K$10,IF(M71="sm",'List of dopants and characteris'!$L$10,IF(M71="y",'List of dopants and characteris'!$M$10,0))))))))))))</f>
        <v>0</v>
      </c>
      <c r="Q71" s="15">
        <f>IF(K71="al",'List of dopants and characteris'!$B$3,IF(K71="fe",'List of dopants and characteris'!$C$3,IF(K71="ga",'List of dopants and characteris'!$D$3,IF(K71="ge",'List of dopants and characteris'!$E$3,0))))</f>
        <v>1.81</v>
      </c>
      <c r="R71" s="15">
        <f>IF(L71="sr",'List of dopants and characteris'!$B$7,IF(L71="ba",'List of dopants and characteris'!$C$7,IF(L71="ce",'List of dopants and characteris'!$D$7,IF(L71="ca",'List of dopants and characteris'!$E$7,IF(L71="rb",'List of dopants and characteris'!$F$7,0)))))</f>
        <v>0</v>
      </c>
      <c r="S71" s="15">
        <f>IF(M71="nb",'List of dopants and characteris'!$B$11,IF(M71="ru",'List of dopants and characteris'!$C$11,IF(M71="ta",'List of dopants and characteris'!$D$11,IF(M71="sb",'List of dopants and characteris'!$E$11,IF(M71="w",'List of dopants and characteris'!$F$11,IF(M71="ge",'List of dopants and characteris'!$G$11,IF(M71="bi",'List of dopants and characteris'!$H$11,IF(M71="cr",'List of dopants and characteris'!$I$11,IF(M71="gd",'List of dopants and characteris'!$J$11,IF(M71="mo",'List of dopants and characteris'!$K$11,IF(M71="sm",'List of dopants and characteris'!$L$11,IF(M71="y",'List of dopants and characteris'!$M$11,0))))))))))))</f>
        <v>0</v>
      </c>
    </row>
    <row r="72" spans="1:19" ht="14.25" x14ac:dyDescent="0.2">
      <c r="A72" s="16" t="s">
        <v>96</v>
      </c>
      <c r="B72" s="13">
        <f>7-2*(G72)</f>
        <v>6.8</v>
      </c>
      <c r="C72" s="11">
        <v>3</v>
      </c>
      <c r="D72" s="13">
        <f>2-G72</f>
        <v>1.9</v>
      </c>
      <c r="E72" s="11">
        <v>0</v>
      </c>
      <c r="F72" s="11">
        <v>0</v>
      </c>
      <c r="G72" s="11">
        <v>0.1</v>
      </c>
      <c r="H72" s="11">
        <v>90.8</v>
      </c>
      <c r="I72" s="12">
        <v>2.4600000000000002E-4</v>
      </c>
      <c r="J72" s="13">
        <f t="shared" si="2"/>
        <v>-3.6090648928966207</v>
      </c>
      <c r="K72" s="14"/>
      <c r="L72" s="14"/>
      <c r="M72" s="11" t="s">
        <v>95</v>
      </c>
      <c r="N72" s="13">
        <f>IF(K72="al",'List of dopants and characteris'!$B$2,IF(K72="fe",'List of dopants and characteris'!$C$2,IF(K72="ga",'List of dopants and characteris'!$D$2,IF(K72="ge",'List of dopants and characteris'!$E$2,0))))</f>
        <v>0</v>
      </c>
      <c r="O72" s="11">
        <f>IF(L72="sr",'List of dopants and characteris'!$B$6,IF(L72="ba",'List of dopants and characteris'!$C$6,IF(L72="ce",'List of dopants and characteris'!$D$6,IF(L72="ca",'List of dopants and characteris'!$E$6,IF(L72="rb",'List of dopants and characteris'!$F$6,0)))))</f>
        <v>0</v>
      </c>
      <c r="P72" s="13">
        <f>IF(M72="nb",'List of dopants and characteris'!$B$10,IF(M72="ru",'List of dopants and characteris'!$C$10,IF(M72="ta",'List of dopants and characteris'!$D$10,IF(M72="sb",'List of dopants and characteris'!$E$10,IF(M72="w",'List of dopants and characteris'!$F$10,IF(M72="ge",'List of dopants and characteris'!$G$10,IF(M72="bi",'List of dopants and characteris'!$H$10,IF(M72="cr",'List of dopants and characteris'!$I$10,IF(M72="gd",'List of dopants and characteris'!$J$10,IF(M72="mo",'List of dopants and characteris'!$K$10,IF(M72="sm",'List of dopants and characteris'!$L$10,IF(M72="y",'List of dopants and characteris'!$M$10,0))))))))))))</f>
        <v>73</v>
      </c>
      <c r="Q72" s="15">
        <f>IF(K72="al",'List of dopants and characteris'!$B$3,IF(K72="fe",'List of dopants and characteris'!$C$3,IF(K72="ga",'List of dopants and characteris'!$D$3,IF(K72="ge",'List of dopants and characteris'!$E$3,0))))</f>
        <v>0</v>
      </c>
      <c r="R72" s="15">
        <f>IF(L72="sr",'List of dopants and characteris'!$B$7,IF(L72="ba",'List of dopants and characteris'!$C$7,IF(L72="ce",'List of dopants and characteris'!$D$7,IF(L72="ca",'List of dopants and characteris'!$E$7,IF(L72="rb",'List of dopants and characteris'!$F$7,0)))))</f>
        <v>0</v>
      </c>
      <c r="S72" s="15">
        <f>IF(M72="nb",'List of dopants and characteris'!$B$11,IF(M72="ru",'List of dopants and characteris'!$C$11,IF(M72="ta",'List of dopants and characteris'!$D$11,IF(M72="sb",'List of dopants and characteris'!$E$11,IF(M72="w",'List of dopants and characteris'!$F$11,IF(M72="ge",'List of dopants and characteris'!$G$11,IF(M72="bi",'List of dopants and characteris'!$H$11,IF(M72="cr",'List of dopants and characteris'!$I$11,IF(M72="gd",'List of dopants and characteris'!$J$11,IF(M72="mo",'List of dopants and characteris'!$K$11,IF(M72="sm",'List of dopants and characteris'!$L$11,IF(M72="y",'List of dopants and characteris'!$M$11,0))))))))))))</f>
        <v>2.16</v>
      </c>
    </row>
    <row r="73" spans="1:19" ht="14.25" x14ac:dyDescent="0.2">
      <c r="A73" s="16" t="s">
        <v>80</v>
      </c>
      <c r="B73" s="11">
        <v>6.55</v>
      </c>
      <c r="C73" s="11">
        <v>3</v>
      </c>
      <c r="D73" s="11">
        <v>2</v>
      </c>
      <c r="E73" s="11">
        <v>0.15</v>
      </c>
      <c r="F73" s="11">
        <v>0</v>
      </c>
      <c r="G73" s="11">
        <v>0</v>
      </c>
      <c r="H73" s="11">
        <v>90.5</v>
      </c>
      <c r="I73" s="12">
        <v>1.1299999999999999E-3</v>
      </c>
      <c r="J73" s="13">
        <f t="shared" si="2"/>
        <v>-2.9469215565165805</v>
      </c>
      <c r="K73" s="11" t="s">
        <v>74</v>
      </c>
      <c r="L73" s="14"/>
      <c r="M73" s="14"/>
      <c r="N73" s="13">
        <f>IF(K73="al",'List of dopants and characteris'!$B$2,IF(K73="fe",'List of dopants and characteris'!$C$2,IF(K73="ga",'List of dopants and characteris'!$D$2,IF(K73="ge",'List of dopants and characteris'!$E$2,0))))</f>
        <v>61</v>
      </c>
      <c r="O73" s="11">
        <f>IF(L73="sr",'List of dopants and characteris'!$B$6,IF(L73="ba",'List of dopants and characteris'!$C$6,IF(L73="ce",'List of dopants and characteris'!$D$6,IF(L73="ca",'List of dopants and characteris'!$E$6,IF(L73="rb",'List of dopants and characteris'!$F$6,0)))))</f>
        <v>0</v>
      </c>
      <c r="P73" s="13">
        <f>IF(M73="nb",'List of dopants and characteris'!$B$10,IF(M73="ru",'List of dopants and characteris'!$C$10,IF(M73="ta",'List of dopants and characteris'!$D$10,IF(M73="sb",'List of dopants and characteris'!$E$10,IF(M73="w",'List of dopants and characteris'!$F$10,IF(M73="ge",'List of dopants and characteris'!$G$10,IF(M73="bi",'List of dopants and characteris'!$H$10,IF(M73="cr",'List of dopants and characteris'!$I$10,IF(M73="gd",'List of dopants and characteris'!$J$10,IF(M73="mo",'List of dopants and characteris'!$K$10,IF(M73="sm",'List of dopants and characteris'!$L$10,IF(M73="y",'List of dopants and characteris'!$M$10,0))))))))))))</f>
        <v>0</v>
      </c>
      <c r="Q73" s="15">
        <f>IF(K73="al",'List of dopants and characteris'!$B$3,IF(K73="fe",'List of dopants and characteris'!$C$3,IF(K73="ga",'List of dopants and characteris'!$D$3,IF(K73="ge",'List of dopants and characteris'!$E$3,0))))</f>
        <v>1.81</v>
      </c>
      <c r="R73" s="15">
        <f>IF(L73="sr",'List of dopants and characteris'!$B$7,IF(L73="ba",'List of dopants and characteris'!$C$7,IF(L73="ce",'List of dopants and characteris'!$D$7,IF(L73="ca",'List of dopants and characteris'!$E$7,IF(L73="rb",'List of dopants and characteris'!$F$7,0)))))</f>
        <v>0</v>
      </c>
      <c r="S73" s="15">
        <f>IF(M73="nb",'List of dopants and characteris'!$B$11,IF(M73="ru",'List of dopants and characteris'!$C$11,IF(M73="ta",'List of dopants and characteris'!$D$11,IF(M73="sb",'List of dopants and characteris'!$E$11,IF(M73="w",'List of dopants and characteris'!$F$11,IF(M73="ge",'List of dopants and characteris'!$G$11,IF(M73="bi",'List of dopants and characteris'!$H$11,IF(M73="cr",'List of dopants and characteris'!$I$11,IF(M73="gd",'List of dopants and characteris'!$J$11,IF(M73="mo",'List of dopants and characteris'!$K$11,IF(M73="sm",'List of dopants and characteris'!$L$11,IF(M73="y",'List of dopants and characteris'!$M$11,0))))))))))))</f>
        <v>0</v>
      </c>
    </row>
    <row r="74" spans="1:19" ht="14.25" x14ac:dyDescent="0.2">
      <c r="A74" s="16" t="s">
        <v>61</v>
      </c>
      <c r="B74" s="11">
        <v>6.25</v>
      </c>
      <c r="C74" s="11">
        <v>3</v>
      </c>
      <c r="D74" s="11">
        <v>2</v>
      </c>
      <c r="E74" s="11">
        <v>0.25</v>
      </c>
      <c r="F74" s="11">
        <v>0</v>
      </c>
      <c r="G74" s="11">
        <v>0</v>
      </c>
      <c r="H74" s="11">
        <v>90.1</v>
      </c>
      <c r="I74" s="12">
        <v>2.2000000000000001E-4</v>
      </c>
      <c r="J74" s="13">
        <f t="shared" si="2"/>
        <v>-3.6575773191777938</v>
      </c>
      <c r="K74" s="11" t="s">
        <v>49</v>
      </c>
      <c r="L74" s="14"/>
      <c r="M74" s="14"/>
      <c r="N74" s="13">
        <f>IF(K74="al",'List of dopants and characteris'!$B$2,IF(K74="fe",'List of dopants and characteris'!$C$2,IF(K74="ga",'List of dopants and characteris'!$D$2,IF(K74="ge",'List of dopants and characteris'!$E$2,0))))</f>
        <v>53</v>
      </c>
      <c r="O74" s="11">
        <f>IF(L74="sr",'List of dopants and characteris'!$B$6,IF(L74="ba",'List of dopants and characteris'!$C$6,IF(L74="ce",'List of dopants and characteris'!$D$6,IF(L74="ca",'List of dopants and characteris'!$E$6,IF(L74="rb",'List of dopants and characteris'!$F$6,0)))))</f>
        <v>0</v>
      </c>
      <c r="P74" s="13">
        <f>IF(M74="nb",'List of dopants and characteris'!$B$10,IF(M74="ru",'List of dopants and characteris'!$C$10,IF(M74="ta",'List of dopants and characteris'!$D$10,IF(M74="sb",'List of dopants and characteris'!$E$10,IF(M74="w",'List of dopants and characteris'!$F$10,IF(M74="ge",'List of dopants and characteris'!$G$10,IF(M74="bi",'List of dopants and characteris'!$H$10,IF(M74="cr",'List of dopants and characteris'!$I$10,IF(M74="gd",'List of dopants and characteris'!$J$10,IF(M74="mo",'List of dopants and characteris'!$K$10,IF(M74="sm",'List of dopants and characteris'!$L$10,IF(M74="y",'List of dopants and characteris'!$M$10,0))))))))))))</f>
        <v>0</v>
      </c>
      <c r="Q74" s="15">
        <f>IF(K74="al",'List of dopants and characteris'!$B$3,IF(K74="fe",'List of dopants and characteris'!$C$3,IF(K74="ga",'List of dopants and characteris'!$D$3,IF(K74="ge",'List of dopants and characteris'!$E$3,0))))</f>
        <v>1.61</v>
      </c>
      <c r="R74" s="15">
        <f>IF(L74="sr",'List of dopants and characteris'!$B$7,IF(L74="ba",'List of dopants and characteris'!$C$7,IF(L74="ce",'List of dopants and characteris'!$D$7,IF(L74="ca",'List of dopants and characteris'!$E$7,IF(L74="rb",'List of dopants and characteris'!$F$7,0)))))</f>
        <v>0</v>
      </c>
      <c r="S74" s="15">
        <f>IF(M74="nb",'List of dopants and characteris'!$B$11,IF(M74="ru",'List of dopants and characteris'!$C$11,IF(M74="ta",'List of dopants and characteris'!$D$11,IF(M74="sb",'List of dopants and characteris'!$E$11,IF(M74="w",'List of dopants and characteris'!$F$11,IF(M74="ge",'List of dopants and characteris'!$G$11,IF(M74="bi",'List of dopants and characteris'!$H$11,IF(M74="cr",'List of dopants and characteris'!$I$11,IF(M74="gd",'List of dopants and characteris'!$J$11,IF(M74="mo",'List of dopants and characteris'!$K$11,IF(M74="sm",'List of dopants and characteris'!$L$11,IF(M74="y",'List of dopants and characteris'!$M$11,0))))))))))))</f>
        <v>0</v>
      </c>
    </row>
    <row r="75" spans="1:19" ht="14.25" x14ac:dyDescent="0.2">
      <c r="A75" s="16" t="s">
        <v>57</v>
      </c>
      <c r="B75" s="11">
        <v>6.58</v>
      </c>
      <c r="C75" s="11">
        <v>3</v>
      </c>
      <c r="D75" s="11">
        <v>1.96</v>
      </c>
      <c r="E75" s="11">
        <v>0.32</v>
      </c>
      <c r="F75" s="11">
        <v>0</v>
      </c>
      <c r="G75" s="11">
        <v>0</v>
      </c>
      <c r="H75" s="11">
        <v>90</v>
      </c>
      <c r="I75" s="12">
        <v>2.4499999999999999E-4</v>
      </c>
      <c r="J75" s="13">
        <f t="shared" si="2"/>
        <v>-3.6108339156354674</v>
      </c>
      <c r="K75" s="11" t="s">
        <v>49</v>
      </c>
      <c r="L75" s="14"/>
      <c r="M75" s="14"/>
      <c r="N75" s="13">
        <f>IF(K75="al",'List of dopants and characteris'!$B$2,IF(K75="fe",'List of dopants and characteris'!$C$2,IF(K75="ga",'List of dopants and characteris'!$D$2,IF(K75="ge",'List of dopants and characteris'!$E$2,0))))</f>
        <v>53</v>
      </c>
      <c r="O75" s="11">
        <f>IF(L75="sr",'List of dopants and characteris'!$B$6,IF(L75="ba",'List of dopants and characteris'!$C$6,IF(L75="ce",'List of dopants and characteris'!$D$6,IF(L75="ca",'List of dopants and characteris'!$E$6,IF(L75="rb",'List of dopants and characteris'!$F$6,0)))))</f>
        <v>0</v>
      </c>
      <c r="P75" s="13">
        <f>IF(M75="nb",'List of dopants and characteris'!$B$10,IF(M75="ru",'List of dopants and characteris'!$C$10,IF(M75="ta",'List of dopants and characteris'!$D$10,IF(M75="sb",'List of dopants and characteris'!$E$10,IF(M75="w",'List of dopants and characteris'!$F$10,IF(M75="ge",'List of dopants and characteris'!$G$10,IF(M75="bi",'List of dopants and characteris'!$H$10,IF(M75="cr",'List of dopants and characteris'!$I$10,IF(M75="gd",'List of dopants and characteris'!$J$10,IF(M75="mo",'List of dopants and characteris'!$K$10,IF(M75="sm",'List of dopants and characteris'!$L$10,IF(M75="y",'List of dopants and characteris'!$M$10,0))))))))))))</f>
        <v>0</v>
      </c>
      <c r="Q75" s="15">
        <f>IF(K75="al",'List of dopants and characteris'!$B$3,IF(K75="fe",'List of dopants and characteris'!$C$3,IF(K75="ga",'List of dopants and characteris'!$D$3,IF(K75="ge",'List of dopants and characteris'!$E$3,0))))</f>
        <v>1.61</v>
      </c>
      <c r="R75" s="15">
        <f>IF(L75="sr",'List of dopants and characteris'!$B$7,IF(L75="ba",'List of dopants and characteris'!$C$7,IF(L75="ce",'List of dopants and characteris'!$D$7,IF(L75="ca",'List of dopants and characteris'!$E$7,IF(L75="rb",'List of dopants and characteris'!$F$7,0)))))</f>
        <v>0</v>
      </c>
      <c r="S75" s="15">
        <f>IF(M75="nb",'List of dopants and characteris'!$B$11,IF(M75="ru",'List of dopants and characteris'!$C$11,IF(M75="ta",'List of dopants and characteris'!$D$11,IF(M75="sb",'List of dopants and characteris'!$E$11,IF(M75="w",'List of dopants and characteris'!$F$11,IF(M75="ge",'List of dopants and characteris'!$G$11,IF(M75="bi",'List of dopants and characteris'!$H$11,IF(M75="cr",'List of dopants and characteris'!$I$11,IF(M75="gd",'List of dopants and characteris'!$J$11,IF(M75="mo",'List of dopants and characteris'!$K$11,IF(M75="sm",'List of dopants and characteris'!$L$11,IF(M75="y",'List of dopants and characteris'!$M$11,0))))))))))))</f>
        <v>0</v>
      </c>
    </row>
    <row r="76" spans="1:19" ht="14.25" x14ac:dyDescent="0.2">
      <c r="A76" s="16" t="s">
        <v>57</v>
      </c>
      <c r="B76" s="11">
        <v>7.05</v>
      </c>
      <c r="C76" s="11">
        <v>3</v>
      </c>
      <c r="D76" s="11">
        <v>1.98</v>
      </c>
      <c r="E76" s="11">
        <v>0.16</v>
      </c>
      <c r="F76" s="11">
        <v>0</v>
      </c>
      <c r="G76" s="11">
        <v>0</v>
      </c>
      <c r="H76" s="11">
        <v>90</v>
      </c>
      <c r="I76" s="12">
        <v>2.2100000000000001E-4</v>
      </c>
      <c r="J76" s="13">
        <f t="shared" si="2"/>
        <v>-3.6556077263148894</v>
      </c>
      <c r="K76" s="11" t="s">
        <v>49</v>
      </c>
      <c r="L76" s="14"/>
      <c r="M76" s="14"/>
      <c r="N76" s="13">
        <f>IF(K76="al",'List of dopants and characteris'!$B$2,IF(K76="fe",'List of dopants and characteris'!$C$2,IF(K76="ga",'List of dopants and characteris'!$D$2,IF(K76="ge",'List of dopants and characteris'!$E$2,0))))</f>
        <v>53</v>
      </c>
      <c r="O76" s="11">
        <f>IF(L76="sr",'List of dopants and characteris'!$B$6,IF(L76="ba",'List of dopants and characteris'!$C$6,IF(L76="ce",'List of dopants and characteris'!$D$6,IF(L76="ca",'List of dopants and characteris'!$E$6,IF(L76="rb",'List of dopants and characteris'!$F$6,0)))))</f>
        <v>0</v>
      </c>
      <c r="P76" s="13">
        <f>IF(M76="nb",'List of dopants and characteris'!$B$10,IF(M76="ru",'List of dopants and characteris'!$C$10,IF(M76="ta",'List of dopants and characteris'!$D$10,IF(M76="sb",'List of dopants and characteris'!$E$10,IF(M76="w",'List of dopants and characteris'!$F$10,IF(M76="ge",'List of dopants and characteris'!$G$10,IF(M76="bi",'List of dopants and characteris'!$H$10,IF(M76="cr",'List of dopants and characteris'!$I$10,IF(M76="gd",'List of dopants and characteris'!$J$10,IF(M76="mo",'List of dopants and characteris'!$K$10,IF(M76="sm",'List of dopants and characteris'!$L$10,IF(M76="y",'List of dopants and characteris'!$M$10,0))))))))))))</f>
        <v>0</v>
      </c>
      <c r="Q76" s="15">
        <f>IF(K76="al",'List of dopants and characteris'!$B$3,IF(K76="fe",'List of dopants and characteris'!$C$3,IF(K76="ga",'List of dopants and characteris'!$D$3,IF(K76="ge",'List of dopants and characteris'!$E$3,0))))</f>
        <v>1.61</v>
      </c>
      <c r="R76" s="15">
        <f>IF(L76="sr",'List of dopants and characteris'!$B$7,IF(L76="ba",'List of dopants and characteris'!$C$7,IF(L76="ce",'List of dopants and characteris'!$D$7,IF(L76="ca",'List of dopants and characteris'!$E$7,IF(L76="rb",'List of dopants and characteris'!$F$7,0)))))</f>
        <v>0</v>
      </c>
      <c r="S76" s="15">
        <f>IF(M76="nb",'List of dopants and characteris'!$B$11,IF(M76="ru",'List of dopants and characteris'!$C$11,IF(M76="ta",'List of dopants and characteris'!$D$11,IF(M76="sb",'List of dopants and characteris'!$E$11,IF(M76="w",'List of dopants and characteris'!$F$11,IF(M76="ge",'List of dopants and characteris'!$G$11,IF(M76="bi",'List of dopants and characteris'!$H$11,IF(M76="cr",'List of dopants and characteris'!$I$11,IF(M76="gd",'List of dopants and characteris'!$J$11,IF(M76="mo",'List of dopants and characteris'!$K$11,IF(M76="sm",'List of dopants and characteris'!$L$11,IF(M76="y",'List of dopants and characteris'!$M$11,0))))))))))))</f>
        <v>0</v>
      </c>
    </row>
    <row r="77" spans="1:19" ht="14.25" x14ac:dyDescent="0.2">
      <c r="A77" s="16" t="s">
        <v>87</v>
      </c>
      <c r="B77" s="11">
        <v>6.55</v>
      </c>
      <c r="C77" s="11">
        <v>3</v>
      </c>
      <c r="D77" s="11">
        <v>2</v>
      </c>
      <c r="E77" s="11">
        <v>0.15</v>
      </c>
      <c r="F77" s="11">
        <v>0</v>
      </c>
      <c r="G77" s="11">
        <v>0</v>
      </c>
      <c r="H77" s="11">
        <v>90</v>
      </c>
      <c r="I77" s="12">
        <v>1.1999999999999999E-3</v>
      </c>
      <c r="J77" s="13">
        <f t="shared" si="2"/>
        <v>-2.9208187539523753</v>
      </c>
      <c r="K77" s="11" t="s">
        <v>74</v>
      </c>
      <c r="L77" s="14"/>
      <c r="M77" s="14"/>
      <c r="N77" s="13">
        <f>IF(K77="al",'List of dopants and characteris'!$B$2,IF(K77="fe",'List of dopants and characteris'!$C$2,IF(K77="ga",'List of dopants and characteris'!$D$2,IF(K77="ge",'List of dopants and characteris'!$E$2,0))))</f>
        <v>61</v>
      </c>
      <c r="O77" s="11">
        <f>IF(L77="sr",'List of dopants and characteris'!$B$6,IF(L77="ba",'List of dopants and characteris'!$C$6,IF(L77="ce",'List of dopants and characteris'!$D$6,IF(L77="ca",'List of dopants and characteris'!$E$6,IF(L77="rb",'List of dopants and characteris'!$F$6,0)))))</f>
        <v>0</v>
      </c>
      <c r="P77" s="13">
        <f>IF(M77="nb",'List of dopants and characteris'!$B$10,IF(M77="ru",'List of dopants and characteris'!$C$10,IF(M77="ta",'List of dopants and characteris'!$D$10,IF(M77="sb",'List of dopants and characteris'!$E$10,IF(M77="w",'List of dopants and characteris'!$F$10,IF(M77="ge",'List of dopants and characteris'!$G$10,IF(M77="bi",'List of dopants and characteris'!$H$10,IF(M77="cr",'List of dopants and characteris'!$I$10,IF(M77="gd",'List of dopants and characteris'!$J$10,IF(M77="mo",'List of dopants and characteris'!$K$10,IF(M77="sm",'List of dopants and characteris'!$L$10,IF(M77="y",'List of dopants and characteris'!$M$10,0))))))))))))</f>
        <v>0</v>
      </c>
      <c r="Q77" s="15">
        <f>IF(K77="al",'List of dopants and characteris'!$B$3,IF(K77="fe",'List of dopants and characteris'!$C$3,IF(K77="ga",'List of dopants and characteris'!$D$3,IF(K77="ge",'List of dopants and characteris'!$E$3,0))))</f>
        <v>1.81</v>
      </c>
      <c r="R77" s="15">
        <f>IF(L77="sr",'List of dopants and characteris'!$B$7,IF(L77="ba",'List of dopants and characteris'!$C$7,IF(L77="ce",'List of dopants and characteris'!$D$7,IF(L77="ca",'List of dopants and characteris'!$E$7,IF(L77="rb",'List of dopants and characteris'!$F$7,0)))))</f>
        <v>0</v>
      </c>
      <c r="S77" s="15">
        <f>IF(M77="nb",'List of dopants and characteris'!$B$11,IF(M77="ru",'List of dopants and characteris'!$C$11,IF(M77="ta",'List of dopants and characteris'!$D$11,IF(M77="sb",'List of dopants and characteris'!$E$11,IF(M77="w",'List of dopants and characteris'!$F$11,IF(M77="ge",'List of dopants and characteris'!$G$11,IF(M77="bi",'List of dopants and characteris'!$H$11,IF(M77="cr",'List of dopants and characteris'!$I$11,IF(M77="gd",'List of dopants and characteris'!$J$11,IF(M77="mo",'List of dopants and characteris'!$K$11,IF(M77="sm",'List of dopants and characteris'!$L$11,IF(M77="y",'List of dopants and characteris'!$M$11,0))))))))))))</f>
        <v>0</v>
      </c>
    </row>
    <row r="78" spans="1:19" ht="14.25" x14ac:dyDescent="0.2">
      <c r="A78" s="16" t="s">
        <v>57</v>
      </c>
      <c r="B78" s="11">
        <v>7.42</v>
      </c>
      <c r="C78" s="11">
        <v>3</v>
      </c>
      <c r="D78" s="11">
        <v>1.97</v>
      </c>
      <c r="E78" s="11">
        <v>0.14000000000000001</v>
      </c>
      <c r="F78" s="11">
        <v>0</v>
      </c>
      <c r="G78" s="11">
        <v>0</v>
      </c>
      <c r="H78" s="11">
        <v>90</v>
      </c>
      <c r="I78" s="12">
        <v>1.8900000000000001E-4</v>
      </c>
      <c r="J78" s="13">
        <f t="shared" si="2"/>
        <v>-3.7235381958267557</v>
      </c>
      <c r="K78" s="11" t="s">
        <v>49</v>
      </c>
      <c r="L78" s="14"/>
      <c r="M78" s="14"/>
      <c r="N78" s="13">
        <f>IF(K78="al",'List of dopants and characteris'!$B$2,IF(K78="fe",'List of dopants and characteris'!$C$2,IF(K78="ga",'List of dopants and characteris'!$D$2,IF(K78="ge",'List of dopants and characteris'!$E$2,0))))</f>
        <v>53</v>
      </c>
      <c r="O78" s="11">
        <f>IF(L78="sr",'List of dopants and characteris'!$B$6,IF(L78="ba",'List of dopants and characteris'!$C$6,IF(L78="ce",'List of dopants and characteris'!$D$6,IF(L78="ca",'List of dopants and characteris'!$E$6,IF(L78="rb",'List of dopants and characteris'!$F$6,0)))))</f>
        <v>0</v>
      </c>
      <c r="P78" s="13">
        <f>IF(M78="nb",'List of dopants and characteris'!$B$10,IF(M78="ru",'List of dopants and characteris'!$C$10,IF(M78="ta",'List of dopants and characteris'!$D$10,IF(M78="sb",'List of dopants and characteris'!$E$10,IF(M78="w",'List of dopants and characteris'!$F$10,IF(M78="ge",'List of dopants and characteris'!$G$10,IF(M78="bi",'List of dopants and characteris'!$H$10,IF(M78="cr",'List of dopants and characteris'!$I$10,IF(M78="gd",'List of dopants and characteris'!$J$10,IF(M78="mo",'List of dopants and characteris'!$K$10,IF(M78="sm",'List of dopants and characteris'!$L$10,IF(M78="y",'List of dopants and characteris'!$M$10,0))))))))))))</f>
        <v>0</v>
      </c>
      <c r="Q78" s="15">
        <f>IF(K78="al",'List of dopants and characteris'!$B$3,IF(K78="fe",'List of dopants and characteris'!$C$3,IF(K78="ga",'List of dopants and characteris'!$D$3,IF(K78="ge",'List of dopants and characteris'!$E$3,0))))</f>
        <v>1.61</v>
      </c>
      <c r="R78" s="15">
        <f>IF(L78="sr",'List of dopants and characteris'!$B$7,IF(L78="ba",'List of dopants and characteris'!$C$7,IF(L78="ce",'List of dopants and characteris'!$D$7,IF(L78="ca",'List of dopants and characteris'!$E$7,IF(L78="rb",'List of dopants and characteris'!$F$7,0)))))</f>
        <v>0</v>
      </c>
      <c r="S78" s="15">
        <f>IF(M78="nb",'List of dopants and characteris'!$B$11,IF(M78="ru",'List of dopants and characteris'!$C$11,IF(M78="ta",'List of dopants and characteris'!$D$11,IF(M78="sb",'List of dopants and characteris'!$E$11,IF(M78="w",'List of dopants and characteris'!$F$11,IF(M78="ge",'List of dopants and characteris'!$G$11,IF(M78="bi",'List of dopants and characteris'!$H$11,IF(M78="cr",'List of dopants and characteris'!$I$11,IF(M78="gd",'List of dopants and characteris'!$J$11,IF(M78="mo",'List of dopants and characteris'!$K$11,IF(M78="sm",'List of dopants and characteris'!$L$11,IF(M78="y",'List of dopants and characteris'!$M$11,0))))))))))))</f>
        <v>0</v>
      </c>
    </row>
    <row r="79" spans="1:19" ht="14.25" x14ac:dyDescent="0.2">
      <c r="A79" s="17" t="s">
        <v>134</v>
      </c>
      <c r="B79" s="13">
        <f>6.6+F79</f>
        <v>6.6</v>
      </c>
      <c r="C79" s="13">
        <f>3-F79</f>
        <v>3</v>
      </c>
      <c r="D79" s="11">
        <v>1.6</v>
      </c>
      <c r="E79" s="11">
        <v>0</v>
      </c>
      <c r="F79" s="11">
        <v>0</v>
      </c>
      <c r="G79" s="11">
        <v>0.4</v>
      </c>
      <c r="H79" s="11">
        <v>89.9</v>
      </c>
      <c r="I79" s="12">
        <v>1.1E-4</v>
      </c>
      <c r="J79" s="13">
        <f t="shared" si="2"/>
        <v>-3.9586073148417751</v>
      </c>
      <c r="K79" s="14"/>
      <c r="L79" s="14"/>
      <c r="M79" s="11" t="s">
        <v>106</v>
      </c>
      <c r="N79" s="13">
        <f>IF(K79="al",'List of dopants and characteris'!$B$2,IF(K79="fe",'List of dopants and characteris'!$C$2,IF(K79="ga",'List of dopants and characteris'!$D$2,IF(K79="ge",'List of dopants and characteris'!$E$2,0))))</f>
        <v>0</v>
      </c>
      <c r="O79" s="11">
        <f>IF(L79="sr",'List of dopants and characteris'!$B$6,IF(L79="ba",'List of dopants and characteris'!$C$6,IF(L79="ce",'List of dopants and characteris'!$D$6,IF(L79="ca",'List of dopants and characteris'!$E$6,IF(L79="rb",'List of dopants and characteris'!$F$6,0)))))</f>
        <v>0</v>
      </c>
      <c r="P79" s="13">
        <f>IF(M79="nb",'List of dopants and characteris'!$B$10,IF(M79="ru",'List of dopants and characteris'!$C$10,IF(M79="ta",'List of dopants and characteris'!$D$10,IF(M79="sb",'List of dopants and characteris'!$E$10,IF(M79="w",'List of dopants and characteris'!$F$10,IF(M79="ge",'List of dopants and characteris'!$G$10,IF(M79="bi",'List of dopants and characteris'!$H$10,IF(M79="cr",'List of dopants and characteris'!$I$10,IF(M79="gd",'List of dopants and characteris'!$J$10,IF(M79="mo",'List of dopants and characteris'!$K$10,IF(M79="sm",'List of dopants and characteris'!$L$10,IF(M79="y",'List of dopants and characteris'!$M$10,0))))))))))))</f>
        <v>74</v>
      </c>
      <c r="Q79" s="15">
        <f>IF(K79="al",'List of dopants and characteris'!$B$3,IF(K79="fe",'List of dopants and characteris'!$C$3,IF(K79="ga",'List of dopants and characteris'!$D$3,IF(K79="ge",'List of dopants and characteris'!$E$3,0))))</f>
        <v>0</v>
      </c>
      <c r="R79" s="15">
        <f>IF(L79="sr",'List of dopants and characteris'!$B$7,IF(L79="ba",'List of dopants and characteris'!$C$7,IF(L79="ce",'List of dopants and characteris'!$D$7,IF(L79="ca",'List of dopants and characteris'!$E$7,IF(L79="rb",'List of dopants and characteris'!$F$7,0)))))</f>
        <v>0</v>
      </c>
      <c r="S79" s="15">
        <f>IF(M79="nb",'List of dopants and characteris'!$B$11,IF(M79="ru",'List of dopants and characteris'!$C$11,IF(M79="ta",'List of dopants and characteris'!$D$11,IF(M79="sb",'List of dopants and characteris'!$E$11,IF(M79="w",'List of dopants and characteris'!$F$11,IF(M79="ge",'List of dopants and characteris'!$G$11,IF(M79="bi",'List of dopants and characteris'!$H$11,IF(M79="cr",'List of dopants and characteris'!$I$11,IF(M79="gd",'List of dopants and characteris'!$J$11,IF(M79="mo",'List of dopants and characteris'!$K$11,IF(M79="sm",'List of dopants and characteris'!$L$11,IF(M79="y",'List of dopants and characteris'!$M$11,0))))))))))))</f>
        <v>2.0499999999999998</v>
      </c>
    </row>
    <row r="80" spans="1:19" ht="14.25" x14ac:dyDescent="0.2">
      <c r="A80" s="18" t="s">
        <v>81</v>
      </c>
      <c r="B80" s="11">
        <v>6.55</v>
      </c>
      <c r="C80" s="11">
        <v>3</v>
      </c>
      <c r="D80" s="11">
        <v>2</v>
      </c>
      <c r="E80" s="11">
        <v>0.15</v>
      </c>
      <c r="F80" s="11">
        <v>0</v>
      </c>
      <c r="G80" s="11">
        <v>0</v>
      </c>
      <c r="H80" s="11">
        <v>89.6</v>
      </c>
      <c r="I80" s="12">
        <v>8.5000000000000006E-5</v>
      </c>
      <c r="J80" s="13">
        <f t="shared" si="2"/>
        <v>-4.0705810742857071</v>
      </c>
      <c r="K80" s="11" t="s">
        <v>74</v>
      </c>
      <c r="L80" s="14"/>
      <c r="M80" s="14"/>
      <c r="N80" s="13">
        <f>IF(K80="al",'List of dopants and characteris'!$B$2,IF(K80="fe",'List of dopants and characteris'!$C$2,IF(K80="ga",'List of dopants and characteris'!$D$2,IF(K80="ge",'List of dopants and characteris'!$E$2,0))))</f>
        <v>61</v>
      </c>
      <c r="O80" s="11">
        <f>IF(L80="sr",'List of dopants and characteris'!$B$6,IF(L80="ba",'List of dopants and characteris'!$C$6,IF(L80="ce",'List of dopants and characteris'!$D$6,IF(L80="ca",'List of dopants and characteris'!$E$6,IF(L80="rb",'List of dopants and characteris'!$F$6,0)))))</f>
        <v>0</v>
      </c>
      <c r="P80" s="13">
        <f>IF(M80="nb",'List of dopants and characteris'!$B$10,IF(M80="ru",'List of dopants and characteris'!$C$10,IF(M80="ta",'List of dopants and characteris'!$D$10,IF(M80="sb",'List of dopants and characteris'!$E$10,IF(M80="w",'List of dopants and characteris'!$F$10,IF(M80="ge",'List of dopants and characteris'!$G$10,IF(M80="bi",'List of dopants and characteris'!$H$10,IF(M80="cr",'List of dopants and characteris'!$I$10,IF(M80="gd",'List of dopants and characteris'!$J$10,IF(M80="mo",'List of dopants and characteris'!$K$10,IF(M80="sm",'List of dopants and characteris'!$L$10,IF(M80="y",'List of dopants and characteris'!$M$10,0))))))))))))</f>
        <v>0</v>
      </c>
      <c r="Q80" s="15">
        <f>IF(K80="al",'List of dopants and characteris'!$B$3,IF(K80="fe",'List of dopants and characteris'!$C$3,IF(K80="ga",'List of dopants and characteris'!$D$3,IF(K80="ge",'List of dopants and characteris'!$E$3,0))))</f>
        <v>1.81</v>
      </c>
      <c r="R80" s="15">
        <f>IF(L80="sr",'List of dopants and characteris'!$B$7,IF(L80="ba",'List of dopants and characteris'!$C$7,IF(L80="ce",'List of dopants and characteris'!$D$7,IF(L80="ca",'List of dopants and characteris'!$E$7,IF(L80="rb",'List of dopants and characteris'!$F$7,0)))))</f>
        <v>0</v>
      </c>
      <c r="S80" s="15">
        <f>IF(M80="nb",'List of dopants and characteris'!$B$11,IF(M80="ru",'List of dopants and characteris'!$C$11,IF(M80="ta",'List of dopants and characteris'!$D$11,IF(M80="sb",'List of dopants and characteris'!$E$11,IF(M80="w",'List of dopants and characteris'!$F$11,IF(M80="ge",'List of dopants and characteris'!$G$11,IF(M80="bi",'List of dopants and characteris'!$H$11,IF(M80="cr",'List of dopants and characteris'!$I$11,IF(M80="gd",'List of dopants and characteris'!$J$11,IF(M80="mo",'List of dopants and characteris'!$K$11,IF(M80="sm",'List of dopants and characteris'!$L$11,IF(M80="y",'List of dopants and characteris'!$M$11,0))))))))))))</f>
        <v>0</v>
      </c>
    </row>
    <row r="81" spans="1:19" ht="14.25" x14ac:dyDescent="0.2">
      <c r="A81" s="16" t="s">
        <v>58</v>
      </c>
      <c r="B81" s="11">
        <v>6.28</v>
      </c>
      <c r="C81" s="11">
        <v>3</v>
      </c>
      <c r="D81" s="11">
        <v>2</v>
      </c>
      <c r="E81" s="11">
        <v>0.24</v>
      </c>
      <c r="F81" s="11">
        <v>0</v>
      </c>
      <c r="G81" s="11">
        <v>0</v>
      </c>
      <c r="H81" s="11">
        <v>89.3</v>
      </c>
      <c r="I81" s="12">
        <v>1.06E-4</v>
      </c>
      <c r="J81" s="13">
        <f t="shared" si="2"/>
        <v>-3.9746941347352296</v>
      </c>
      <c r="K81" s="11" t="s">
        <v>49</v>
      </c>
      <c r="L81" s="14"/>
      <c r="M81" s="14"/>
      <c r="N81" s="13">
        <f>IF(K81="al",'List of dopants and characteris'!$B$2,IF(K81="fe",'List of dopants and characteris'!$C$2,IF(K81="ga",'List of dopants and characteris'!$D$2,IF(K81="ge",'List of dopants and characteris'!$E$2,0))))</f>
        <v>53</v>
      </c>
      <c r="O81" s="11">
        <f>IF(L81="sr",'List of dopants and characteris'!$B$6,IF(L81="ba",'List of dopants and characteris'!$C$6,IF(L81="ce",'List of dopants and characteris'!$D$6,IF(L81="ca",'List of dopants and characteris'!$E$6,IF(L81="rb",'List of dopants and characteris'!$F$6,0)))))</f>
        <v>0</v>
      </c>
      <c r="P81" s="13">
        <f>IF(M81="nb",'List of dopants and characteris'!$B$10,IF(M81="ru",'List of dopants and characteris'!$C$10,IF(M81="ta",'List of dopants and characteris'!$D$10,IF(M81="sb",'List of dopants and characteris'!$E$10,IF(M81="w",'List of dopants and characteris'!$F$10,IF(M81="ge",'List of dopants and characteris'!$G$10,IF(M81="bi",'List of dopants and characteris'!$H$10,IF(M81="cr",'List of dopants and characteris'!$I$10,IF(M81="gd",'List of dopants and characteris'!$J$10,IF(M81="mo",'List of dopants and characteris'!$K$10,IF(M81="sm",'List of dopants and characteris'!$L$10,IF(M81="y",'List of dopants and characteris'!$M$10,0))))))))))))</f>
        <v>0</v>
      </c>
      <c r="Q81" s="15">
        <f>IF(K81="al",'List of dopants and characteris'!$B$3,IF(K81="fe",'List of dopants and characteris'!$C$3,IF(K81="ga",'List of dopants and characteris'!$D$3,IF(K81="ge",'List of dopants and characteris'!$E$3,0))))</f>
        <v>1.61</v>
      </c>
      <c r="R81" s="15">
        <f>IF(L81="sr",'List of dopants and characteris'!$B$7,IF(L81="ba",'List of dopants and characteris'!$C$7,IF(L81="ce",'List of dopants and characteris'!$D$7,IF(L81="ca",'List of dopants and characteris'!$E$7,IF(L81="rb",'List of dopants and characteris'!$F$7,0)))))</f>
        <v>0</v>
      </c>
      <c r="S81" s="15">
        <f>IF(M81="nb",'List of dopants and characteris'!$B$11,IF(M81="ru",'List of dopants and characteris'!$C$11,IF(M81="ta",'List of dopants and characteris'!$D$11,IF(M81="sb",'List of dopants and characteris'!$E$11,IF(M81="w",'List of dopants and characteris'!$F$11,IF(M81="ge",'List of dopants and characteris'!$G$11,IF(M81="bi",'List of dopants and characteris'!$H$11,IF(M81="cr",'List of dopants and characteris'!$I$11,IF(M81="gd",'List of dopants and characteris'!$J$11,IF(M81="mo",'List of dopants and characteris'!$K$11,IF(M81="sm",'List of dopants and characteris'!$L$11,IF(M81="y",'List of dopants and characteris'!$M$11,0))))))))))))</f>
        <v>0</v>
      </c>
    </row>
    <row r="82" spans="1:19" ht="14.25" x14ac:dyDescent="0.2">
      <c r="A82" s="16" t="s">
        <v>61</v>
      </c>
      <c r="B82" s="11">
        <v>6.25</v>
      </c>
      <c r="C82" s="11">
        <v>3</v>
      </c>
      <c r="D82" s="11">
        <v>2</v>
      </c>
      <c r="E82" s="11">
        <v>0.25</v>
      </c>
      <c r="F82" s="11">
        <v>0</v>
      </c>
      <c r="G82" s="11">
        <v>0</v>
      </c>
      <c r="H82" s="11">
        <v>89.2</v>
      </c>
      <c r="I82" s="12">
        <v>2.7999999999999998E-4</v>
      </c>
      <c r="J82" s="13">
        <f t="shared" si="2"/>
        <v>-3.552841968657781</v>
      </c>
      <c r="K82" s="11" t="s">
        <v>49</v>
      </c>
      <c r="L82" s="14"/>
      <c r="M82" s="14"/>
      <c r="N82" s="13">
        <f>IF(K82="al",'List of dopants and characteris'!$B$2,IF(K82="fe",'List of dopants and characteris'!$C$2,IF(K82="ga",'List of dopants and characteris'!$D$2,IF(K82="ge",'List of dopants and characteris'!$E$2,0))))</f>
        <v>53</v>
      </c>
      <c r="O82" s="11">
        <f>IF(L82="sr",'List of dopants and characteris'!$B$6,IF(L82="ba",'List of dopants and characteris'!$C$6,IF(L82="ce",'List of dopants and characteris'!$D$6,IF(L82="ca",'List of dopants and characteris'!$E$6,IF(L82="rb",'List of dopants and characteris'!$F$6,0)))))</f>
        <v>0</v>
      </c>
      <c r="P82" s="13">
        <f>IF(M82="nb",'List of dopants and characteris'!$B$10,IF(M82="ru",'List of dopants and characteris'!$C$10,IF(M82="ta",'List of dopants and characteris'!$D$10,IF(M82="sb",'List of dopants and characteris'!$E$10,IF(M82="w",'List of dopants and characteris'!$F$10,IF(M82="ge",'List of dopants and characteris'!$G$10,IF(M82="bi",'List of dopants and characteris'!$H$10,IF(M82="cr",'List of dopants and characteris'!$I$10,IF(M82="gd",'List of dopants and characteris'!$J$10,IF(M82="mo",'List of dopants and characteris'!$K$10,IF(M82="sm",'List of dopants and characteris'!$L$10,IF(M82="y",'List of dopants and characteris'!$M$10,0))))))))))))</f>
        <v>0</v>
      </c>
      <c r="Q82" s="15">
        <f>IF(K82="al",'List of dopants and characteris'!$B$3,IF(K82="fe",'List of dopants and characteris'!$C$3,IF(K82="ga",'List of dopants and characteris'!$D$3,IF(K82="ge",'List of dopants and characteris'!$E$3,0))))</f>
        <v>1.61</v>
      </c>
      <c r="R82" s="15">
        <f>IF(L82="sr",'List of dopants and characteris'!$B$7,IF(L82="ba",'List of dopants and characteris'!$C$7,IF(L82="ce",'List of dopants and characteris'!$D$7,IF(L82="ca",'List of dopants and characteris'!$E$7,IF(L82="rb",'List of dopants and characteris'!$F$7,0)))))</f>
        <v>0</v>
      </c>
      <c r="S82" s="15">
        <f>IF(M82="nb",'List of dopants and characteris'!$B$11,IF(M82="ru",'List of dopants and characteris'!$C$11,IF(M82="ta",'List of dopants and characteris'!$D$11,IF(M82="sb",'List of dopants and characteris'!$E$11,IF(M82="w",'List of dopants and characteris'!$F$11,IF(M82="ge",'List of dopants and characteris'!$G$11,IF(M82="bi",'List of dopants and characteris'!$H$11,IF(M82="cr",'List of dopants and characteris'!$I$11,IF(M82="gd",'List of dopants and characteris'!$J$11,IF(M82="mo",'List of dopants and characteris'!$K$11,IF(M82="sm",'List of dopants and characteris'!$L$11,IF(M82="y",'List of dopants and characteris'!$M$11,0))))))))))))</f>
        <v>0</v>
      </c>
    </row>
    <row r="83" spans="1:19" ht="14.25" x14ac:dyDescent="0.2">
      <c r="A83" s="16" t="s">
        <v>107</v>
      </c>
      <c r="B83" s="11">
        <f>7-G83</f>
        <v>6.4</v>
      </c>
      <c r="C83" s="11">
        <v>3</v>
      </c>
      <c r="D83" s="13">
        <f>2-G83</f>
        <v>1.4</v>
      </c>
      <c r="E83" s="11">
        <v>0</v>
      </c>
      <c r="F83" s="11">
        <v>0</v>
      </c>
      <c r="G83" s="11">
        <v>0.6</v>
      </c>
      <c r="H83" s="11">
        <v>89</v>
      </c>
      <c r="I83" s="12">
        <v>6.6E-4</v>
      </c>
      <c r="J83" s="13">
        <f t="shared" si="2"/>
        <v>-3.1804560644581312</v>
      </c>
      <c r="K83" s="14"/>
      <c r="L83" s="14"/>
      <c r="M83" s="11" t="s">
        <v>106</v>
      </c>
      <c r="N83" s="13">
        <f>IF(K83="al",'List of dopants and characteris'!$B$2,IF(K83="fe",'List of dopants and characteris'!$C$2,IF(K83="ga",'List of dopants and characteris'!$D$2,IF(K83="ge",'List of dopants and characteris'!$E$2,0))))</f>
        <v>0</v>
      </c>
      <c r="O83" s="11">
        <f>IF(L83="sr",'List of dopants and characteris'!$B$6,IF(L83="ba",'List of dopants and characteris'!$C$6,IF(L83="ce",'List of dopants and characteris'!$D$6,IF(L83="ca",'List of dopants and characteris'!$E$6,IF(L83="rb",'List of dopants and characteris'!$F$6,0)))))</f>
        <v>0</v>
      </c>
      <c r="P83" s="13">
        <f>IF(M83="nb",'List of dopants and characteris'!$B$10,IF(M83="ru",'List of dopants and characteris'!$C$10,IF(M83="ta",'List of dopants and characteris'!$D$10,IF(M83="sb",'List of dopants and characteris'!$E$10,IF(M83="w",'List of dopants and characteris'!$F$10,IF(M83="ge",'List of dopants and characteris'!$G$10,IF(M83="bi",'List of dopants and characteris'!$H$10,IF(M83="cr",'List of dopants and characteris'!$I$10,IF(M83="gd",'List of dopants and characteris'!$J$10,IF(M83="mo",'List of dopants and characteris'!$K$10,IF(M83="sm",'List of dopants and characteris'!$L$10,IF(M83="y",'List of dopants and characteris'!$M$10,0))))))))))))</f>
        <v>74</v>
      </c>
      <c r="Q83" s="15">
        <f>IF(K83="al",'List of dopants and characteris'!$B$3,IF(K83="fe",'List of dopants and characteris'!$C$3,IF(K83="ga",'List of dopants and characteris'!$D$3,IF(K83="ge",'List of dopants and characteris'!$E$3,0))))</f>
        <v>0</v>
      </c>
      <c r="R83" s="15">
        <f>IF(L83="sr",'List of dopants and characteris'!$B$7,IF(L83="ba",'List of dopants and characteris'!$C$7,IF(L83="ce",'List of dopants and characteris'!$D$7,IF(L83="ca",'List of dopants and characteris'!$E$7,IF(L83="rb",'List of dopants and characteris'!$F$7,0)))))</f>
        <v>0</v>
      </c>
      <c r="S83" s="15">
        <f>IF(M83="nb",'List of dopants and characteris'!$B$11,IF(M83="ru",'List of dopants and characteris'!$C$11,IF(M83="ta",'List of dopants and characteris'!$D$11,IF(M83="sb",'List of dopants and characteris'!$E$11,IF(M83="w",'List of dopants and characteris'!$F$11,IF(M83="ge",'List of dopants and characteris'!$G$11,IF(M83="bi",'List of dopants and characteris'!$H$11,IF(M83="cr",'List of dopants and characteris'!$I$11,IF(M83="gd",'List of dopants and characteris'!$J$11,IF(M83="mo",'List of dopants and characteris'!$K$11,IF(M83="sm",'List of dopants and characteris'!$L$11,IF(M83="y",'List of dopants and characteris'!$M$11,0))))))))))))</f>
        <v>2.0499999999999998</v>
      </c>
    </row>
    <row r="84" spans="1:19" ht="14.25" x14ac:dyDescent="0.2">
      <c r="A84" s="19" t="s">
        <v>93</v>
      </c>
      <c r="B84" s="11">
        <v>7</v>
      </c>
      <c r="C84" s="11">
        <v>3</v>
      </c>
      <c r="D84" s="11">
        <v>1.8</v>
      </c>
      <c r="E84" s="11">
        <v>0</v>
      </c>
      <c r="F84" s="11">
        <v>0</v>
      </c>
      <c r="G84" s="11">
        <v>0.2</v>
      </c>
      <c r="H84" s="11">
        <v>89</v>
      </c>
      <c r="I84" s="12">
        <v>2.52E-4</v>
      </c>
      <c r="J84" s="13">
        <f t="shared" si="2"/>
        <v>-3.5985994592184558</v>
      </c>
      <c r="K84" s="14"/>
      <c r="L84" s="14"/>
      <c r="M84" s="11" t="s">
        <v>92</v>
      </c>
      <c r="N84" s="13">
        <f>IF(K84="al",'List of dopants and characteris'!$B$2,IF(K84="fe",'List of dopants and characteris'!$C$2,IF(K84="ga",'List of dopants and characteris'!$D$2,IF(K84="ge",'List of dopants and characteris'!$E$2,0))))</f>
        <v>0</v>
      </c>
      <c r="O84" s="11">
        <f>IF(L84="sr",'List of dopants and characteris'!$B$6,IF(L84="ba",'List of dopants and characteris'!$C$6,IF(L84="ce",'List of dopants and characteris'!$D$6,IF(L84="ca",'List of dopants and characteris'!$E$6,IF(L84="rb",'List of dopants and characteris'!$F$6,0)))))</f>
        <v>0</v>
      </c>
      <c r="P84" s="13">
        <f>IF(M84="nb",'List of dopants and characteris'!$B$10,IF(M84="ru",'List of dopants and characteris'!$C$10,IF(M84="ta",'List of dopants and characteris'!$D$10,IF(M84="sb",'List of dopants and characteris'!$E$10,IF(M84="w",'List of dopants and characteris'!$F$10,IF(M84="ge",'List of dopants and characteris'!$G$10,IF(M84="bi",'List of dopants and characteris'!$H$10,IF(M84="cr",'List of dopants and characteris'!$I$10,IF(M84="gd",'List of dopants and characteris'!$J$10,IF(M84="mo",'List of dopants and characteris'!$K$10,IF(M84="sm",'List of dopants and characteris'!$L$10,IF(M84="y",'List of dopants and characteris'!$M$10,0))))))))))))</f>
        <v>67</v>
      </c>
      <c r="Q84" s="15">
        <f>IF(K84="al",'List of dopants and characteris'!$B$3,IF(K84="fe",'List of dopants and characteris'!$C$3,IF(K84="ga",'List of dopants and characteris'!$D$3,IF(K84="ge",'List of dopants and characteris'!$E$3,0))))</f>
        <v>0</v>
      </c>
      <c r="R84" s="15">
        <f>IF(L84="sr",'List of dopants and characteris'!$B$7,IF(L84="ba",'List of dopants and characteris'!$C$7,IF(L84="ce",'List of dopants and characteris'!$D$7,IF(L84="ca",'List of dopants and characteris'!$E$7,IF(L84="rb",'List of dopants and characteris'!$F$7,0)))))</f>
        <v>0</v>
      </c>
      <c r="S84" s="15">
        <f>IF(M84="nb",'List of dopants and characteris'!$B$11,IF(M84="ru",'List of dopants and characteris'!$C$11,IF(M84="ta",'List of dopants and characteris'!$D$11,IF(M84="sb",'List of dopants and characteris'!$E$11,IF(M84="w",'List of dopants and characteris'!$F$11,IF(M84="ge",'List of dopants and characteris'!$G$11,IF(M84="bi",'List of dopants and characteris'!$H$11,IF(M84="cr",'List of dopants and characteris'!$I$11,IF(M84="gd",'List of dopants and characteris'!$J$11,IF(M84="mo",'List of dopants and characteris'!$K$11,IF(M84="sm",'List of dopants and characteris'!$L$11,IF(M84="y",'List of dopants and characteris'!$M$11,0))))))))))))</f>
        <v>2.0099999999999998</v>
      </c>
    </row>
    <row r="85" spans="1:19" ht="14.25" x14ac:dyDescent="0.2">
      <c r="A85" s="16" t="s">
        <v>96</v>
      </c>
      <c r="B85" s="11">
        <v>7</v>
      </c>
      <c r="C85" s="11">
        <v>3</v>
      </c>
      <c r="D85" s="11">
        <v>2</v>
      </c>
      <c r="E85" s="11">
        <v>0</v>
      </c>
      <c r="F85" s="11">
        <v>0</v>
      </c>
      <c r="G85" s="11">
        <v>0</v>
      </c>
      <c r="H85" s="11">
        <v>88.7</v>
      </c>
      <c r="I85" s="12">
        <v>2.5999999999999998E-5</v>
      </c>
      <c r="J85" s="13">
        <f t="shared" si="2"/>
        <v>-4.5850266520291818</v>
      </c>
      <c r="K85" s="14"/>
      <c r="L85" s="14"/>
      <c r="M85" s="14"/>
      <c r="N85" s="13">
        <f>IF(K85="al",'List of dopants and characteris'!$B$2,IF(K85="fe",'List of dopants and characteris'!$C$2,IF(K85="ga",'List of dopants and characteris'!$D$2,IF(K85="ge",'List of dopants and characteris'!$E$2,0))))</f>
        <v>0</v>
      </c>
      <c r="O85" s="11">
        <f>IF(L85="sr",'List of dopants and characteris'!$B$6,IF(L85="ba",'List of dopants and characteris'!$C$6,IF(L85="ce",'List of dopants and characteris'!$D$6,IF(L85="ca",'List of dopants and characteris'!$E$6,IF(L85="rb",'List of dopants and characteris'!$F$6,0)))))</f>
        <v>0</v>
      </c>
      <c r="P85" s="13">
        <f>IF(M85="nb",'List of dopants and characteris'!$B$10,IF(M85="ru",'List of dopants and characteris'!$C$10,IF(M85="ta",'List of dopants and characteris'!$D$10,IF(M85="sb",'List of dopants and characteris'!$E$10,IF(M85="w",'List of dopants and characteris'!$F$10,IF(M85="ge",'List of dopants and characteris'!$G$10,IF(M85="bi",'List of dopants and characteris'!$H$10,IF(M85="cr",'List of dopants and characteris'!$I$10,IF(M85="gd",'List of dopants and characteris'!$J$10,IF(M85="mo",'List of dopants and characteris'!$K$10,IF(M85="sm",'List of dopants and characteris'!$L$10,IF(M85="y",'List of dopants and characteris'!$M$10,0))))))))))))</f>
        <v>0</v>
      </c>
      <c r="Q85" s="15">
        <f>IF(K85="al",'List of dopants and characteris'!$B$3,IF(K85="fe",'List of dopants and characteris'!$C$3,IF(K85="ga",'List of dopants and characteris'!$D$3,IF(K85="ge",'List of dopants and characteris'!$E$3,0))))</f>
        <v>0</v>
      </c>
      <c r="R85" s="15">
        <f>IF(L85="sr",'List of dopants and characteris'!$B$7,IF(L85="ba",'List of dopants and characteris'!$C$7,IF(L85="ce",'List of dopants and characteris'!$D$7,IF(L85="ca",'List of dopants and characteris'!$E$7,IF(L85="rb",'List of dopants and characteris'!$F$7,0)))))</f>
        <v>0</v>
      </c>
      <c r="S85" s="15">
        <f>IF(M85="nb",'List of dopants and characteris'!$B$11,IF(M85="ru",'List of dopants and characteris'!$C$11,IF(M85="ta",'List of dopants and characteris'!$D$11,IF(M85="sb",'List of dopants and characteris'!$E$11,IF(M85="w",'List of dopants and characteris'!$F$11,IF(M85="ge",'List of dopants and characteris'!$G$11,IF(M85="bi",'List of dopants and characteris'!$H$11,IF(M85="cr",'List of dopants and characteris'!$I$11,IF(M85="gd",'List of dopants and characteris'!$J$11,IF(M85="mo",'List of dopants and characteris'!$K$11,IF(M85="sm",'List of dopants and characteris'!$L$11,IF(M85="y",'List of dopants and characteris'!$M$11,0))))))))))))</f>
        <v>0</v>
      </c>
    </row>
    <row r="86" spans="1:19" ht="14.25" x14ac:dyDescent="0.2">
      <c r="A86" s="16" t="s">
        <v>131</v>
      </c>
      <c r="B86" s="13">
        <f>6.8-3*E86</f>
        <v>6.8</v>
      </c>
      <c r="C86" s="11">
        <v>3</v>
      </c>
      <c r="D86" s="11">
        <v>1.8</v>
      </c>
      <c r="E86" s="11">
        <v>0</v>
      </c>
      <c r="F86" s="11">
        <v>0</v>
      </c>
      <c r="G86" s="11">
        <v>0.2</v>
      </c>
      <c r="H86" s="11">
        <v>88.4</v>
      </c>
      <c r="I86" s="12">
        <v>3.57E-4</v>
      </c>
      <c r="J86" s="13">
        <f t="shared" si="2"/>
        <v>-3.4473317838878068</v>
      </c>
      <c r="K86" s="14"/>
      <c r="L86" s="14"/>
      <c r="M86" s="11" t="s">
        <v>98</v>
      </c>
      <c r="N86" s="13">
        <f>IF(K86="al",'List of dopants and characteris'!$B$2,IF(K86="fe",'List of dopants and characteris'!$C$2,IF(K86="ga",'List of dopants and characteris'!$D$2,IF(K86="ge",'List of dopants and characteris'!$E$2,0))))</f>
        <v>0</v>
      </c>
      <c r="O86" s="11">
        <f>IF(L86="sr",'List of dopants and characteris'!$B$6,IF(L86="ba",'List of dopants and characteris'!$C$6,IF(L86="ce",'List of dopants and characteris'!$D$6,IF(L86="ca",'List of dopants and characteris'!$E$6,IF(L86="rb",'List of dopants and characteris'!$F$6,0)))))</f>
        <v>0</v>
      </c>
      <c r="P86" s="13">
        <f>IF(M86="nb",'List of dopants and characteris'!$B$10,IF(M86="ru",'List of dopants and characteris'!$C$10,IF(M86="ta",'List of dopants and characteris'!$D$10,IF(M86="sb",'List of dopants and characteris'!$E$10,IF(M86="w",'List of dopants and characteris'!$F$10,IF(M86="ge",'List of dopants and characteris'!$G$10,IF(M86="bi",'List of dopants and characteris'!$H$10,IF(M86="cr",'List of dopants and characteris'!$I$10,IF(M86="gd",'List of dopants and characteris'!$J$10,IF(M86="mo",'List of dopants and characteris'!$K$10,IF(M86="sm",'List of dopants and characteris'!$L$10,IF(M86="y",'List of dopants and characteris'!$M$10,0))))))))))))</f>
        <v>78</v>
      </c>
      <c r="Q86" s="15">
        <f>IF(K86="al",'List of dopants and characteris'!$B$3,IF(K86="fe",'List of dopants and characteris'!$C$3,IF(K86="ga",'List of dopants and characteris'!$D$3,IF(K86="ge",'List of dopants and characteris'!$E$3,0))))</f>
        <v>0</v>
      </c>
      <c r="R86" s="15">
        <f>IF(L86="sr",'List of dopants and characteris'!$B$7,IF(L86="ba",'List of dopants and characteris'!$C$7,IF(L86="ce",'List of dopants and characteris'!$D$7,IF(L86="ca",'List of dopants and characteris'!$E$7,IF(L86="rb",'List of dopants and characteris'!$F$7,0)))))</f>
        <v>0</v>
      </c>
      <c r="S86" s="15">
        <f>IF(M86="nb",'List of dopants and characteris'!$B$11,IF(M86="ru",'List of dopants and characteris'!$C$11,IF(M86="ta",'List of dopants and characteris'!$D$11,IF(M86="sb",'List of dopants and characteris'!$E$11,IF(M86="w",'List of dopants and characteris'!$F$11,IF(M86="ge",'List of dopants and characteris'!$G$11,IF(M86="bi",'List of dopants and characteris'!$H$11,IF(M86="cr",'List of dopants and characteris'!$I$11,IF(M86="gd",'List of dopants and characteris'!$J$11,IF(M86="mo",'List of dopants and characteris'!$K$11,IF(M86="sm",'List of dopants and characteris'!$L$11,IF(M86="y",'List of dopants and characteris'!$M$11,0))))))))))))</f>
        <v>1.6</v>
      </c>
    </row>
    <row r="87" spans="1:19" ht="14.25" x14ac:dyDescent="0.2">
      <c r="A87" s="19" t="s">
        <v>93</v>
      </c>
      <c r="B87" s="11">
        <v>7</v>
      </c>
      <c r="C87" s="11">
        <v>3</v>
      </c>
      <c r="D87" s="11">
        <v>1.9</v>
      </c>
      <c r="E87" s="11">
        <v>0</v>
      </c>
      <c r="F87" s="11">
        <v>0</v>
      </c>
      <c r="G87" s="11">
        <v>0.1</v>
      </c>
      <c r="H87" s="11">
        <v>88.2</v>
      </c>
      <c r="I87" s="12">
        <v>1.4899999999999999E-4</v>
      </c>
      <c r="J87" s="13">
        <f t="shared" si="2"/>
        <v>-3.826813731587726</v>
      </c>
      <c r="K87" s="14"/>
      <c r="L87" s="14"/>
      <c r="M87" s="11" t="s">
        <v>92</v>
      </c>
      <c r="N87" s="13">
        <f>IF(K87="al",'List of dopants and characteris'!$B$2,IF(K87="fe",'List of dopants and characteris'!$C$2,IF(K87="ga",'List of dopants and characteris'!$D$2,IF(K87="ge",'List of dopants and characteris'!$E$2,0))))</f>
        <v>0</v>
      </c>
      <c r="O87" s="11">
        <f>IF(L87="sr",'List of dopants and characteris'!$B$6,IF(L87="ba",'List of dopants and characteris'!$C$6,IF(L87="ce",'List of dopants and characteris'!$D$6,IF(L87="ca",'List of dopants and characteris'!$E$6,IF(L87="rb",'List of dopants and characteris'!$F$6,0)))))</f>
        <v>0</v>
      </c>
      <c r="P87" s="13">
        <f>IF(M87="nb",'List of dopants and characteris'!$B$10,IF(M87="ru",'List of dopants and characteris'!$C$10,IF(M87="ta",'List of dopants and characteris'!$D$10,IF(M87="sb",'List of dopants and characteris'!$E$10,IF(M87="w",'List of dopants and characteris'!$F$10,IF(M87="ge",'List of dopants and characteris'!$G$10,IF(M87="bi",'List of dopants and characteris'!$H$10,IF(M87="cr",'List of dopants and characteris'!$I$10,IF(M87="gd",'List of dopants and characteris'!$J$10,IF(M87="mo",'List of dopants and characteris'!$K$10,IF(M87="sm",'List of dopants and characteris'!$L$10,IF(M87="y",'List of dopants and characteris'!$M$10,0))))))))))))</f>
        <v>67</v>
      </c>
      <c r="Q87" s="15">
        <f>IF(K87="al",'List of dopants and characteris'!$B$3,IF(K87="fe",'List of dopants and characteris'!$C$3,IF(K87="ga",'List of dopants and characteris'!$D$3,IF(K87="ge",'List of dopants and characteris'!$E$3,0))))</f>
        <v>0</v>
      </c>
      <c r="R87" s="15">
        <f>IF(L87="sr",'List of dopants and characteris'!$B$7,IF(L87="ba",'List of dopants and characteris'!$C$7,IF(L87="ce",'List of dopants and characteris'!$D$7,IF(L87="ca",'List of dopants and characteris'!$E$7,IF(L87="rb",'List of dopants and characteris'!$F$7,0)))))</f>
        <v>0</v>
      </c>
      <c r="S87" s="15">
        <f>IF(M87="nb",'List of dopants and characteris'!$B$11,IF(M87="ru",'List of dopants and characteris'!$C$11,IF(M87="ta",'List of dopants and characteris'!$D$11,IF(M87="sb",'List of dopants and characteris'!$E$11,IF(M87="w",'List of dopants and characteris'!$F$11,IF(M87="ge",'List of dopants and characteris'!$G$11,IF(M87="bi",'List of dopants and characteris'!$H$11,IF(M87="cr",'List of dopants and characteris'!$I$11,IF(M87="gd",'List of dopants and characteris'!$J$11,IF(M87="mo",'List of dopants and characteris'!$K$11,IF(M87="sm",'List of dopants and characteris'!$L$11,IF(M87="y",'List of dopants and characteris'!$M$11,0))))))))))))</f>
        <v>2.0099999999999998</v>
      </c>
    </row>
    <row r="88" spans="1:19" ht="14.25" x14ac:dyDescent="0.2">
      <c r="A88" s="17" t="s">
        <v>116</v>
      </c>
      <c r="B88" s="13">
        <f>7-G88</f>
        <v>6.8</v>
      </c>
      <c r="C88" s="11">
        <v>3</v>
      </c>
      <c r="D88" s="13">
        <f>2-G88</f>
        <v>1.8</v>
      </c>
      <c r="E88" s="11">
        <v>0</v>
      </c>
      <c r="F88" s="11">
        <v>0</v>
      </c>
      <c r="G88" s="11">
        <v>0.2</v>
      </c>
      <c r="H88" s="11">
        <v>88</v>
      </c>
      <c r="I88" s="12">
        <v>1.2899999999999999E-4</v>
      </c>
      <c r="J88" s="13">
        <f t="shared" si="2"/>
        <v>-3.8894102897007512</v>
      </c>
      <c r="K88" s="14"/>
      <c r="L88" s="14"/>
      <c r="M88" s="11" t="s">
        <v>72</v>
      </c>
      <c r="N88" s="13">
        <f>IF(K88="al",'List of dopants and characteris'!$B$2,IF(K88="fe",'List of dopants and characteris'!$C$2,IF(K88="ga",'List of dopants and characteris'!$D$2,IF(K88="ge",'List of dopants and characteris'!$E$2,0))))</f>
        <v>0</v>
      </c>
      <c r="O88" s="11">
        <f>IF(L88="sr",'List of dopants and characteris'!$B$6,IF(L88="ba",'List of dopants and characteris'!$C$6,IF(L88="ce",'List of dopants and characteris'!$D$6,IF(L88="ca",'List of dopants and characteris'!$E$6,IF(L88="rb",'List of dopants and characteris'!$F$6,0)))))</f>
        <v>0</v>
      </c>
      <c r="P88" s="13">
        <f>IF(M88="nb",'List of dopants and characteris'!$B$10,IF(M88="ru",'List of dopants and characteris'!$C$10,IF(M88="ta",'List of dopants and characteris'!$D$10,IF(M88="sb",'List of dopants and characteris'!$E$10,IF(M88="w",'List of dopants and characteris'!$F$10,IF(M88="ge",'List of dopants and characteris'!$G$10,IF(M88="bi",'List of dopants and characteris'!$H$10,IF(M88="cr",'List of dopants and characteris'!$I$10,IF(M88="gd",'List of dopants and characteris'!$J$10,IF(M88="mo",'List of dopants and characteris'!$K$10,IF(M88="sm",'List of dopants and characteris'!$L$10,IF(M88="y",'List of dopants and characteris'!$M$10,0))))))))))))</f>
        <v>78</v>
      </c>
      <c r="Q88" s="15">
        <f>IF(K88="al",'List of dopants and characteris'!$B$3,IF(K88="fe",'List of dopants and characteris'!$C$3,IF(K88="ga",'List of dopants and characteris'!$D$3,IF(K88="ge",'List of dopants and characteris'!$E$3,0))))</f>
        <v>0</v>
      </c>
      <c r="R88" s="15">
        <f>IF(L88="sr",'List of dopants and characteris'!$B$7,IF(L88="ba",'List of dopants and characteris'!$C$7,IF(L88="ce",'List of dopants and characteris'!$D$7,IF(L88="ca",'List of dopants and characteris'!$E$7,IF(L88="rb",'List of dopants and characteris'!$F$7,0)))))</f>
        <v>0</v>
      </c>
      <c r="S88" s="15">
        <f>IF(M88="nb",'List of dopants and characteris'!$B$11,IF(M88="ru",'List of dopants and characteris'!$C$11,IF(M88="ta",'List of dopants and characteris'!$D$11,IF(M88="sb",'List of dopants and characteris'!$E$11,IF(M88="w",'List of dopants and characteris'!$F$11,IF(M88="ge",'List of dopants and characteris'!$G$11,IF(M88="bi",'List of dopants and characteris'!$H$11,IF(M88="cr",'List of dopants and characteris'!$I$11,IF(M88="gd",'List of dopants and characteris'!$J$11,IF(M88="mo",'List of dopants and characteris'!$K$11,IF(M88="sm",'List of dopants and characteris'!$L$11,IF(M88="y",'List of dopants and characteris'!$M$11,0))))))))))))</f>
        <v>1.5</v>
      </c>
    </row>
    <row r="89" spans="1:19" ht="14.25" x14ac:dyDescent="0.2">
      <c r="A89" s="17" t="s">
        <v>63</v>
      </c>
      <c r="B89" s="11">
        <v>6.24</v>
      </c>
      <c r="C89" s="11">
        <v>3</v>
      </c>
      <c r="D89" s="11">
        <v>2</v>
      </c>
      <c r="E89" s="11">
        <v>0.3</v>
      </c>
      <c r="F89" s="11">
        <v>0</v>
      </c>
      <c r="G89" s="11">
        <v>0</v>
      </c>
      <c r="H89" s="11">
        <v>87.9</v>
      </c>
      <c r="I89" s="12">
        <v>1.5400000000000002E-5</v>
      </c>
      <c r="J89" s="13">
        <f t="shared" si="2"/>
        <v>-4.8124792791635365</v>
      </c>
      <c r="K89" s="11" t="s">
        <v>49</v>
      </c>
      <c r="L89" s="14"/>
      <c r="M89" s="14"/>
      <c r="N89" s="13">
        <f>IF(K89="al",'List of dopants and characteris'!$B$2,IF(K89="fe",'List of dopants and characteris'!$C$2,IF(K89="ga",'List of dopants and characteris'!$D$2,IF(K89="ge",'List of dopants and characteris'!$E$2,0))))</f>
        <v>53</v>
      </c>
      <c r="O89" s="11">
        <f>IF(L89="sr",'List of dopants and characteris'!$B$6,IF(L89="ba",'List of dopants and characteris'!$C$6,IF(L89="ce",'List of dopants and characteris'!$D$6,IF(L89="ca",'List of dopants and characteris'!$E$6,IF(L89="rb",'List of dopants and characteris'!$F$6,0)))))</f>
        <v>0</v>
      </c>
      <c r="P89" s="13">
        <f>IF(M89="nb",'List of dopants and characteris'!$B$10,IF(M89="ru",'List of dopants and characteris'!$C$10,IF(M89="ta",'List of dopants and characteris'!$D$10,IF(M89="sb",'List of dopants and characteris'!$E$10,IF(M89="w",'List of dopants and characteris'!$F$10,IF(M89="ge",'List of dopants and characteris'!$G$10,IF(M89="bi",'List of dopants and characteris'!$H$10,IF(M89="cr",'List of dopants and characteris'!$I$10,IF(M89="gd",'List of dopants and characteris'!$J$10,IF(M89="mo",'List of dopants and characteris'!$K$10,IF(M89="sm",'List of dopants and characteris'!$L$10,IF(M89="y",'List of dopants and characteris'!$M$10,0))))))))))))</f>
        <v>0</v>
      </c>
      <c r="Q89" s="15">
        <f>IF(K89="al",'List of dopants and characteris'!$B$3,IF(K89="fe",'List of dopants and characteris'!$C$3,IF(K89="ga",'List of dopants and characteris'!$D$3,IF(K89="ge",'List of dopants and characteris'!$E$3,0))))</f>
        <v>1.61</v>
      </c>
      <c r="R89" s="15">
        <f>IF(L89="sr",'List of dopants and characteris'!$B$7,IF(L89="ba",'List of dopants and characteris'!$C$7,IF(L89="ce",'List of dopants and characteris'!$D$7,IF(L89="ca",'List of dopants and characteris'!$E$7,IF(L89="rb",'List of dopants and characteris'!$F$7,0)))))</f>
        <v>0</v>
      </c>
      <c r="S89" s="15">
        <f>IF(M89="nb",'List of dopants and characteris'!$B$11,IF(M89="ru",'List of dopants and characteris'!$C$11,IF(M89="ta",'List of dopants and characteris'!$D$11,IF(M89="sb",'List of dopants and characteris'!$E$11,IF(M89="w",'List of dopants and characteris'!$F$11,IF(M89="ge",'List of dopants and characteris'!$G$11,IF(M89="bi",'List of dopants and characteris'!$H$11,IF(M89="cr",'List of dopants and characteris'!$I$11,IF(M89="gd",'List of dopants and characteris'!$J$11,IF(M89="mo",'List of dopants and characteris'!$K$11,IF(M89="sm",'List of dopants and characteris'!$L$11,IF(M89="y",'List of dopants and characteris'!$M$11,0))))))))))))</f>
        <v>0</v>
      </c>
    </row>
    <row r="90" spans="1:19" ht="14.25" x14ac:dyDescent="0.2">
      <c r="A90" s="19" t="s">
        <v>93</v>
      </c>
      <c r="B90" s="11">
        <v>7</v>
      </c>
      <c r="C90" s="11">
        <v>3</v>
      </c>
      <c r="D90" s="11">
        <v>2</v>
      </c>
      <c r="E90" s="11">
        <v>0</v>
      </c>
      <c r="F90" s="11">
        <v>0</v>
      </c>
      <c r="G90" s="11">
        <v>0</v>
      </c>
      <c r="H90" s="11">
        <v>87.7</v>
      </c>
      <c r="I90" s="12">
        <v>1.8699999999999999E-4</v>
      </c>
      <c r="J90" s="13">
        <f t="shared" si="2"/>
        <v>-3.728158393463501</v>
      </c>
      <c r="K90" s="14"/>
      <c r="L90" s="14"/>
      <c r="M90" s="14"/>
      <c r="N90" s="13">
        <f>IF(K90="al",'List of dopants and characteris'!$B$2,IF(K90="fe",'List of dopants and characteris'!$C$2,IF(K90="ga",'List of dopants and characteris'!$D$2,IF(K90="ge",'List of dopants and characteris'!$E$2,0))))</f>
        <v>0</v>
      </c>
      <c r="O90" s="11">
        <f>IF(L90="sr",'List of dopants and characteris'!$B$6,IF(L90="ba",'List of dopants and characteris'!$C$6,IF(L90="ce",'List of dopants and characteris'!$D$6,IF(L90="ca",'List of dopants and characteris'!$E$6,IF(L90="rb",'List of dopants and characteris'!$F$6,0)))))</f>
        <v>0</v>
      </c>
      <c r="P90" s="13">
        <f>IF(M90="nb",'List of dopants and characteris'!$B$10,IF(M90="ru",'List of dopants and characteris'!$C$10,IF(M90="ta",'List of dopants and characteris'!$D$10,IF(M90="sb",'List of dopants and characteris'!$E$10,IF(M90="w",'List of dopants and characteris'!$F$10,IF(M90="ge",'List of dopants and characteris'!$G$10,IF(M90="bi",'List of dopants and characteris'!$H$10,IF(M90="cr",'List of dopants and characteris'!$I$10,IF(M90="gd",'List of dopants and characteris'!$J$10,IF(M90="mo",'List of dopants and characteris'!$K$10,IF(M90="sm",'List of dopants and characteris'!$L$10,IF(M90="y",'List of dopants and characteris'!$M$10,0))))))))))))</f>
        <v>0</v>
      </c>
      <c r="Q90" s="15">
        <f>IF(K90="al",'List of dopants and characteris'!$B$3,IF(K90="fe",'List of dopants and characteris'!$C$3,IF(K90="ga",'List of dopants and characteris'!$D$3,IF(K90="ge",'List of dopants and characteris'!$E$3,0))))</f>
        <v>0</v>
      </c>
      <c r="R90" s="15">
        <f>IF(L90="sr",'List of dopants and characteris'!$B$7,IF(L90="ba",'List of dopants and characteris'!$C$7,IF(L90="ce",'List of dopants and characteris'!$D$7,IF(L90="ca",'List of dopants and characteris'!$E$7,IF(L90="rb",'List of dopants and characteris'!$F$7,0)))))</f>
        <v>0</v>
      </c>
      <c r="S90" s="15">
        <f>IF(M90="nb",'List of dopants and characteris'!$B$11,IF(M90="ru",'List of dopants and characteris'!$C$11,IF(M90="ta",'List of dopants and characteris'!$D$11,IF(M90="sb",'List of dopants and characteris'!$E$11,IF(M90="w",'List of dopants and characteris'!$F$11,IF(M90="ge",'List of dopants and characteris'!$G$11,IF(M90="bi",'List of dopants and characteris'!$H$11,IF(M90="cr",'List of dopants and characteris'!$I$11,IF(M90="gd",'List of dopants and characteris'!$J$11,IF(M90="mo",'List of dopants and characteris'!$K$11,IF(M90="sm",'List of dopants and characteris'!$L$11,IF(M90="y",'List of dopants and characteris'!$M$11,0))))))))))))</f>
        <v>0</v>
      </c>
    </row>
    <row r="91" spans="1:19" ht="14.25" x14ac:dyDescent="0.2">
      <c r="A91" s="17" t="s">
        <v>63</v>
      </c>
      <c r="B91" s="11">
        <v>6.24</v>
      </c>
      <c r="C91" s="11">
        <v>3</v>
      </c>
      <c r="D91" s="11">
        <v>2</v>
      </c>
      <c r="E91" s="11">
        <v>0.3</v>
      </c>
      <c r="F91" s="11">
        <v>0</v>
      </c>
      <c r="G91" s="11">
        <v>0</v>
      </c>
      <c r="H91" s="11">
        <v>87.5</v>
      </c>
      <c r="I91" s="12">
        <v>8.7800000000000006E-5</v>
      </c>
      <c r="J91" s="13">
        <f t="shared" si="2"/>
        <v>-4.056505484093897</v>
      </c>
      <c r="K91" s="11" t="s">
        <v>49</v>
      </c>
      <c r="L91" s="14"/>
      <c r="M91" s="14"/>
      <c r="N91" s="13">
        <f>IF(K91="al",'List of dopants and characteris'!$B$2,IF(K91="fe",'List of dopants and characteris'!$C$2,IF(K91="ga",'List of dopants and characteris'!$D$2,IF(K91="ge",'List of dopants and characteris'!$E$2,0))))</f>
        <v>53</v>
      </c>
      <c r="O91" s="11">
        <f>IF(L91="sr",'List of dopants and characteris'!$B$6,IF(L91="ba",'List of dopants and characteris'!$C$6,IF(L91="ce",'List of dopants and characteris'!$D$6,IF(L91="ca",'List of dopants and characteris'!$E$6,IF(L91="rb",'List of dopants and characteris'!$F$6,0)))))</f>
        <v>0</v>
      </c>
      <c r="P91" s="13">
        <f>IF(M91="nb",'List of dopants and characteris'!$B$10,IF(M91="ru",'List of dopants and characteris'!$C$10,IF(M91="ta",'List of dopants and characteris'!$D$10,IF(M91="sb",'List of dopants and characteris'!$E$10,IF(M91="w",'List of dopants and characteris'!$F$10,IF(M91="ge",'List of dopants and characteris'!$G$10,IF(M91="bi",'List of dopants and characteris'!$H$10,IF(M91="cr",'List of dopants and characteris'!$I$10,IF(M91="gd",'List of dopants and characteris'!$J$10,IF(M91="mo",'List of dopants and characteris'!$K$10,IF(M91="sm",'List of dopants and characteris'!$L$10,IF(M91="y",'List of dopants and characteris'!$M$10,0))))))))))))</f>
        <v>0</v>
      </c>
      <c r="Q91" s="15">
        <f>IF(K91="al",'List of dopants and characteris'!$B$3,IF(K91="fe",'List of dopants and characteris'!$C$3,IF(K91="ga",'List of dopants and characteris'!$D$3,IF(K91="ge",'List of dopants and characteris'!$E$3,0))))</f>
        <v>1.61</v>
      </c>
      <c r="R91" s="15">
        <f>IF(L91="sr",'List of dopants and characteris'!$B$7,IF(L91="ba",'List of dopants and characteris'!$C$7,IF(L91="ce",'List of dopants and characteris'!$D$7,IF(L91="ca",'List of dopants and characteris'!$E$7,IF(L91="rb",'List of dopants and characteris'!$F$7,0)))))</f>
        <v>0</v>
      </c>
      <c r="S91" s="15">
        <f>IF(M91="nb",'List of dopants and characteris'!$B$11,IF(M91="ru",'List of dopants and characteris'!$C$11,IF(M91="ta",'List of dopants and characteris'!$D$11,IF(M91="sb",'List of dopants and characteris'!$E$11,IF(M91="w",'List of dopants and characteris'!$F$11,IF(M91="ge",'List of dopants and characteris'!$G$11,IF(M91="bi",'List of dopants and characteris'!$H$11,IF(M91="cr",'List of dopants and characteris'!$I$11,IF(M91="gd",'List of dopants and characteris'!$J$11,IF(M91="mo",'List of dopants and characteris'!$K$11,IF(M91="sm",'List of dopants and characteris'!$L$11,IF(M91="y",'List of dopants and characteris'!$M$11,0))))))))))))</f>
        <v>0</v>
      </c>
    </row>
    <row r="92" spans="1:19" ht="14.25" x14ac:dyDescent="0.2">
      <c r="A92" s="16" t="s">
        <v>94</v>
      </c>
      <c r="B92" s="11">
        <v>6.5</v>
      </c>
      <c r="C92" s="11">
        <v>4</v>
      </c>
      <c r="D92" s="11">
        <v>1.75</v>
      </c>
      <c r="E92" s="11">
        <v>0</v>
      </c>
      <c r="F92" s="11">
        <v>0</v>
      </c>
      <c r="G92" s="11">
        <v>0.25</v>
      </c>
      <c r="H92" s="11">
        <v>87.1</v>
      </c>
      <c r="I92" s="12">
        <v>1.7399999999999999E-5</v>
      </c>
      <c r="J92" s="13">
        <f t="shared" si="2"/>
        <v>-4.7594507517174005</v>
      </c>
      <c r="K92" s="14"/>
      <c r="L92" s="14"/>
      <c r="M92" s="11" t="s">
        <v>95</v>
      </c>
      <c r="N92" s="13">
        <f>IF(K92="al",'List of dopants and characteris'!$B$2,IF(K92="fe",'List of dopants and characteris'!$C$2,IF(K92="ga",'List of dopants and characteris'!$D$2,IF(K92="ge",'List of dopants and characteris'!$E$2,0))))</f>
        <v>0</v>
      </c>
      <c r="O92" s="11">
        <f>IF(L92="sr",'List of dopants and characteris'!$B$6,IF(L92="ba",'List of dopants and characteris'!$C$6,IF(L92="ce",'List of dopants and characteris'!$D$6,IF(L92="ca",'List of dopants and characteris'!$E$6,IF(L92="rb",'List of dopants and characteris'!$F$6,0)))))</f>
        <v>0</v>
      </c>
      <c r="P92" s="13">
        <f>IF(M92="nb",'List of dopants and characteris'!$B$10,IF(M92="ru",'List of dopants and characteris'!$C$10,IF(M92="ta",'List of dopants and characteris'!$D$10,IF(M92="sb",'List of dopants and characteris'!$E$10,IF(M92="w",'List of dopants and characteris'!$F$10,IF(M92="ge",'List of dopants and characteris'!$G$10,IF(M92="bi",'List of dopants and characteris'!$H$10,IF(M92="cr",'List of dopants and characteris'!$I$10,IF(M92="gd",'List of dopants and characteris'!$J$10,IF(M92="mo",'List of dopants and characteris'!$K$10,IF(M92="sm",'List of dopants and characteris'!$L$10,IF(M92="y",'List of dopants and characteris'!$M$10,0))))))))))))</f>
        <v>73</v>
      </c>
      <c r="Q92" s="15">
        <f>IF(K92="al",'List of dopants and characteris'!$B$3,IF(K92="fe",'List of dopants and characteris'!$C$3,IF(K92="ga",'List of dopants and characteris'!$D$3,IF(K92="ge",'List of dopants and characteris'!$E$3,0))))</f>
        <v>0</v>
      </c>
      <c r="R92" s="15">
        <f>IF(L92="sr",'List of dopants and characteris'!$B$7,IF(L92="ba",'List of dopants and characteris'!$C$7,IF(L92="ce",'List of dopants and characteris'!$D$7,IF(L92="ca",'List of dopants and characteris'!$E$7,IF(L92="rb",'List of dopants and characteris'!$F$7,0)))))</f>
        <v>0</v>
      </c>
      <c r="S92" s="15">
        <f>IF(M92="nb",'List of dopants and characteris'!$B$11,IF(M92="ru",'List of dopants and characteris'!$C$11,IF(M92="ta",'List of dopants and characteris'!$D$11,IF(M92="sb",'List of dopants and characteris'!$E$11,IF(M92="w",'List of dopants and characteris'!$F$11,IF(M92="ge",'List of dopants and characteris'!$G$11,IF(M92="bi",'List of dopants and characteris'!$H$11,IF(M92="cr",'List of dopants and characteris'!$I$11,IF(M92="gd",'List of dopants and characteris'!$J$11,IF(M92="mo",'List of dopants and characteris'!$K$11,IF(M92="sm",'List of dopants and characteris'!$L$11,IF(M92="y",'List of dopants and characteris'!$M$11,0))))))))))))</f>
        <v>2.16</v>
      </c>
    </row>
    <row r="93" spans="1:19" ht="14.25" x14ac:dyDescent="0.2">
      <c r="A93" s="16" t="s">
        <v>54</v>
      </c>
      <c r="B93" s="11">
        <v>6.25</v>
      </c>
      <c r="C93" s="11">
        <v>3</v>
      </c>
      <c r="D93" s="11">
        <v>2</v>
      </c>
      <c r="E93" s="11">
        <v>0.25</v>
      </c>
      <c r="F93" s="11">
        <v>0</v>
      </c>
      <c r="G93" s="11">
        <v>0</v>
      </c>
      <c r="H93" s="11">
        <v>87</v>
      </c>
      <c r="I93" s="12">
        <v>5.0000000000000001E-4</v>
      </c>
      <c r="J93" s="13">
        <f t="shared" si="2"/>
        <v>-3.3010299956639813</v>
      </c>
      <c r="K93" s="11" t="s">
        <v>49</v>
      </c>
      <c r="L93" s="14"/>
      <c r="M93" s="14"/>
      <c r="N93" s="13">
        <f>IF(K93="al",'List of dopants and characteris'!$B$2,IF(K93="fe",'List of dopants and characteris'!$C$2,IF(K93="ga",'List of dopants and characteris'!$D$2,IF(K93="ge",'List of dopants and characteris'!$E$2,0))))</f>
        <v>53</v>
      </c>
      <c r="O93" s="11">
        <f>IF(L93="sr",'List of dopants and characteris'!$B$6,IF(L93="ba",'List of dopants and characteris'!$C$6,IF(L93="ce",'List of dopants and characteris'!$D$6,IF(L93="ca",'List of dopants and characteris'!$E$6,IF(L93="rb",'List of dopants and characteris'!$F$6,0)))))</f>
        <v>0</v>
      </c>
      <c r="P93" s="13">
        <f>IF(M93="nb",'List of dopants and characteris'!$B$10,IF(M93="ru",'List of dopants and characteris'!$C$10,IF(M93="ta",'List of dopants and characteris'!$D$10,IF(M93="sb",'List of dopants and characteris'!$E$10,IF(M93="w",'List of dopants and characteris'!$F$10,IF(M93="ge",'List of dopants and characteris'!$G$10,IF(M93="bi",'List of dopants and characteris'!$H$10,IF(M93="cr",'List of dopants and characteris'!$I$10,IF(M93="gd",'List of dopants and characteris'!$J$10,IF(M93="mo",'List of dopants and characteris'!$K$10,IF(M93="sm",'List of dopants and characteris'!$L$10,IF(M93="y",'List of dopants and characteris'!$M$10,0))))))))))))</f>
        <v>0</v>
      </c>
      <c r="Q93" s="15">
        <f>IF(K93="al",'List of dopants and characteris'!$B$3,IF(K93="fe",'List of dopants and characteris'!$C$3,IF(K93="ga",'List of dopants and characteris'!$D$3,IF(K93="ge",'List of dopants and characteris'!$E$3,0))))</f>
        <v>1.61</v>
      </c>
      <c r="R93" s="15">
        <f>IF(L93="sr",'List of dopants and characteris'!$B$7,IF(L93="ba",'List of dopants and characteris'!$C$7,IF(L93="ce",'List of dopants and characteris'!$D$7,IF(L93="ca",'List of dopants and characteris'!$E$7,IF(L93="rb",'List of dopants and characteris'!$F$7,0)))))</f>
        <v>0</v>
      </c>
      <c r="S93" s="15">
        <f>IF(M93="nb",'List of dopants and characteris'!$B$11,IF(M93="ru",'List of dopants and characteris'!$C$11,IF(M93="ta",'List of dopants and characteris'!$D$11,IF(M93="sb",'List of dopants and characteris'!$E$11,IF(M93="w",'List of dopants and characteris'!$F$11,IF(M93="ge",'List of dopants and characteris'!$G$11,IF(M93="bi",'List of dopants and characteris'!$H$11,IF(M93="cr",'List of dopants and characteris'!$I$11,IF(M93="gd",'List of dopants and characteris'!$J$11,IF(M93="mo",'List of dopants and characteris'!$K$11,IF(M93="sm",'List of dopants and characteris'!$L$11,IF(M93="y",'List of dopants and characteris'!$M$11,0))))))))))))</f>
        <v>0</v>
      </c>
    </row>
    <row r="94" spans="1:19" ht="14.25" x14ac:dyDescent="0.2">
      <c r="A94" s="19" t="s">
        <v>93</v>
      </c>
      <c r="B94" s="11">
        <v>7</v>
      </c>
      <c r="C94" s="11">
        <v>3</v>
      </c>
      <c r="D94" s="13">
        <f>2-G94</f>
        <v>1.6</v>
      </c>
      <c r="E94" s="11">
        <v>0</v>
      </c>
      <c r="F94" s="11">
        <v>0</v>
      </c>
      <c r="G94" s="11">
        <v>0.4</v>
      </c>
      <c r="H94" s="11">
        <v>86.9</v>
      </c>
      <c r="I94" s="12">
        <v>4.3999999999999999E-5</v>
      </c>
      <c r="J94" s="13">
        <f t="shared" si="2"/>
        <v>-4.356547323513813</v>
      </c>
      <c r="K94" s="14"/>
      <c r="L94" s="14"/>
      <c r="M94" s="11" t="s">
        <v>92</v>
      </c>
      <c r="N94" s="13">
        <f>IF(K94="al",'List of dopants and characteris'!$B$2,IF(K94="fe",'List of dopants and characteris'!$C$2,IF(K94="ga",'List of dopants and characteris'!$D$2,IF(K94="ge",'List of dopants and characteris'!$E$2,0))))</f>
        <v>0</v>
      </c>
      <c r="O94" s="11">
        <f>IF(L94="sr",'List of dopants and characteris'!$B$6,IF(L94="ba",'List of dopants and characteris'!$C$6,IF(L94="ce",'List of dopants and characteris'!$D$6,IF(L94="ca",'List of dopants and characteris'!$E$6,IF(L94="rb",'List of dopants and characteris'!$F$6,0)))))</f>
        <v>0</v>
      </c>
      <c r="P94" s="13">
        <f>IF(M94="nb",'List of dopants and characteris'!$B$10,IF(M94="ru",'List of dopants and characteris'!$C$10,IF(M94="ta",'List of dopants and characteris'!$D$10,IF(M94="sb",'List of dopants and characteris'!$E$10,IF(M94="w",'List of dopants and characteris'!$F$10,IF(M94="ge",'List of dopants and characteris'!$G$10,IF(M94="bi",'List of dopants and characteris'!$H$10,IF(M94="cr",'List of dopants and characteris'!$I$10,IF(M94="gd",'List of dopants and characteris'!$J$10,IF(M94="mo",'List of dopants and characteris'!$K$10,IF(M94="sm",'List of dopants and characteris'!$L$10,IF(M94="y",'List of dopants and characteris'!$M$10,0))))))))))))</f>
        <v>67</v>
      </c>
      <c r="Q94" s="15">
        <f>IF(K94="al",'List of dopants and characteris'!$B$3,IF(K94="fe",'List of dopants and characteris'!$C$3,IF(K94="ga",'List of dopants and characteris'!$D$3,IF(K94="ge",'List of dopants and characteris'!$E$3,0))))</f>
        <v>0</v>
      </c>
      <c r="R94" s="15">
        <f>IF(L94="sr",'List of dopants and characteris'!$B$7,IF(L94="ba",'List of dopants and characteris'!$C$7,IF(L94="ce",'List of dopants and characteris'!$D$7,IF(L94="ca",'List of dopants and characteris'!$E$7,IF(L94="rb",'List of dopants and characteris'!$F$7,0)))))</f>
        <v>0</v>
      </c>
      <c r="S94" s="15">
        <f>IF(M94="nb",'List of dopants and characteris'!$B$11,IF(M94="ru",'List of dopants and characteris'!$C$11,IF(M94="ta",'List of dopants and characteris'!$D$11,IF(M94="sb",'List of dopants and characteris'!$E$11,IF(M94="w",'List of dopants and characteris'!$F$11,IF(M94="ge",'List of dopants and characteris'!$G$11,IF(M94="bi",'List of dopants and characteris'!$H$11,IF(M94="cr",'List of dopants and characteris'!$I$11,IF(M94="gd",'List of dopants and characteris'!$J$11,IF(M94="mo",'List of dopants and characteris'!$K$11,IF(M94="sm",'List of dopants and characteris'!$L$11,IF(M94="y",'List of dopants and characteris'!$M$11,0))))))))))))</f>
        <v>2.0099999999999998</v>
      </c>
    </row>
    <row r="95" spans="1:19" ht="14.25" x14ac:dyDescent="0.2">
      <c r="A95" s="16" t="s">
        <v>81</v>
      </c>
      <c r="B95" s="11">
        <v>6.7</v>
      </c>
      <c r="C95" s="11">
        <v>3</v>
      </c>
      <c r="D95" s="11">
        <v>2</v>
      </c>
      <c r="E95" s="11">
        <v>0.1</v>
      </c>
      <c r="F95" s="11">
        <v>0</v>
      </c>
      <c r="G95" s="11">
        <v>0</v>
      </c>
      <c r="H95" s="11">
        <v>86.7</v>
      </c>
      <c r="I95" s="12">
        <v>2.5000000000000001E-5</v>
      </c>
      <c r="J95" s="13">
        <f t="shared" si="2"/>
        <v>-4.6020599913279625</v>
      </c>
      <c r="K95" s="11" t="s">
        <v>74</v>
      </c>
      <c r="L95" s="14"/>
      <c r="M95" s="14"/>
      <c r="N95" s="13">
        <f>IF(K95="al",'List of dopants and characteris'!$B$2,IF(K95="fe",'List of dopants and characteris'!$C$2,IF(K95="ga",'List of dopants and characteris'!$D$2,IF(K95="ge",'List of dopants and characteris'!$E$2,0))))</f>
        <v>61</v>
      </c>
      <c r="O95" s="11">
        <f>IF(L95="sr",'List of dopants and characteris'!$B$6,IF(L95="ba",'List of dopants and characteris'!$C$6,IF(L95="ce",'List of dopants and characteris'!$D$6,IF(L95="ca",'List of dopants and characteris'!$E$6,IF(L95="rb",'List of dopants and characteris'!$F$6,0)))))</f>
        <v>0</v>
      </c>
      <c r="P95" s="13">
        <f>IF(M95="nb",'List of dopants and characteris'!$B$10,IF(M95="ru",'List of dopants and characteris'!$C$10,IF(M95="ta",'List of dopants and characteris'!$D$10,IF(M95="sb",'List of dopants and characteris'!$E$10,IF(M95="w",'List of dopants and characteris'!$F$10,IF(M95="ge",'List of dopants and characteris'!$G$10,IF(M95="bi",'List of dopants and characteris'!$H$10,IF(M95="cr",'List of dopants and characteris'!$I$10,IF(M95="gd",'List of dopants and characteris'!$J$10,IF(M95="mo",'List of dopants and characteris'!$K$10,IF(M95="sm",'List of dopants and characteris'!$L$10,IF(M95="y",'List of dopants and characteris'!$M$10,0))))))))))))</f>
        <v>0</v>
      </c>
      <c r="Q95" s="15">
        <f>IF(K95="al",'List of dopants and characteris'!$B$3,IF(K95="fe",'List of dopants and characteris'!$C$3,IF(K95="ga",'List of dopants and characteris'!$D$3,IF(K95="ge",'List of dopants and characteris'!$E$3,0))))</f>
        <v>1.81</v>
      </c>
      <c r="R95" s="15">
        <f>IF(L95="sr",'List of dopants and characteris'!$B$7,IF(L95="ba",'List of dopants and characteris'!$C$7,IF(L95="ce",'List of dopants and characteris'!$D$7,IF(L95="ca",'List of dopants and characteris'!$E$7,IF(L95="rb",'List of dopants and characteris'!$F$7,0)))))</f>
        <v>0</v>
      </c>
      <c r="S95" s="15">
        <f>IF(M95="nb",'List of dopants and characteris'!$B$11,IF(M95="ru",'List of dopants and characteris'!$C$11,IF(M95="ta",'List of dopants and characteris'!$D$11,IF(M95="sb",'List of dopants and characteris'!$E$11,IF(M95="w",'List of dopants and characteris'!$F$11,IF(M95="ge",'List of dopants and characteris'!$G$11,IF(M95="bi",'List of dopants and characteris'!$H$11,IF(M95="cr",'List of dopants and characteris'!$I$11,IF(M95="gd",'List of dopants and characteris'!$J$11,IF(M95="mo",'List of dopants and characteris'!$K$11,IF(M95="sm",'List of dopants and characteris'!$L$11,IF(M95="y",'List of dopants and characteris'!$M$11,0))))))))))))</f>
        <v>0</v>
      </c>
    </row>
    <row r="96" spans="1:19" ht="14.25" x14ac:dyDescent="0.2">
      <c r="A96" s="16" t="s">
        <v>107</v>
      </c>
      <c r="B96" s="11">
        <f>7-G96</f>
        <v>6</v>
      </c>
      <c r="C96" s="11">
        <v>3</v>
      </c>
      <c r="D96" s="13">
        <f>2-G96</f>
        <v>1</v>
      </c>
      <c r="E96" s="11">
        <v>0</v>
      </c>
      <c r="F96" s="11">
        <v>0</v>
      </c>
      <c r="G96" s="11">
        <v>1</v>
      </c>
      <c r="H96" s="11">
        <v>86</v>
      </c>
      <c r="I96" s="12">
        <v>2.5999999999999998E-4</v>
      </c>
      <c r="J96" s="13">
        <f t="shared" si="2"/>
        <v>-3.5850266520291822</v>
      </c>
      <c r="K96" s="14"/>
      <c r="L96" s="14"/>
      <c r="M96" s="11" t="s">
        <v>106</v>
      </c>
      <c r="N96" s="13">
        <f>IF(K96="al",'List of dopants and characteris'!$B$2,IF(K96="fe",'List of dopants and characteris'!$C$2,IF(K96="ga",'List of dopants and characteris'!$D$2,IF(K96="ge",'List of dopants and characteris'!$E$2,0))))</f>
        <v>0</v>
      </c>
      <c r="O96" s="11">
        <f>IF(L96="sr",'List of dopants and characteris'!$B$6,IF(L96="ba",'List of dopants and characteris'!$C$6,IF(L96="ce",'List of dopants and characteris'!$D$6,IF(L96="ca",'List of dopants and characteris'!$E$6,IF(L96="rb",'List of dopants and characteris'!$F$6,0)))))</f>
        <v>0</v>
      </c>
      <c r="P96" s="13">
        <f>IF(M96="nb",'List of dopants and characteris'!$B$10,IF(M96="ru",'List of dopants and characteris'!$C$10,IF(M96="ta",'List of dopants and characteris'!$D$10,IF(M96="sb",'List of dopants and characteris'!$E$10,IF(M96="w",'List of dopants and characteris'!$F$10,IF(M96="ge",'List of dopants and characteris'!$G$10,IF(M96="bi",'List of dopants and characteris'!$H$10,IF(M96="cr",'List of dopants and characteris'!$I$10,IF(M96="gd",'List of dopants and characteris'!$J$10,IF(M96="mo",'List of dopants and characteris'!$K$10,IF(M96="sm",'List of dopants and characteris'!$L$10,IF(M96="y",'List of dopants and characteris'!$M$10,0))))))))))))</f>
        <v>74</v>
      </c>
      <c r="Q96" s="15">
        <f>IF(K96="al",'List of dopants and characteris'!$B$3,IF(K96="fe",'List of dopants and characteris'!$C$3,IF(K96="ga",'List of dopants and characteris'!$D$3,IF(K96="ge",'List of dopants and characteris'!$E$3,0))))</f>
        <v>0</v>
      </c>
      <c r="R96" s="15">
        <f>IF(L96="sr",'List of dopants and characteris'!$B$7,IF(L96="ba",'List of dopants and characteris'!$C$7,IF(L96="ce",'List of dopants and characteris'!$D$7,IF(L96="ca",'List of dopants and characteris'!$E$7,IF(L96="rb",'List of dopants and characteris'!$F$7,0)))))</f>
        <v>0</v>
      </c>
      <c r="S96" s="15">
        <f>IF(M96="nb",'List of dopants and characteris'!$B$11,IF(M96="ru",'List of dopants and characteris'!$C$11,IF(M96="ta",'List of dopants and characteris'!$D$11,IF(M96="sb",'List of dopants and characteris'!$E$11,IF(M96="w",'List of dopants and characteris'!$F$11,IF(M96="ge",'List of dopants and characteris'!$G$11,IF(M96="bi",'List of dopants and characteris'!$H$11,IF(M96="cr",'List of dopants and characteris'!$I$11,IF(M96="gd",'List of dopants and characteris'!$J$11,IF(M96="mo",'List of dopants and characteris'!$K$11,IF(M96="sm",'List of dopants and characteris'!$L$11,IF(M96="y",'List of dopants and characteris'!$M$11,0))))))))))))</f>
        <v>2.0499999999999998</v>
      </c>
    </row>
    <row r="97" spans="1:19" ht="14.25" x14ac:dyDescent="0.2">
      <c r="A97" s="16" t="s">
        <v>121</v>
      </c>
      <c r="B97" s="11">
        <v>6.5</v>
      </c>
      <c r="C97" s="11">
        <v>3</v>
      </c>
      <c r="D97" s="11">
        <v>1.5</v>
      </c>
      <c r="E97" s="11">
        <v>0</v>
      </c>
      <c r="F97" s="11">
        <v>0</v>
      </c>
      <c r="G97" s="11">
        <v>0.5</v>
      </c>
      <c r="H97" s="11">
        <v>86</v>
      </c>
      <c r="I97" s="12">
        <v>1.7999999999999999E-6</v>
      </c>
      <c r="J97" s="13">
        <f t="shared" si="2"/>
        <v>-5.7447274948966935</v>
      </c>
      <c r="K97" s="14"/>
      <c r="L97" s="14"/>
      <c r="M97" s="11" t="s">
        <v>72</v>
      </c>
      <c r="N97" s="13">
        <f>IF(K97="al",'List of dopants and characteris'!$B$2,IF(K97="fe",'List of dopants and characteris'!$C$2,IF(K97="ga",'List of dopants and characteris'!$D$2,IF(K97="ge",'List of dopants and characteris'!$E$2,0))))</f>
        <v>0</v>
      </c>
      <c r="O97" s="11">
        <f>IF(L97="sr",'List of dopants and characteris'!$B$6,IF(L97="ba",'List of dopants and characteris'!$C$6,IF(L97="ce",'List of dopants and characteris'!$D$6,IF(L97="ca",'List of dopants and characteris'!$E$6,IF(L97="rb",'List of dopants and characteris'!$F$6,0)))))</f>
        <v>0</v>
      </c>
      <c r="P97" s="13">
        <f>IF(M97="nb",'List of dopants and characteris'!$B$10,IF(M97="ru",'List of dopants and characteris'!$C$10,IF(M97="ta",'List of dopants and characteris'!$D$10,IF(M97="sb",'List of dopants and characteris'!$E$10,IF(M97="w",'List of dopants and characteris'!$F$10,IF(M97="ge",'List of dopants and characteris'!$G$10,IF(M97="bi",'List of dopants and characteris'!$H$10,IF(M97="cr",'List of dopants and characteris'!$I$10,IF(M97="gd",'List of dopants and characteris'!$J$10,IF(M97="mo",'List of dopants and characteris'!$K$10,IF(M97="sm",'List of dopants and characteris'!$L$10,IF(M97="y",'List of dopants and characteris'!$M$10,0))))))))))))</f>
        <v>78</v>
      </c>
      <c r="Q97" s="15">
        <f>IF(K97="al",'List of dopants and characteris'!$B$3,IF(K97="fe",'List of dopants and characteris'!$C$3,IF(K97="ga",'List of dopants and characteris'!$D$3,IF(K97="ge",'List of dopants and characteris'!$E$3,0))))</f>
        <v>0</v>
      </c>
      <c r="R97" s="15">
        <f>IF(L97="sr",'List of dopants and characteris'!$B$7,IF(L97="ba",'List of dopants and characteris'!$C$7,IF(L97="ce",'List of dopants and characteris'!$D$7,IF(L97="ca",'List of dopants and characteris'!$E$7,IF(L97="rb",'List of dopants and characteris'!$F$7,0)))))</f>
        <v>0</v>
      </c>
      <c r="S97" s="15">
        <f>IF(M97="nb",'List of dopants and characteris'!$B$11,IF(M97="ru",'List of dopants and characteris'!$C$11,IF(M97="ta",'List of dopants and characteris'!$D$11,IF(M97="sb",'List of dopants and characteris'!$E$11,IF(M97="w",'List of dopants and characteris'!$F$11,IF(M97="ge",'List of dopants and characteris'!$G$11,IF(M97="bi",'List of dopants and characteris'!$H$11,IF(M97="cr",'List of dopants and characteris'!$I$11,IF(M97="gd",'List of dopants and characteris'!$J$11,IF(M97="mo",'List of dopants and characteris'!$K$11,IF(M97="sm",'List of dopants and characteris'!$L$11,IF(M97="y",'List of dopants and characteris'!$M$11,0))))))))))))</f>
        <v>1.5</v>
      </c>
    </row>
    <row r="98" spans="1:19" ht="14.25" x14ac:dyDescent="0.2">
      <c r="A98" s="16" t="s">
        <v>61</v>
      </c>
      <c r="B98" s="11">
        <v>6.25</v>
      </c>
      <c r="C98" s="11">
        <v>3</v>
      </c>
      <c r="D98" s="11">
        <v>2</v>
      </c>
      <c r="E98" s="11">
        <v>0.25</v>
      </c>
      <c r="F98" s="11">
        <v>0</v>
      </c>
      <c r="G98" s="11">
        <v>0</v>
      </c>
      <c r="H98" s="11">
        <v>85.4</v>
      </c>
      <c r="I98" s="12">
        <v>1.1E-4</v>
      </c>
      <c r="J98" s="13">
        <f t="shared" ref="J98:J114" si="3">LOG10(I98)</f>
        <v>-3.9586073148417751</v>
      </c>
      <c r="K98" s="11" t="s">
        <v>49</v>
      </c>
      <c r="L98" s="14"/>
      <c r="M98" s="14"/>
      <c r="N98" s="13">
        <f>IF(K98="al",'List of dopants and characteris'!$B$2,IF(K98="fe",'List of dopants and characteris'!$C$2,IF(K98="ga",'List of dopants and characteris'!$D$2,IF(K98="ge",'List of dopants and characteris'!$E$2,0))))</f>
        <v>53</v>
      </c>
      <c r="O98" s="11">
        <f>IF(L98="sr",'List of dopants and characteris'!$B$6,IF(L98="ba",'List of dopants and characteris'!$C$6,IF(L98="ce",'List of dopants and characteris'!$D$6,IF(L98="ca",'List of dopants and characteris'!$E$6,IF(L98="rb",'List of dopants and characteris'!$F$6,0)))))</f>
        <v>0</v>
      </c>
      <c r="P98" s="13">
        <f>IF(M98="nb",'List of dopants and characteris'!$B$10,IF(M98="ru",'List of dopants and characteris'!$C$10,IF(M98="ta",'List of dopants and characteris'!$D$10,IF(M98="sb",'List of dopants and characteris'!$E$10,IF(M98="w",'List of dopants and characteris'!$F$10,IF(M98="ge",'List of dopants and characteris'!$G$10,IF(M98="bi",'List of dopants and characteris'!$H$10,IF(M98="cr",'List of dopants and characteris'!$I$10,IF(M98="gd",'List of dopants and characteris'!$J$10,IF(M98="mo",'List of dopants and characteris'!$K$10,IF(M98="sm",'List of dopants and characteris'!$L$10,IF(M98="y",'List of dopants and characteris'!$M$10,0))))))))))))</f>
        <v>0</v>
      </c>
      <c r="Q98" s="15">
        <f>IF(K98="al",'List of dopants and characteris'!$B$3,IF(K98="fe",'List of dopants and characteris'!$C$3,IF(K98="ga",'List of dopants and characteris'!$D$3,IF(K98="ge",'List of dopants and characteris'!$E$3,0))))</f>
        <v>1.61</v>
      </c>
      <c r="R98" s="15">
        <f>IF(L98="sr",'List of dopants and characteris'!$B$7,IF(L98="ba",'List of dopants and characteris'!$C$7,IF(L98="ce",'List of dopants and characteris'!$D$7,IF(L98="ca",'List of dopants and characteris'!$E$7,IF(L98="rb",'List of dopants and characteris'!$F$7,0)))))</f>
        <v>0</v>
      </c>
      <c r="S98" s="15">
        <f>IF(M98="nb",'List of dopants and characteris'!$B$11,IF(M98="ru",'List of dopants and characteris'!$C$11,IF(M98="ta",'List of dopants and characteris'!$D$11,IF(M98="sb",'List of dopants and characteris'!$E$11,IF(M98="w",'List of dopants and characteris'!$F$11,IF(M98="ge",'List of dopants and characteris'!$G$11,IF(M98="bi",'List of dopants and characteris'!$H$11,IF(M98="cr",'List of dopants and characteris'!$I$11,IF(M98="gd",'List of dopants and characteris'!$J$11,IF(M98="mo",'List of dopants and characteris'!$K$11,IF(M98="sm",'List of dopants and characteris'!$L$11,IF(M98="y",'List of dopants and characteris'!$M$11,0))))))))))))</f>
        <v>0</v>
      </c>
    </row>
    <row r="99" spans="1:19" ht="14.25" x14ac:dyDescent="0.2">
      <c r="A99" s="16" t="s">
        <v>99</v>
      </c>
      <c r="B99" s="11">
        <v>6.5</v>
      </c>
      <c r="C99" s="11">
        <v>3</v>
      </c>
      <c r="D99" s="11">
        <v>1.5</v>
      </c>
      <c r="E99" s="11">
        <v>0</v>
      </c>
      <c r="F99" s="11">
        <v>0</v>
      </c>
      <c r="G99" s="11">
        <v>0.5</v>
      </c>
      <c r="H99" s="11">
        <v>85</v>
      </c>
      <c r="I99" s="12">
        <v>4.3999999999999999E-5</v>
      </c>
      <c r="J99" s="13">
        <f t="shared" si="3"/>
        <v>-4.356547323513813</v>
      </c>
      <c r="K99" s="14"/>
      <c r="L99" s="14"/>
      <c r="M99" s="11" t="s">
        <v>98</v>
      </c>
      <c r="N99" s="13">
        <f>IF(K99="al",'List of dopants and characteris'!$B$2,IF(K99="fe",'List of dopants and characteris'!$C$2,IF(K99="ga",'List of dopants and characteris'!$D$2,IF(K99="ge",'List of dopants and characteris'!$E$2,0))))</f>
        <v>0</v>
      </c>
      <c r="O99" s="11">
        <f>IF(L99="sr",'List of dopants and characteris'!$B$6,IF(L99="ba",'List of dopants and characteris'!$C$6,IF(L99="ce",'List of dopants and characteris'!$D$6,IF(L99="ca",'List of dopants and characteris'!$E$6,IF(L99="rb",'List of dopants and characteris'!$F$6,0)))))</f>
        <v>0</v>
      </c>
      <c r="P99" s="13">
        <f>IF(M99="nb",'List of dopants and characteris'!$B$10,IF(M99="ru",'List of dopants and characteris'!$C$10,IF(M99="ta",'List of dopants and characteris'!$D$10,IF(M99="sb",'List of dopants and characteris'!$E$10,IF(M99="w",'List of dopants and characteris'!$F$10,IF(M99="ge",'List of dopants and characteris'!$G$10,IF(M99="bi",'List of dopants and characteris'!$H$10,IF(M99="cr",'List of dopants and characteris'!$I$10,IF(M99="gd",'List of dopants and characteris'!$J$10,IF(M99="mo",'List of dopants and characteris'!$K$10,IF(M99="sm",'List of dopants and characteris'!$L$10,IF(M99="y",'List of dopants and characteris'!$M$10,0))))))))))))</f>
        <v>78</v>
      </c>
      <c r="Q99" s="15">
        <f>IF(K99="al",'List of dopants and characteris'!$B$3,IF(K99="fe",'List of dopants and characteris'!$C$3,IF(K99="ga",'List of dopants and characteris'!$D$3,IF(K99="ge",'List of dopants and characteris'!$E$3,0))))</f>
        <v>0</v>
      </c>
      <c r="R99" s="15">
        <f>IF(L99="sr",'List of dopants and characteris'!$B$7,IF(L99="ba",'List of dopants and characteris'!$C$7,IF(L99="ce",'List of dopants and characteris'!$D$7,IF(L99="ca",'List of dopants and characteris'!$E$7,IF(L99="rb",'List of dopants and characteris'!$F$7,0)))))</f>
        <v>0</v>
      </c>
      <c r="S99" s="15">
        <f>IF(M99="nb",'List of dopants and characteris'!$B$11,IF(M99="ru",'List of dopants and characteris'!$C$11,IF(M99="ta",'List of dopants and characteris'!$D$11,IF(M99="sb",'List of dopants and characteris'!$E$11,IF(M99="w",'List of dopants and characteris'!$F$11,IF(M99="ge",'List of dopants and characteris'!$G$11,IF(M99="bi",'List of dopants and characteris'!$H$11,IF(M99="cr",'List of dopants and characteris'!$I$11,IF(M99="gd",'List of dopants and characteris'!$J$11,IF(M99="mo",'List of dopants and characteris'!$K$11,IF(M99="sm",'List of dopants and characteris'!$L$11,IF(M99="y",'List of dopants and characteris'!$M$11,0))))))))))))</f>
        <v>1.6</v>
      </c>
    </row>
    <row r="100" spans="1:19" ht="14.25" x14ac:dyDescent="0.2">
      <c r="A100" s="16" t="s">
        <v>108</v>
      </c>
      <c r="B100" s="11">
        <f>7+G100</f>
        <v>7</v>
      </c>
      <c r="C100" s="11">
        <v>3</v>
      </c>
      <c r="D100" s="13">
        <f>2-G100</f>
        <v>2</v>
      </c>
      <c r="E100" s="11">
        <v>0</v>
      </c>
      <c r="F100" s="11">
        <v>0</v>
      </c>
      <c r="G100" s="11">
        <v>0</v>
      </c>
      <c r="H100" s="11">
        <v>84.6</v>
      </c>
      <c r="I100" s="12">
        <v>1E-4</v>
      </c>
      <c r="J100" s="13">
        <f t="shared" si="3"/>
        <v>-4</v>
      </c>
      <c r="K100" s="14"/>
      <c r="L100" s="14"/>
      <c r="M100" s="14"/>
      <c r="N100" s="13">
        <f>IF(K100="al",'List of dopants and characteris'!$B$2,IF(K100="fe",'List of dopants and characteris'!$C$2,IF(K100="ga",'List of dopants and characteris'!$D$2,IF(K100="ge",'List of dopants and characteris'!$E$2,0))))</f>
        <v>0</v>
      </c>
      <c r="O100" s="11">
        <f>IF(L100="sr",'List of dopants and characteris'!$B$6,IF(L100="ba",'List of dopants and characteris'!$C$6,IF(L100="ce",'List of dopants and characteris'!$D$6,IF(L100="ca",'List of dopants and characteris'!$E$6,IF(L100="rb",'List of dopants and characteris'!$F$6,0)))))</f>
        <v>0</v>
      </c>
      <c r="P100" s="13">
        <f>IF(M100="nb",'List of dopants and characteris'!$B$10,IF(M100="ru",'List of dopants and characteris'!$C$10,IF(M100="ta",'List of dopants and characteris'!$D$10,IF(M100="sb",'List of dopants and characteris'!$E$10,IF(M100="w",'List of dopants and characteris'!$F$10,IF(M100="ge",'List of dopants and characteris'!$G$10,IF(M100="bi",'List of dopants and characteris'!$H$10,IF(M100="cr",'List of dopants and characteris'!$I$10,IF(M100="gd",'List of dopants and characteris'!$J$10,IF(M100="mo",'List of dopants and characteris'!$K$10,IF(M100="sm",'List of dopants and characteris'!$L$10,IF(M100="y",'List of dopants and characteris'!$M$10,0))))))))))))</f>
        <v>0</v>
      </c>
      <c r="Q100" s="15">
        <f>IF(K100="al",'List of dopants and characteris'!$B$3,IF(K100="fe",'List of dopants and characteris'!$C$3,IF(K100="ga",'List of dopants and characteris'!$D$3,IF(K100="ge",'List of dopants and characteris'!$E$3,0))))</f>
        <v>0</v>
      </c>
      <c r="R100" s="15">
        <f>IF(L100="sr",'List of dopants and characteris'!$B$7,IF(L100="ba",'List of dopants and characteris'!$C$7,IF(L100="ce",'List of dopants and characteris'!$D$7,IF(L100="ca",'List of dopants and characteris'!$E$7,IF(L100="rb",'List of dopants and characteris'!$F$7,0)))))</f>
        <v>0</v>
      </c>
      <c r="S100" s="15">
        <f>IF(M100="nb",'List of dopants and characteris'!$B$11,IF(M100="ru",'List of dopants and characteris'!$C$11,IF(M100="ta",'List of dopants and characteris'!$D$11,IF(M100="sb",'List of dopants and characteris'!$E$11,IF(M100="w",'List of dopants and characteris'!$F$11,IF(M100="ge",'List of dopants and characteris'!$G$11,IF(M100="bi",'List of dopants and characteris'!$H$11,IF(M100="cr",'List of dopants and characteris'!$I$11,IF(M100="gd",'List of dopants and characteris'!$J$11,IF(M100="mo",'List of dopants and characteris'!$K$11,IF(M100="sm",'List of dopants and characteris'!$L$11,IF(M100="y",'List of dopants and characteris'!$M$11,0))))))))))))</f>
        <v>0</v>
      </c>
    </row>
    <row r="101" spans="1:19" ht="14.25" x14ac:dyDescent="0.2">
      <c r="A101" s="16" t="s">
        <v>75</v>
      </c>
      <c r="B101" s="11">
        <v>6</v>
      </c>
      <c r="C101" s="11">
        <v>3</v>
      </c>
      <c r="D101" s="11">
        <v>1</v>
      </c>
      <c r="E101" s="11">
        <v>0</v>
      </c>
      <c r="F101" s="11">
        <v>0</v>
      </c>
      <c r="G101" s="11">
        <v>1</v>
      </c>
      <c r="H101" s="11">
        <v>84</v>
      </c>
      <c r="I101" s="12">
        <v>1.2E-5</v>
      </c>
      <c r="J101" s="13">
        <f t="shared" si="3"/>
        <v>-4.9208187539523749</v>
      </c>
      <c r="K101" s="14"/>
      <c r="L101" s="14"/>
      <c r="M101" s="11" t="s">
        <v>76</v>
      </c>
      <c r="N101" s="13">
        <f>IF(K101="al",'List of dopants and characteris'!$B$2,IF(K101="fe",'List of dopants and characteris'!$C$2,IF(K101="ga",'List of dopants and characteris'!$D$2,IF(K101="ge",'List of dopants and characteris'!$E$2,0))))</f>
        <v>0</v>
      </c>
      <c r="O101" s="11">
        <f>IF(L101="sr",'List of dopants and characteris'!$B$6,IF(L101="ba",'List of dopants and characteris'!$C$6,IF(L101="ce",'List of dopants and characteris'!$D$6,IF(L101="ca",'List of dopants and characteris'!$E$6,IF(L101="rb",'List of dopants and characteris'!$F$6,0)))))</f>
        <v>0</v>
      </c>
      <c r="P101" s="13">
        <f>IF(M101="nb",'List of dopants and characteris'!$B$10,IF(M101="ru",'List of dopants and characteris'!$C$10,IF(M101="ta",'List of dopants and characteris'!$D$10,IF(M101="sb",'List of dopants and characteris'!$E$10,IF(M101="w",'List of dopants and characteris'!$F$10,IF(M101="ge",'List of dopants and characteris'!$G$10,IF(M101="bi",'List of dopants and characteris'!$H$10,IF(M101="cr",'List of dopants and characteris'!$I$10,IF(M101="gd",'List of dopants and characteris'!$J$10,IF(M101="mo",'List of dopants and characteris'!$K$10,IF(M101="sm",'List of dopants and characteris'!$L$10,IF(M101="y",'List of dopants and characteris'!$M$10,0))))))))))))</f>
        <v>90</v>
      </c>
      <c r="Q101" s="15">
        <f>IF(K101="al",'List of dopants and characteris'!$B$3,IF(K101="fe",'List of dopants and characteris'!$C$3,IF(K101="ga",'List of dopants and characteris'!$D$3,IF(K101="ge",'List of dopants and characteris'!$E$3,0))))</f>
        <v>0</v>
      </c>
      <c r="R101" s="15">
        <f>IF(L101="sr",'List of dopants and characteris'!$B$7,IF(L101="ba",'List of dopants and characteris'!$C$7,IF(L101="ce",'List of dopants and characteris'!$D$7,IF(L101="ca",'List of dopants and characteris'!$E$7,IF(L101="rb",'List of dopants and characteris'!$F$7,0)))))</f>
        <v>0</v>
      </c>
      <c r="S101" s="15">
        <f>IF(M101="nb",'List of dopants and characteris'!$B$11,IF(M101="ru",'List of dopants and characteris'!$C$11,IF(M101="ta",'List of dopants and characteris'!$D$11,IF(M101="sb",'List of dopants and characteris'!$E$11,IF(M101="w",'List of dopants and characteris'!$F$11,IF(M101="ge",'List of dopants and characteris'!$G$11,IF(M101="bi",'List of dopants and characteris'!$H$11,IF(M101="cr",'List of dopants and characteris'!$I$11,IF(M101="gd",'List of dopants and characteris'!$J$11,IF(M101="mo",'List of dopants and characteris'!$K$11,IF(M101="sm",'List of dopants and characteris'!$L$11,IF(M101="y",'List of dopants and characteris'!$M$11,0))))))))))))</f>
        <v>2.02</v>
      </c>
    </row>
    <row r="102" spans="1:19" ht="14.25" x14ac:dyDescent="0.2">
      <c r="A102" s="16" t="s">
        <v>107</v>
      </c>
      <c r="B102" s="11">
        <f>7-G102</f>
        <v>6.2</v>
      </c>
      <c r="C102" s="11">
        <v>3</v>
      </c>
      <c r="D102" s="13">
        <f>2-G102</f>
        <v>1.2</v>
      </c>
      <c r="E102" s="11">
        <v>0</v>
      </c>
      <c r="F102" s="11">
        <v>0</v>
      </c>
      <c r="G102" s="11">
        <v>0.8</v>
      </c>
      <c r="H102" s="11">
        <v>84</v>
      </c>
      <c r="I102" s="12">
        <v>4.4999999999999999E-4</v>
      </c>
      <c r="J102" s="13">
        <f t="shared" si="3"/>
        <v>-3.3467874862246565</v>
      </c>
      <c r="K102" s="14"/>
      <c r="L102" s="14"/>
      <c r="M102" s="11" t="s">
        <v>106</v>
      </c>
      <c r="N102" s="13">
        <f>IF(K102="al",'List of dopants and characteris'!$B$2,IF(K102="fe",'List of dopants and characteris'!$C$2,IF(K102="ga",'List of dopants and characteris'!$D$2,IF(K102="ge",'List of dopants and characteris'!$E$2,0))))</f>
        <v>0</v>
      </c>
      <c r="O102" s="11">
        <f>IF(L102="sr",'List of dopants and characteris'!$B$6,IF(L102="ba",'List of dopants and characteris'!$C$6,IF(L102="ce",'List of dopants and characteris'!$D$6,IF(L102="ca",'List of dopants and characteris'!$E$6,IF(L102="rb",'List of dopants and characteris'!$F$6,0)))))</f>
        <v>0</v>
      </c>
      <c r="P102" s="13">
        <f>IF(M102="nb",'List of dopants and characteris'!$B$10,IF(M102="ru",'List of dopants and characteris'!$C$10,IF(M102="ta",'List of dopants and characteris'!$D$10,IF(M102="sb",'List of dopants and characteris'!$E$10,IF(M102="w",'List of dopants and characteris'!$F$10,IF(M102="ge",'List of dopants and characteris'!$G$10,IF(M102="bi",'List of dopants and characteris'!$H$10,IF(M102="cr",'List of dopants and characteris'!$I$10,IF(M102="gd",'List of dopants and characteris'!$J$10,IF(M102="mo",'List of dopants and characteris'!$K$10,IF(M102="sm",'List of dopants and characteris'!$L$10,IF(M102="y",'List of dopants and characteris'!$M$10,0))))))))))))</f>
        <v>74</v>
      </c>
      <c r="Q102" s="15">
        <f>IF(K102="al",'List of dopants and characteris'!$B$3,IF(K102="fe",'List of dopants and characteris'!$C$3,IF(K102="ga",'List of dopants and characteris'!$D$3,IF(K102="ge",'List of dopants and characteris'!$E$3,0))))</f>
        <v>0</v>
      </c>
      <c r="R102" s="15">
        <f>IF(L102="sr",'List of dopants and characteris'!$B$7,IF(L102="ba",'List of dopants and characteris'!$C$7,IF(L102="ce",'List of dopants and characteris'!$D$7,IF(L102="ca",'List of dopants and characteris'!$E$7,IF(L102="rb",'List of dopants and characteris'!$F$7,0)))))</f>
        <v>0</v>
      </c>
      <c r="S102" s="15">
        <f>IF(M102="nb",'List of dopants and characteris'!$B$11,IF(M102="ru",'List of dopants and characteris'!$C$11,IF(M102="ta",'List of dopants and characteris'!$D$11,IF(M102="sb",'List of dopants and characteris'!$E$11,IF(M102="w",'List of dopants and characteris'!$F$11,IF(M102="ge",'List of dopants and characteris'!$G$11,IF(M102="bi",'List of dopants and characteris'!$H$11,IF(M102="cr",'List of dopants and characteris'!$I$11,IF(M102="gd",'List of dopants and characteris'!$J$11,IF(M102="mo",'List of dopants and characteris'!$K$11,IF(M102="sm",'List of dopants and characteris'!$L$11,IF(M102="y",'List of dopants and characteris'!$M$11,0))))))))))))</f>
        <v>2.0499999999999998</v>
      </c>
    </row>
    <row r="103" spans="1:19" ht="14.25" x14ac:dyDescent="0.2">
      <c r="A103" s="16" t="s">
        <v>122</v>
      </c>
      <c r="B103" s="11">
        <v>6.4</v>
      </c>
      <c r="C103" s="11">
        <v>3</v>
      </c>
      <c r="D103" s="11">
        <v>1.4</v>
      </c>
      <c r="E103" s="11">
        <v>0</v>
      </c>
      <c r="F103" s="11">
        <v>0</v>
      </c>
      <c r="G103" s="11">
        <v>0.6</v>
      </c>
      <c r="H103" s="11">
        <v>84</v>
      </c>
      <c r="I103" s="12">
        <v>2.3000000000000001E-4</v>
      </c>
      <c r="J103" s="13">
        <f t="shared" si="3"/>
        <v>-3.6382721639824069</v>
      </c>
      <c r="K103" s="14"/>
      <c r="L103" s="14"/>
      <c r="M103" s="11" t="s">
        <v>72</v>
      </c>
      <c r="N103" s="13">
        <f>IF(K103="al",'List of dopants and characteris'!$B$2,IF(K103="fe",'List of dopants and characteris'!$C$2,IF(K103="ga",'List of dopants and characteris'!$D$2,IF(K103="ge",'List of dopants and characteris'!$E$2,0))))</f>
        <v>0</v>
      </c>
      <c r="O103" s="11">
        <f>IF(L103="sr",'List of dopants and characteris'!$B$6,IF(L103="ba",'List of dopants and characteris'!$C$6,IF(L103="ce",'List of dopants and characteris'!$D$6,IF(L103="ca",'List of dopants and characteris'!$E$6,IF(L103="rb",'List of dopants and characteris'!$F$6,0)))))</f>
        <v>0</v>
      </c>
      <c r="P103" s="13">
        <f>IF(M103="nb",'List of dopants and characteris'!$B$10,IF(M103="ru",'List of dopants and characteris'!$C$10,IF(M103="ta",'List of dopants and characteris'!$D$10,IF(M103="sb",'List of dopants and characteris'!$E$10,IF(M103="w",'List of dopants and characteris'!$F$10,IF(M103="ge",'List of dopants and characteris'!$G$10,IF(M103="bi",'List of dopants and characteris'!$H$10,IF(M103="cr",'List of dopants and characteris'!$I$10,IF(M103="gd",'List of dopants and characteris'!$J$10,IF(M103="mo",'List of dopants and characteris'!$K$10,IF(M103="sm",'List of dopants and characteris'!$L$10,IF(M103="y",'List of dopants and characteris'!$M$10,0))))))))))))</f>
        <v>78</v>
      </c>
      <c r="Q103" s="15">
        <f>IF(K103="al",'List of dopants and characteris'!$B$3,IF(K103="fe",'List of dopants and characteris'!$C$3,IF(K103="ga",'List of dopants and characteris'!$D$3,IF(K103="ge",'List of dopants and characteris'!$E$3,0))))</f>
        <v>0</v>
      </c>
      <c r="R103" s="15">
        <f>IF(L103="sr",'List of dopants and characteris'!$B$7,IF(L103="ba",'List of dopants and characteris'!$C$7,IF(L103="ce",'List of dopants and characteris'!$D$7,IF(L103="ca",'List of dopants and characteris'!$E$7,IF(L103="rb",'List of dopants and characteris'!$F$7,0)))))</f>
        <v>0</v>
      </c>
      <c r="S103" s="15">
        <f>IF(M103="nb",'List of dopants and characteris'!$B$11,IF(M103="ru",'List of dopants and characteris'!$C$11,IF(M103="ta",'List of dopants and characteris'!$D$11,IF(M103="sb",'List of dopants and characteris'!$E$11,IF(M103="w",'List of dopants and characteris'!$F$11,IF(M103="ge",'List of dopants and characteris'!$G$11,IF(M103="bi",'List of dopants and characteris'!$H$11,IF(M103="cr",'List of dopants and characteris'!$I$11,IF(M103="gd",'List of dopants and characteris'!$J$11,IF(M103="mo",'List of dopants and characteris'!$K$11,IF(M103="sm",'List of dopants and characteris'!$L$11,IF(M103="y",'List of dopants and characteris'!$M$11,0))))))))))))</f>
        <v>1.5</v>
      </c>
    </row>
    <row r="104" spans="1:19" ht="14.25" x14ac:dyDescent="0.2">
      <c r="A104" s="16" t="s">
        <v>61</v>
      </c>
      <c r="B104" s="11">
        <v>6.25</v>
      </c>
      <c r="C104" s="11">
        <v>3</v>
      </c>
      <c r="D104" s="11">
        <v>2</v>
      </c>
      <c r="E104" s="11">
        <v>0.25</v>
      </c>
      <c r="F104" s="11">
        <v>0</v>
      </c>
      <c r="G104" s="11">
        <v>0</v>
      </c>
      <c r="H104" s="11">
        <v>83.2</v>
      </c>
      <c r="I104" s="12">
        <v>2.5999999999999998E-4</v>
      </c>
      <c r="J104" s="13">
        <f t="shared" si="3"/>
        <v>-3.5850266520291822</v>
      </c>
      <c r="K104" s="11" t="s">
        <v>49</v>
      </c>
      <c r="L104" s="14"/>
      <c r="M104" s="14"/>
      <c r="N104" s="13">
        <f>IF(K104="al",'List of dopants and characteris'!$B$2,IF(K104="fe",'List of dopants and characteris'!$C$2,IF(K104="ga",'List of dopants and characteris'!$D$2,IF(K104="ge",'List of dopants and characteris'!$E$2,0))))</f>
        <v>53</v>
      </c>
      <c r="O104" s="11">
        <f>IF(L104="sr",'List of dopants and characteris'!$B$6,IF(L104="ba",'List of dopants and characteris'!$C$6,IF(L104="ce",'List of dopants and characteris'!$D$6,IF(L104="ca",'List of dopants and characteris'!$E$6,IF(L104="rb",'List of dopants and characteris'!$F$6,0)))))</f>
        <v>0</v>
      </c>
      <c r="P104" s="13">
        <f>IF(M104="nb",'List of dopants and characteris'!$B$10,IF(M104="ru",'List of dopants and characteris'!$C$10,IF(M104="ta",'List of dopants and characteris'!$D$10,IF(M104="sb",'List of dopants and characteris'!$E$10,IF(M104="w",'List of dopants and characteris'!$F$10,IF(M104="ge",'List of dopants and characteris'!$G$10,IF(M104="bi",'List of dopants and characteris'!$H$10,IF(M104="cr",'List of dopants and characteris'!$I$10,IF(M104="gd",'List of dopants and characteris'!$J$10,IF(M104="mo",'List of dopants and characteris'!$K$10,IF(M104="sm",'List of dopants and characteris'!$L$10,IF(M104="y",'List of dopants and characteris'!$M$10,0))))))))))))</f>
        <v>0</v>
      </c>
      <c r="Q104" s="15">
        <f>IF(K104="al",'List of dopants and characteris'!$B$3,IF(K104="fe",'List of dopants and characteris'!$C$3,IF(K104="ga",'List of dopants and characteris'!$D$3,IF(K104="ge",'List of dopants and characteris'!$E$3,0))))</f>
        <v>1.61</v>
      </c>
      <c r="R104" s="15">
        <f>IF(L104="sr",'List of dopants and characteris'!$B$7,IF(L104="ba",'List of dopants and characteris'!$C$7,IF(L104="ce",'List of dopants and characteris'!$D$7,IF(L104="ca",'List of dopants and characteris'!$E$7,IF(L104="rb",'List of dopants and characteris'!$F$7,0)))))</f>
        <v>0</v>
      </c>
      <c r="S104" s="15">
        <f>IF(M104="nb",'List of dopants and characteris'!$B$11,IF(M104="ru",'List of dopants and characteris'!$C$11,IF(M104="ta",'List of dopants and characteris'!$D$11,IF(M104="sb",'List of dopants and characteris'!$E$11,IF(M104="w",'List of dopants and characteris'!$F$11,IF(M104="ge",'List of dopants and characteris'!$G$11,IF(M104="bi",'List of dopants and characteris'!$H$11,IF(M104="cr",'List of dopants and characteris'!$I$11,IF(M104="gd",'List of dopants and characteris'!$J$11,IF(M104="mo",'List of dopants and characteris'!$K$11,IF(M104="sm",'List of dopants and characteris'!$L$11,IF(M104="y",'List of dopants and characteris'!$M$11,0))))))))))))</f>
        <v>0</v>
      </c>
    </row>
    <row r="105" spans="1:19" ht="14.25" x14ac:dyDescent="0.2">
      <c r="A105" s="16" t="s">
        <v>75</v>
      </c>
      <c r="B105" s="11">
        <v>6.25</v>
      </c>
      <c r="C105" s="11">
        <v>3</v>
      </c>
      <c r="D105" s="11">
        <v>1.25</v>
      </c>
      <c r="E105" s="11">
        <v>0</v>
      </c>
      <c r="F105" s="11">
        <v>0</v>
      </c>
      <c r="G105" s="11">
        <v>0.75</v>
      </c>
      <c r="H105" s="11">
        <v>83</v>
      </c>
      <c r="I105" s="12">
        <v>2.0000000000000001E-4</v>
      </c>
      <c r="J105" s="13">
        <f t="shared" si="3"/>
        <v>-3.6989700043360187</v>
      </c>
      <c r="K105" s="14"/>
      <c r="L105" s="14"/>
      <c r="M105" s="11" t="s">
        <v>76</v>
      </c>
      <c r="N105" s="13">
        <f>IF(K105="al",'List of dopants and characteris'!$B$2,IF(K105="fe",'List of dopants and characteris'!$C$2,IF(K105="ga",'List of dopants and characteris'!$D$2,IF(K105="ge",'List of dopants and characteris'!$E$2,0))))</f>
        <v>0</v>
      </c>
      <c r="O105" s="11">
        <f>IF(L105="sr",'List of dopants and characteris'!$B$6,IF(L105="ba",'List of dopants and characteris'!$C$6,IF(L105="ce",'List of dopants and characteris'!$D$6,IF(L105="ca",'List of dopants and characteris'!$E$6,IF(L105="rb",'List of dopants and characteris'!$F$6,0)))))</f>
        <v>0</v>
      </c>
      <c r="P105" s="13">
        <f>IF(M105="nb",'List of dopants and characteris'!$B$10,IF(M105="ru",'List of dopants and characteris'!$C$10,IF(M105="ta",'List of dopants and characteris'!$D$10,IF(M105="sb",'List of dopants and characteris'!$E$10,IF(M105="w",'List of dopants and characteris'!$F$10,IF(M105="ge",'List of dopants and characteris'!$G$10,IF(M105="bi",'List of dopants and characteris'!$H$10,IF(M105="cr",'List of dopants and characteris'!$I$10,IF(M105="gd",'List of dopants and characteris'!$J$10,IF(M105="mo",'List of dopants and characteris'!$K$10,IF(M105="sm",'List of dopants and characteris'!$L$10,IF(M105="y",'List of dopants and characteris'!$M$10,0))))))))))))</f>
        <v>90</v>
      </c>
      <c r="Q105" s="15">
        <f>IF(K105="al",'List of dopants and characteris'!$B$3,IF(K105="fe",'List of dopants and characteris'!$C$3,IF(K105="ga",'List of dopants and characteris'!$D$3,IF(K105="ge",'List of dopants and characteris'!$E$3,0))))</f>
        <v>0</v>
      </c>
      <c r="R105" s="15">
        <f>IF(L105="sr",'List of dopants and characteris'!$B$7,IF(L105="ba",'List of dopants and characteris'!$C$7,IF(L105="ce",'List of dopants and characteris'!$D$7,IF(L105="ca",'List of dopants and characteris'!$E$7,IF(L105="rb",'List of dopants and characteris'!$F$7,0)))))</f>
        <v>0</v>
      </c>
      <c r="S105" s="15">
        <f>IF(M105="nb",'List of dopants and characteris'!$B$11,IF(M105="ru",'List of dopants and characteris'!$C$11,IF(M105="ta",'List of dopants and characteris'!$D$11,IF(M105="sb",'List of dopants and characteris'!$E$11,IF(M105="w",'List of dopants and characteris'!$F$11,IF(M105="ge",'List of dopants and characteris'!$G$11,IF(M105="bi",'List of dopants and characteris'!$H$11,IF(M105="cr",'List of dopants and characteris'!$I$11,IF(M105="gd",'List of dopants and characteris'!$J$11,IF(M105="mo",'List of dopants and characteris'!$K$11,IF(M105="sm",'List of dopants and characteris'!$L$11,IF(M105="y",'List of dopants and characteris'!$M$11,0))))))))))))</f>
        <v>2.02</v>
      </c>
    </row>
    <row r="106" spans="1:19" ht="14.25" x14ac:dyDescent="0.2">
      <c r="A106" s="16" t="s">
        <v>75</v>
      </c>
      <c r="B106" s="11">
        <v>6.5</v>
      </c>
      <c r="C106" s="11">
        <v>3</v>
      </c>
      <c r="D106" s="11">
        <v>1.5</v>
      </c>
      <c r="E106" s="11">
        <v>0</v>
      </c>
      <c r="F106" s="11">
        <v>0</v>
      </c>
      <c r="G106" s="11">
        <v>0.5</v>
      </c>
      <c r="H106" s="11">
        <v>81</v>
      </c>
      <c r="I106" s="12">
        <v>7.1999999999999997E-6</v>
      </c>
      <c r="J106" s="13">
        <f t="shared" si="3"/>
        <v>-5.1426675035687319</v>
      </c>
      <c r="K106" s="14"/>
      <c r="L106" s="14"/>
      <c r="M106" s="11" t="s">
        <v>76</v>
      </c>
      <c r="N106" s="13">
        <f>IF(K106="al",'List of dopants and characteris'!$B$2,IF(K106="fe",'List of dopants and characteris'!$C$2,IF(K106="ga",'List of dopants and characteris'!$D$2,IF(K106="ge",'List of dopants and characteris'!$E$2,0))))</f>
        <v>0</v>
      </c>
      <c r="O106" s="11">
        <f>IF(L106="sr",'List of dopants and characteris'!$B$6,IF(L106="ba",'List of dopants and characteris'!$C$6,IF(L106="ce",'List of dopants and characteris'!$D$6,IF(L106="ca",'List of dopants and characteris'!$E$6,IF(L106="rb",'List of dopants and characteris'!$F$6,0)))))</f>
        <v>0</v>
      </c>
      <c r="P106" s="13">
        <f>IF(M106="nb",'List of dopants and characteris'!$B$10,IF(M106="ru",'List of dopants and characteris'!$C$10,IF(M106="ta",'List of dopants and characteris'!$D$10,IF(M106="sb",'List of dopants and characteris'!$E$10,IF(M106="w",'List of dopants and characteris'!$F$10,IF(M106="ge",'List of dopants and characteris'!$G$10,IF(M106="bi",'List of dopants and characteris'!$H$10,IF(M106="cr",'List of dopants and characteris'!$I$10,IF(M106="gd",'List of dopants and characteris'!$J$10,IF(M106="mo",'List of dopants and characteris'!$K$10,IF(M106="sm",'List of dopants and characteris'!$L$10,IF(M106="y",'List of dopants and characteris'!$M$10,0))))))))))))</f>
        <v>90</v>
      </c>
      <c r="Q106" s="15">
        <f>IF(K106="al",'List of dopants and characteris'!$B$3,IF(K106="fe",'List of dopants and characteris'!$C$3,IF(K106="ga",'List of dopants and characteris'!$D$3,IF(K106="ge",'List of dopants and characteris'!$E$3,0))))</f>
        <v>0</v>
      </c>
      <c r="R106" s="15">
        <f>IF(L106="sr",'List of dopants and characteris'!$B$7,IF(L106="ba",'List of dopants and characteris'!$C$7,IF(L106="ce",'List of dopants and characteris'!$D$7,IF(L106="ca",'List of dopants and characteris'!$E$7,IF(L106="rb",'List of dopants and characteris'!$F$7,0)))))</f>
        <v>0</v>
      </c>
      <c r="S106" s="15">
        <f>IF(M106="nb",'List of dopants and characteris'!$B$11,IF(M106="ru",'List of dopants and characteris'!$C$11,IF(M106="ta",'List of dopants and characteris'!$D$11,IF(M106="sb",'List of dopants and characteris'!$E$11,IF(M106="w",'List of dopants and characteris'!$F$11,IF(M106="ge",'List of dopants and characteris'!$G$11,IF(M106="bi",'List of dopants and characteris'!$H$11,IF(M106="cr",'List of dopants and characteris'!$I$11,IF(M106="gd",'List of dopants and characteris'!$J$11,IF(M106="mo",'List of dopants and characteris'!$K$11,IF(M106="sm",'List of dopants and characteris'!$L$11,IF(M106="y",'List of dopants and characteris'!$M$11,0))))))))))))</f>
        <v>2.02</v>
      </c>
    </row>
    <row r="107" spans="1:19" ht="14.25" x14ac:dyDescent="0.2">
      <c r="A107" s="16" t="s">
        <v>122</v>
      </c>
      <c r="B107" s="11">
        <v>6.6</v>
      </c>
      <c r="C107" s="11">
        <v>3</v>
      </c>
      <c r="D107" s="11">
        <v>1.6</v>
      </c>
      <c r="E107" s="11">
        <v>0</v>
      </c>
      <c r="F107" s="11">
        <v>0</v>
      </c>
      <c r="G107" s="11">
        <v>0.4</v>
      </c>
      <c r="H107" s="11">
        <v>81</v>
      </c>
      <c r="I107" s="12">
        <v>1.4999999999999999E-4</v>
      </c>
      <c r="J107" s="13">
        <f t="shared" si="3"/>
        <v>-3.8239087409443187</v>
      </c>
      <c r="K107" s="14"/>
      <c r="L107" s="14"/>
      <c r="M107" s="11" t="s">
        <v>72</v>
      </c>
      <c r="N107" s="13">
        <f>IF(K107="al",'List of dopants and characteris'!$B$2,IF(K107="fe",'List of dopants and characteris'!$C$2,IF(K107="ga",'List of dopants and characteris'!$D$2,IF(K107="ge",'List of dopants and characteris'!$E$2,0))))</f>
        <v>0</v>
      </c>
      <c r="O107" s="11">
        <f>IF(L107="sr",'List of dopants and characteris'!$B$6,IF(L107="ba",'List of dopants and characteris'!$C$6,IF(L107="ce",'List of dopants and characteris'!$D$6,IF(L107="ca",'List of dopants and characteris'!$E$6,IF(L107="rb",'List of dopants and characteris'!$F$6,0)))))</f>
        <v>0</v>
      </c>
      <c r="P107" s="13">
        <f>IF(M107="nb",'List of dopants and characteris'!$B$10,IF(M107="ru",'List of dopants and characteris'!$C$10,IF(M107="ta",'List of dopants and characteris'!$D$10,IF(M107="sb",'List of dopants and characteris'!$E$10,IF(M107="w",'List of dopants and characteris'!$F$10,IF(M107="ge",'List of dopants and characteris'!$G$10,IF(M107="bi",'List of dopants and characteris'!$H$10,IF(M107="cr",'List of dopants and characteris'!$I$10,IF(M107="gd",'List of dopants and characteris'!$J$10,IF(M107="mo",'List of dopants and characteris'!$K$10,IF(M107="sm",'List of dopants and characteris'!$L$10,IF(M107="y",'List of dopants and characteris'!$M$10,0))))))))))))</f>
        <v>78</v>
      </c>
      <c r="Q107" s="15">
        <f>IF(K107="al",'List of dopants and characteris'!$B$3,IF(K107="fe",'List of dopants and characteris'!$C$3,IF(K107="ga",'List of dopants and characteris'!$D$3,IF(K107="ge",'List of dopants and characteris'!$E$3,0))))</f>
        <v>0</v>
      </c>
      <c r="R107" s="15">
        <f>IF(L107="sr",'List of dopants and characteris'!$B$7,IF(L107="ba",'List of dopants and characteris'!$C$7,IF(L107="ce",'List of dopants and characteris'!$D$7,IF(L107="ca",'List of dopants and characteris'!$E$7,IF(L107="rb",'List of dopants and characteris'!$F$7,0)))))</f>
        <v>0</v>
      </c>
      <c r="S107" s="15">
        <f>IF(M107="nb",'List of dopants and characteris'!$B$11,IF(M107="ru",'List of dopants and characteris'!$C$11,IF(M107="ta",'List of dopants and characteris'!$D$11,IF(M107="sb",'List of dopants and characteris'!$E$11,IF(M107="w",'List of dopants and characteris'!$F$11,IF(M107="ge",'List of dopants and characteris'!$G$11,IF(M107="bi",'List of dopants and characteris'!$H$11,IF(M107="cr",'List of dopants and characteris'!$I$11,IF(M107="gd",'List of dopants and characteris'!$J$11,IF(M107="mo",'List of dopants and characteris'!$K$11,IF(M107="sm",'List of dopants and characteris'!$L$11,IF(M107="y",'List of dopants and characteris'!$M$11,0))))))))))))</f>
        <v>1.5</v>
      </c>
    </row>
    <row r="108" spans="1:19" ht="14.25" x14ac:dyDescent="0.2">
      <c r="A108" s="16" t="s">
        <v>94</v>
      </c>
      <c r="B108" s="11">
        <v>6.5</v>
      </c>
      <c r="C108" s="11">
        <v>4</v>
      </c>
      <c r="D108" s="11">
        <v>1.75</v>
      </c>
      <c r="E108" s="11">
        <v>0</v>
      </c>
      <c r="F108" s="11">
        <v>0</v>
      </c>
      <c r="G108" s="11">
        <v>0.25</v>
      </c>
      <c r="H108" s="11">
        <v>80.5</v>
      </c>
      <c r="I108" s="12">
        <v>1.3E-6</v>
      </c>
      <c r="J108" s="13">
        <f t="shared" si="3"/>
        <v>-5.8860566476931631</v>
      </c>
      <c r="K108" s="14"/>
      <c r="L108" s="14"/>
      <c r="M108" s="11" t="s">
        <v>95</v>
      </c>
      <c r="N108" s="13">
        <f>IF(K108="al",'List of dopants and characteris'!$B$2,IF(K108="fe",'List of dopants and characteris'!$C$2,IF(K108="ga",'List of dopants and characteris'!$D$2,IF(K108="ge",'List of dopants and characteris'!$E$2,0))))</f>
        <v>0</v>
      </c>
      <c r="O108" s="11">
        <f>IF(L108="sr",'List of dopants and characteris'!$B$6,IF(L108="ba",'List of dopants and characteris'!$C$6,IF(L108="ce",'List of dopants and characteris'!$D$6,IF(L108="ca",'List of dopants and characteris'!$E$6,IF(L108="rb",'List of dopants and characteris'!$F$6,0)))))</f>
        <v>0</v>
      </c>
      <c r="P108" s="13">
        <f>IF(M108="nb",'List of dopants and characteris'!$B$10,IF(M108="ru",'List of dopants and characteris'!$C$10,IF(M108="ta",'List of dopants and characteris'!$D$10,IF(M108="sb",'List of dopants and characteris'!$E$10,IF(M108="w",'List of dopants and characteris'!$F$10,IF(M108="ge",'List of dopants and characteris'!$G$10,IF(M108="bi",'List of dopants and characteris'!$H$10,IF(M108="cr",'List of dopants and characteris'!$I$10,IF(M108="gd",'List of dopants and characteris'!$J$10,IF(M108="mo",'List of dopants and characteris'!$K$10,IF(M108="sm",'List of dopants and characteris'!$L$10,IF(M108="y",'List of dopants and characteris'!$M$10,0))))))))))))</f>
        <v>73</v>
      </c>
      <c r="Q108" s="15">
        <f>IF(K108="al",'List of dopants and characteris'!$B$3,IF(K108="fe",'List of dopants and characteris'!$C$3,IF(K108="ga",'List of dopants and characteris'!$D$3,IF(K108="ge",'List of dopants and characteris'!$E$3,0))))</f>
        <v>0</v>
      </c>
      <c r="R108" s="15">
        <f>IF(L108="sr",'List of dopants and characteris'!$B$7,IF(L108="ba",'List of dopants and characteris'!$C$7,IF(L108="ce",'List of dopants and characteris'!$D$7,IF(L108="ca",'List of dopants and characteris'!$E$7,IF(L108="rb",'List of dopants and characteris'!$F$7,0)))))</f>
        <v>0</v>
      </c>
      <c r="S108" s="15">
        <f>IF(M108="nb",'List of dopants and characteris'!$B$11,IF(M108="ru",'List of dopants and characteris'!$C$11,IF(M108="ta",'List of dopants and characteris'!$D$11,IF(M108="sb",'List of dopants and characteris'!$E$11,IF(M108="w",'List of dopants and characteris'!$F$11,IF(M108="ge",'List of dopants and characteris'!$G$11,IF(M108="bi",'List of dopants and characteris'!$H$11,IF(M108="cr",'List of dopants and characteris'!$I$11,IF(M108="gd",'List of dopants and characteris'!$J$11,IF(M108="mo",'List of dopants and characteris'!$K$11,IF(M108="sm",'List of dopants and characteris'!$L$11,IF(M108="y",'List of dopants and characteris'!$M$11,0))))))))))))</f>
        <v>2.16</v>
      </c>
    </row>
    <row r="109" spans="1:19" ht="14.25" x14ac:dyDescent="0.2">
      <c r="A109" s="16" t="s">
        <v>121</v>
      </c>
      <c r="B109" s="11">
        <v>6.5</v>
      </c>
      <c r="C109" s="11">
        <v>3</v>
      </c>
      <c r="D109" s="11">
        <v>1.5</v>
      </c>
      <c r="E109" s="11">
        <v>0</v>
      </c>
      <c r="F109" s="11">
        <v>0</v>
      </c>
      <c r="G109" s="11">
        <v>0.5</v>
      </c>
      <c r="H109" s="11">
        <v>80</v>
      </c>
      <c r="I109" s="12">
        <v>1.1000000000000001E-6</v>
      </c>
      <c r="J109" s="13">
        <f t="shared" si="3"/>
        <v>-5.9586073148417746</v>
      </c>
      <c r="K109" s="14"/>
      <c r="L109" s="14"/>
      <c r="M109" s="11" t="s">
        <v>72</v>
      </c>
      <c r="N109" s="13">
        <f>IF(K109="al",'List of dopants and characteris'!$B$2,IF(K109="fe",'List of dopants and characteris'!$C$2,IF(K109="ga",'List of dopants and characteris'!$D$2,IF(K109="ge",'List of dopants and characteris'!$E$2,0))))</f>
        <v>0</v>
      </c>
      <c r="O109" s="11">
        <f>IF(L109="sr",'List of dopants and characteris'!$B$6,IF(L109="ba",'List of dopants and characteris'!$C$6,IF(L109="ce",'List of dopants and characteris'!$D$6,IF(L109="ca",'List of dopants and characteris'!$E$6,IF(L109="rb",'List of dopants and characteris'!$F$6,0)))))</f>
        <v>0</v>
      </c>
      <c r="P109" s="13">
        <f>IF(M109="nb",'List of dopants and characteris'!$B$10,IF(M109="ru",'List of dopants and characteris'!$C$10,IF(M109="ta",'List of dopants and characteris'!$D$10,IF(M109="sb",'List of dopants and characteris'!$E$10,IF(M109="w",'List of dopants and characteris'!$F$10,IF(M109="ge",'List of dopants and characteris'!$G$10,IF(M109="bi",'List of dopants and characteris'!$H$10,IF(M109="cr",'List of dopants and characteris'!$I$10,IF(M109="gd",'List of dopants and characteris'!$J$10,IF(M109="mo",'List of dopants and characteris'!$K$10,IF(M109="sm",'List of dopants and characteris'!$L$10,IF(M109="y",'List of dopants and characteris'!$M$10,0))))))))))))</f>
        <v>78</v>
      </c>
      <c r="Q109" s="15">
        <f>IF(K109="al",'List of dopants and characteris'!$B$3,IF(K109="fe",'List of dopants and characteris'!$C$3,IF(K109="ga",'List of dopants and characteris'!$D$3,IF(K109="ge",'List of dopants and characteris'!$E$3,0))))</f>
        <v>0</v>
      </c>
      <c r="R109" s="15">
        <f>IF(L109="sr",'List of dopants and characteris'!$B$7,IF(L109="ba",'List of dopants and characteris'!$C$7,IF(L109="ce",'List of dopants and characteris'!$D$7,IF(L109="ca",'List of dopants and characteris'!$E$7,IF(L109="rb",'List of dopants and characteris'!$F$7,0)))))</f>
        <v>0</v>
      </c>
      <c r="S109" s="15">
        <f>IF(M109="nb",'List of dopants and characteris'!$B$11,IF(M109="ru",'List of dopants and characteris'!$C$11,IF(M109="ta",'List of dopants and characteris'!$D$11,IF(M109="sb",'List of dopants and characteris'!$E$11,IF(M109="w",'List of dopants and characteris'!$F$11,IF(M109="ge",'List of dopants and characteris'!$G$11,IF(M109="bi",'List of dopants and characteris'!$H$11,IF(M109="cr",'List of dopants and characteris'!$I$11,IF(M109="gd",'List of dopants and characteris'!$J$11,IF(M109="mo",'List of dopants and characteris'!$K$11,IF(M109="sm",'List of dopants and characteris'!$L$11,IF(M109="y",'List of dopants and characteris'!$M$11,0))))))))))))</f>
        <v>1.5</v>
      </c>
    </row>
    <row r="110" spans="1:19" ht="14.25" x14ac:dyDescent="0.2">
      <c r="A110" s="16" t="s">
        <v>75</v>
      </c>
      <c r="B110" s="11">
        <v>6.75</v>
      </c>
      <c r="C110" s="11">
        <v>3</v>
      </c>
      <c r="D110" s="11">
        <v>1.75</v>
      </c>
      <c r="E110" s="11">
        <v>0</v>
      </c>
      <c r="F110" s="11">
        <v>0</v>
      </c>
      <c r="G110" s="11">
        <v>0.25</v>
      </c>
      <c r="H110" s="11">
        <v>80</v>
      </c>
      <c r="I110" s="12">
        <v>5.0000000000000004E-6</v>
      </c>
      <c r="J110" s="13">
        <f t="shared" si="3"/>
        <v>-5.3010299956639813</v>
      </c>
      <c r="K110" s="14"/>
      <c r="L110" s="14"/>
      <c r="M110" s="11" t="s">
        <v>76</v>
      </c>
      <c r="N110" s="13">
        <f>IF(K110="al",'List of dopants and characteris'!$B$2,IF(K110="fe",'List of dopants and characteris'!$C$2,IF(K110="ga",'List of dopants and characteris'!$D$2,IF(K110="ge",'List of dopants and characteris'!$E$2,0))))</f>
        <v>0</v>
      </c>
      <c r="O110" s="11">
        <f>IF(L110="sr",'List of dopants and characteris'!$B$6,IF(L110="ba",'List of dopants and characteris'!$C$6,IF(L110="ce",'List of dopants and characteris'!$D$6,IF(L110="ca",'List of dopants and characteris'!$E$6,IF(L110="rb",'List of dopants and characteris'!$F$6,0)))))</f>
        <v>0</v>
      </c>
      <c r="P110" s="13">
        <f>IF(M110="nb",'List of dopants and characteris'!$B$10,IF(M110="ru",'List of dopants and characteris'!$C$10,IF(M110="ta",'List of dopants and characteris'!$D$10,IF(M110="sb",'List of dopants and characteris'!$E$10,IF(M110="w",'List of dopants and characteris'!$F$10,IF(M110="ge",'List of dopants and characteris'!$G$10,IF(M110="bi",'List of dopants and characteris'!$H$10,IF(M110="cr",'List of dopants and characteris'!$I$10,IF(M110="gd",'List of dopants and characteris'!$J$10,IF(M110="mo",'List of dopants and characteris'!$K$10,IF(M110="sm",'List of dopants and characteris'!$L$10,IF(M110="y",'List of dopants and characteris'!$M$10,0))))))))))))</f>
        <v>90</v>
      </c>
      <c r="Q110" s="15">
        <f>IF(K110="al",'List of dopants and characteris'!$B$3,IF(K110="fe",'List of dopants and characteris'!$C$3,IF(K110="ga",'List of dopants and characteris'!$D$3,IF(K110="ge",'List of dopants and characteris'!$E$3,0))))</f>
        <v>0</v>
      </c>
      <c r="R110" s="15">
        <f>IF(L110="sr",'List of dopants and characteris'!$B$7,IF(L110="ba",'List of dopants and characteris'!$C$7,IF(L110="ce",'List of dopants and characteris'!$D$7,IF(L110="ca",'List of dopants and characteris'!$E$7,IF(L110="rb",'List of dopants and characteris'!$F$7,0)))))</f>
        <v>0</v>
      </c>
      <c r="S110" s="15">
        <f>IF(M110="nb",'List of dopants and characteris'!$B$11,IF(M110="ru",'List of dopants and characteris'!$C$11,IF(M110="ta",'List of dopants and characteris'!$D$11,IF(M110="sb",'List of dopants and characteris'!$E$11,IF(M110="w",'List of dopants and characteris'!$F$11,IF(M110="ge",'List of dopants and characteris'!$G$11,IF(M110="bi",'List of dopants and characteris'!$H$11,IF(M110="cr",'List of dopants and characteris'!$I$11,IF(M110="gd",'List of dopants and characteris'!$J$11,IF(M110="mo",'List of dopants and characteris'!$K$11,IF(M110="sm",'List of dopants and characteris'!$L$11,IF(M110="y",'List of dopants and characteris'!$M$11,0))))))))))))</f>
        <v>2.02</v>
      </c>
    </row>
    <row r="111" spans="1:19" ht="14.25" x14ac:dyDescent="0.2">
      <c r="A111" s="16" t="s">
        <v>107</v>
      </c>
      <c r="B111" s="11">
        <f>7-G111</f>
        <v>6.8</v>
      </c>
      <c r="C111" s="11">
        <v>3</v>
      </c>
      <c r="D111" s="13">
        <f>2-G111</f>
        <v>1.8</v>
      </c>
      <c r="E111" s="11">
        <v>0</v>
      </c>
      <c r="F111" s="11">
        <v>0</v>
      </c>
      <c r="G111" s="11">
        <v>0.2</v>
      </c>
      <c r="H111" s="11">
        <v>78</v>
      </c>
      <c r="I111" s="12">
        <v>5.8999999999999998E-5</v>
      </c>
      <c r="J111" s="13">
        <f t="shared" si="3"/>
        <v>-4.2291479883578562</v>
      </c>
      <c r="K111" s="14"/>
      <c r="L111" s="14"/>
      <c r="M111" s="11" t="s">
        <v>106</v>
      </c>
      <c r="N111" s="13">
        <f>IF(K111="al",'List of dopants and characteris'!$B$2,IF(K111="fe",'List of dopants and characteris'!$C$2,IF(K111="ga",'List of dopants and characteris'!$D$2,IF(K111="ge",'List of dopants and characteris'!$E$2,0))))</f>
        <v>0</v>
      </c>
      <c r="O111" s="11">
        <f>IF(L111="sr",'List of dopants and characteris'!$B$6,IF(L111="ba",'List of dopants and characteris'!$C$6,IF(L111="ce",'List of dopants and characteris'!$D$6,IF(L111="ca",'List of dopants and characteris'!$E$6,IF(L111="rb",'List of dopants and characteris'!$F$6,0)))))</f>
        <v>0</v>
      </c>
      <c r="P111" s="13">
        <f>IF(M111="nb",'List of dopants and characteris'!$B$10,IF(M111="ru",'List of dopants and characteris'!$C$10,IF(M111="ta",'List of dopants and characteris'!$D$10,IF(M111="sb",'List of dopants and characteris'!$E$10,IF(M111="w",'List of dopants and characteris'!$F$10,IF(M111="ge",'List of dopants and characteris'!$G$10,IF(M111="bi",'List of dopants and characteris'!$H$10,IF(M111="cr",'List of dopants and characteris'!$I$10,IF(M111="gd",'List of dopants and characteris'!$J$10,IF(M111="mo",'List of dopants and characteris'!$K$10,IF(M111="sm",'List of dopants and characteris'!$L$10,IF(M111="y",'List of dopants and characteris'!$M$10,0))))))))))))</f>
        <v>74</v>
      </c>
      <c r="Q111" s="15">
        <f>IF(K111="al",'List of dopants and characteris'!$B$3,IF(K111="fe",'List of dopants and characteris'!$C$3,IF(K111="ga",'List of dopants and characteris'!$D$3,IF(K111="ge",'List of dopants and characteris'!$E$3,0))))</f>
        <v>0</v>
      </c>
      <c r="R111" s="15">
        <f>IF(L111="sr",'List of dopants and characteris'!$B$7,IF(L111="ba",'List of dopants and characteris'!$C$7,IF(L111="ce",'List of dopants and characteris'!$D$7,IF(L111="ca",'List of dopants and characteris'!$E$7,IF(L111="rb",'List of dopants and characteris'!$F$7,0)))))</f>
        <v>0</v>
      </c>
      <c r="S111" s="15">
        <f>IF(M111="nb",'List of dopants and characteris'!$B$11,IF(M111="ru",'List of dopants and characteris'!$C$11,IF(M111="ta",'List of dopants and characteris'!$D$11,IF(M111="sb",'List of dopants and characteris'!$E$11,IF(M111="w",'List of dopants and characteris'!$F$11,IF(M111="ge",'List of dopants and characteris'!$G$11,IF(M111="bi",'List of dopants and characteris'!$H$11,IF(M111="cr",'List of dopants and characteris'!$I$11,IF(M111="gd",'List of dopants and characteris'!$J$11,IF(M111="mo",'List of dopants and characteris'!$K$11,IF(M111="sm",'List of dopants and characteris'!$L$11,IF(M111="y",'List of dopants and characteris'!$M$11,0))))))))))))</f>
        <v>2.0499999999999998</v>
      </c>
    </row>
    <row r="112" spans="1:19" ht="14.25" x14ac:dyDescent="0.2">
      <c r="A112" s="16" t="s">
        <v>122</v>
      </c>
      <c r="B112" s="11">
        <v>6.2</v>
      </c>
      <c r="C112" s="11">
        <v>3</v>
      </c>
      <c r="D112" s="11">
        <v>1.2</v>
      </c>
      <c r="E112" s="11">
        <v>0</v>
      </c>
      <c r="F112" s="11">
        <v>0</v>
      </c>
      <c r="G112" s="11">
        <v>0.8</v>
      </c>
      <c r="H112" s="11">
        <v>76</v>
      </c>
      <c r="I112" s="12">
        <v>4.8999999999999997E-6</v>
      </c>
      <c r="J112" s="13">
        <f t="shared" si="3"/>
        <v>-5.3098039199714862</v>
      </c>
      <c r="K112" s="14"/>
      <c r="L112" s="14"/>
      <c r="M112" s="11" t="s">
        <v>72</v>
      </c>
      <c r="N112" s="13">
        <f>IF(K112="al",'List of dopants and characteris'!$B$2,IF(K112="fe",'List of dopants and characteris'!$C$2,IF(K112="ga",'List of dopants and characteris'!$D$2,IF(K112="ge",'List of dopants and characteris'!$E$2,0))))</f>
        <v>0</v>
      </c>
      <c r="O112" s="11">
        <f>IF(L112="sr",'List of dopants and characteris'!$B$6,IF(L112="ba",'List of dopants and characteris'!$C$6,IF(L112="ce",'List of dopants and characteris'!$D$6,IF(L112="ca",'List of dopants and characteris'!$E$6,IF(L112="rb",'List of dopants and characteris'!$F$6,0)))))</f>
        <v>0</v>
      </c>
      <c r="P112" s="13">
        <f>IF(M112="nb",'List of dopants and characteris'!$B$10,IF(M112="ru",'List of dopants and characteris'!$C$10,IF(M112="ta",'List of dopants and characteris'!$D$10,IF(M112="sb",'List of dopants and characteris'!$E$10,IF(M112="w",'List of dopants and characteris'!$F$10,IF(M112="ge",'List of dopants and characteris'!$G$10,IF(M112="bi",'List of dopants and characteris'!$H$10,IF(M112="cr",'List of dopants and characteris'!$I$10,IF(M112="gd",'List of dopants and characteris'!$J$10,IF(M112="mo",'List of dopants and characteris'!$K$10,IF(M112="sm",'List of dopants and characteris'!$L$10,IF(M112="y",'List of dopants and characteris'!$M$10,0))))))))))))</f>
        <v>78</v>
      </c>
      <c r="Q112" s="15">
        <f>IF(K112="al",'List of dopants and characteris'!$B$3,IF(K112="fe",'List of dopants and characteris'!$C$3,IF(K112="ga",'List of dopants and characteris'!$D$3,IF(K112="ge",'List of dopants and characteris'!$E$3,0))))</f>
        <v>0</v>
      </c>
      <c r="R112" s="15">
        <f>IF(L112="sr",'List of dopants and characteris'!$B$7,IF(L112="ba",'List of dopants and characteris'!$C$7,IF(L112="ce",'List of dopants and characteris'!$D$7,IF(L112="ca",'List of dopants and characteris'!$E$7,IF(L112="rb",'List of dopants and characteris'!$F$7,0)))))</f>
        <v>0</v>
      </c>
      <c r="S112" s="15">
        <f>IF(M112="nb",'List of dopants and characteris'!$B$11,IF(M112="ru",'List of dopants and characteris'!$C$11,IF(M112="ta",'List of dopants and characteris'!$D$11,IF(M112="sb",'List of dopants and characteris'!$E$11,IF(M112="w",'List of dopants and characteris'!$F$11,IF(M112="ge",'List of dopants and characteris'!$G$11,IF(M112="bi",'List of dopants and characteris'!$H$11,IF(M112="cr",'List of dopants and characteris'!$I$11,IF(M112="gd",'List of dopants and characteris'!$J$11,IF(M112="mo",'List of dopants and characteris'!$K$11,IF(M112="sm",'List of dopants and characteris'!$L$11,IF(M112="y",'List of dopants and characteris'!$M$11,0))))))))))))</f>
        <v>1.5</v>
      </c>
    </row>
    <row r="113" spans="1:19" ht="14.25" x14ac:dyDescent="0.2">
      <c r="A113" s="16" t="s">
        <v>122</v>
      </c>
      <c r="B113" s="11">
        <v>6.8</v>
      </c>
      <c r="C113" s="11">
        <v>3</v>
      </c>
      <c r="D113" s="11">
        <v>1.8</v>
      </c>
      <c r="E113" s="11">
        <v>0</v>
      </c>
      <c r="F113" s="11">
        <v>0</v>
      </c>
      <c r="G113" s="11">
        <v>0.2</v>
      </c>
      <c r="H113" s="11">
        <v>74</v>
      </c>
      <c r="I113" s="12">
        <v>2.2000000000000001E-6</v>
      </c>
      <c r="J113" s="13">
        <f t="shared" si="3"/>
        <v>-5.6575773191777934</v>
      </c>
      <c r="K113" s="14"/>
      <c r="L113" s="14"/>
      <c r="M113" s="11" t="s">
        <v>72</v>
      </c>
      <c r="N113" s="13">
        <f>IF(K113="al",'List of dopants and characteris'!$B$2,IF(K113="fe",'List of dopants and characteris'!$C$2,IF(K113="ga",'List of dopants and characteris'!$D$2,IF(K113="ge",'List of dopants and characteris'!$E$2,0))))</f>
        <v>0</v>
      </c>
      <c r="O113" s="11">
        <f>IF(L113="sr",'List of dopants and characteris'!$B$6,IF(L113="ba",'List of dopants and characteris'!$C$6,IF(L113="ce",'List of dopants and characteris'!$D$6,IF(L113="ca",'List of dopants and characteris'!$E$6,IF(L113="rb",'List of dopants and characteris'!$F$6,0)))))</f>
        <v>0</v>
      </c>
      <c r="P113" s="13">
        <f>IF(M113="nb",'List of dopants and characteris'!$B$10,IF(M113="ru",'List of dopants and characteris'!$C$10,IF(M113="ta",'List of dopants and characteris'!$D$10,IF(M113="sb",'List of dopants and characteris'!$E$10,IF(M113="w",'List of dopants and characteris'!$F$10,IF(M113="ge",'List of dopants and characteris'!$G$10,IF(M113="bi",'List of dopants and characteris'!$H$10,IF(M113="cr",'List of dopants and characteris'!$I$10,IF(M113="gd",'List of dopants and characteris'!$J$10,IF(M113="mo",'List of dopants and characteris'!$K$10,IF(M113="sm",'List of dopants and characteris'!$L$10,IF(M113="y",'List of dopants and characteris'!$M$10,0))))))))))))</f>
        <v>78</v>
      </c>
      <c r="Q113" s="15">
        <f>IF(K113="al",'List of dopants and characteris'!$B$3,IF(K113="fe",'List of dopants and characteris'!$C$3,IF(K113="ga",'List of dopants and characteris'!$D$3,IF(K113="ge",'List of dopants and characteris'!$E$3,0))))</f>
        <v>0</v>
      </c>
      <c r="R113" s="15">
        <f>IF(L113="sr",'List of dopants and characteris'!$B$7,IF(L113="ba",'List of dopants and characteris'!$C$7,IF(L113="ce",'List of dopants and characteris'!$D$7,IF(L113="ca",'List of dopants and characteris'!$E$7,IF(L113="rb",'List of dopants and characteris'!$F$7,0)))))</f>
        <v>0</v>
      </c>
      <c r="S113" s="15">
        <f>IF(M113="nb",'List of dopants and characteris'!$B$11,IF(M113="ru",'List of dopants and characteris'!$C$11,IF(M113="ta",'List of dopants and characteris'!$D$11,IF(M113="sb",'List of dopants and characteris'!$E$11,IF(M113="w",'List of dopants and characteris'!$F$11,IF(M113="ge",'List of dopants and characteris'!$G$11,IF(M113="bi",'List of dopants and characteris'!$H$11,IF(M113="cr",'List of dopants and characteris'!$I$11,IF(M113="gd",'List of dopants and characteris'!$J$11,IF(M113="mo",'List of dopants and characteris'!$K$11,IF(M113="sm",'List of dopants and characteris'!$L$11,IF(M113="y",'List of dopants and characteris'!$M$11,0))))))))))))</f>
        <v>1.5</v>
      </c>
    </row>
    <row r="114" spans="1:19" ht="14.25" x14ac:dyDescent="0.2">
      <c r="A114" s="16" t="s">
        <v>121</v>
      </c>
      <c r="B114" s="11">
        <v>6.5</v>
      </c>
      <c r="C114" s="11">
        <v>3</v>
      </c>
      <c r="D114" s="11">
        <v>1.5</v>
      </c>
      <c r="E114" s="11">
        <v>0</v>
      </c>
      <c r="F114" s="11">
        <v>0</v>
      </c>
      <c r="G114" s="11">
        <v>0.5</v>
      </c>
      <c r="H114" s="11">
        <v>66</v>
      </c>
      <c r="I114" s="12">
        <v>1.4E-8</v>
      </c>
      <c r="J114" s="13">
        <f t="shared" si="3"/>
        <v>-7.8538719643217618</v>
      </c>
      <c r="K114" s="14"/>
      <c r="L114" s="14"/>
      <c r="M114" s="11" t="s">
        <v>72</v>
      </c>
      <c r="N114" s="13">
        <f>IF(K114="al",'List of dopants and characteris'!$B$2,IF(K114="fe",'List of dopants and characteris'!$C$2,IF(K114="ga",'List of dopants and characteris'!$D$2,IF(K114="ge",'List of dopants and characteris'!$E$2,0))))</f>
        <v>0</v>
      </c>
      <c r="O114" s="11">
        <f>IF(L114="sr",'List of dopants and characteris'!$B$6,IF(L114="ba",'List of dopants and characteris'!$C$6,IF(L114="ce",'List of dopants and characteris'!$D$6,IF(L114="ca",'List of dopants and characteris'!$E$6,IF(L114="rb",'List of dopants and characteris'!$F$6,0)))))</f>
        <v>0</v>
      </c>
      <c r="P114" s="13">
        <f>IF(M114="nb",'List of dopants and characteris'!$B$10,IF(M114="ru",'List of dopants and characteris'!$C$10,IF(M114="ta",'List of dopants and characteris'!$D$10,IF(M114="sb",'List of dopants and characteris'!$E$10,IF(M114="w",'List of dopants and characteris'!$F$10,IF(M114="ge",'List of dopants and characteris'!$G$10,IF(M114="bi",'List of dopants and characteris'!$H$10,IF(M114="cr",'List of dopants and characteris'!$I$10,IF(M114="gd",'List of dopants and characteris'!$J$10,IF(M114="mo",'List of dopants and characteris'!$K$10,IF(M114="sm",'List of dopants and characteris'!$L$10,IF(M114="y",'List of dopants and characteris'!$M$10,0))))))))))))</f>
        <v>78</v>
      </c>
      <c r="Q114" s="15">
        <f>IF(K114="al",'List of dopants and characteris'!$B$3,IF(K114="fe",'List of dopants and characteris'!$C$3,IF(K114="ga",'List of dopants and characteris'!$D$3,IF(K114="ge",'List of dopants and characteris'!$E$3,0))))</f>
        <v>0</v>
      </c>
      <c r="R114" s="15">
        <f>IF(L114="sr",'List of dopants and characteris'!$B$7,IF(L114="ba",'List of dopants and characteris'!$C$7,IF(L114="ce",'List of dopants and characteris'!$D$7,IF(L114="ca",'List of dopants and characteris'!$E$7,IF(L114="rb",'List of dopants and characteris'!$F$7,0)))))</f>
        <v>0</v>
      </c>
      <c r="S114" s="15">
        <f>IF(M114="nb",'List of dopants and characteris'!$B$11,IF(M114="ru",'List of dopants and characteris'!$C$11,IF(M114="ta",'List of dopants and characteris'!$D$11,IF(M114="sb",'List of dopants and characteris'!$E$11,IF(M114="w",'List of dopants and characteris'!$F$11,IF(M114="ge",'List of dopants and characteris'!$G$11,IF(M114="bi",'List of dopants and characteris'!$H$11,IF(M114="cr",'List of dopants and characteris'!$I$11,IF(M114="gd",'List of dopants and characteris'!$J$11,IF(M114="mo",'List of dopants and characteris'!$K$11,IF(M114="sm",'List of dopants and characteris'!$L$11,IF(M114="y",'List of dopants and characteris'!$M$11,0))))))))))))</f>
        <v>1.5</v>
      </c>
    </row>
    <row r="115" spans="1:19" ht="12.75" x14ac:dyDescent="0.2">
      <c r="A115" s="9"/>
      <c r="I115" s="10"/>
    </row>
    <row r="116" spans="1:19" ht="12.75" x14ac:dyDescent="0.2">
      <c r="A116" s="9"/>
      <c r="I116" s="10"/>
    </row>
    <row r="117" spans="1:19" ht="12.75" x14ac:dyDescent="0.2">
      <c r="A117" s="9"/>
      <c r="I117" s="10"/>
    </row>
    <row r="118" spans="1:19" ht="12.75" x14ac:dyDescent="0.2">
      <c r="A118" s="9"/>
      <c r="I118" s="10"/>
    </row>
    <row r="119" spans="1:19" ht="12.75" x14ac:dyDescent="0.2">
      <c r="A119" s="9"/>
      <c r="I119" s="10"/>
    </row>
    <row r="120" spans="1:19" ht="12.75" x14ac:dyDescent="0.2">
      <c r="A120" s="9"/>
      <c r="I120" s="10"/>
    </row>
    <row r="121" spans="1:19" ht="12.75" x14ac:dyDescent="0.2">
      <c r="A121" s="9"/>
      <c r="I121" s="10"/>
    </row>
    <row r="122" spans="1:19" ht="12.75" x14ac:dyDescent="0.2">
      <c r="A122" s="9"/>
      <c r="I122" s="10"/>
    </row>
    <row r="123" spans="1:19" ht="12.75" x14ac:dyDescent="0.2">
      <c r="A123" s="9"/>
      <c r="I123" s="10"/>
    </row>
    <row r="124" spans="1:19" ht="12.75" x14ac:dyDescent="0.2">
      <c r="A124" s="9"/>
      <c r="I124" s="10"/>
    </row>
    <row r="125" spans="1:19" ht="12.75" x14ac:dyDescent="0.2">
      <c r="A125" s="9"/>
      <c r="I125" s="10"/>
    </row>
    <row r="126" spans="1:19" ht="12.75" x14ac:dyDescent="0.2">
      <c r="A126" s="9"/>
      <c r="I126" s="10"/>
    </row>
    <row r="127" spans="1:19" ht="12.75" x14ac:dyDescent="0.2">
      <c r="A127" s="9"/>
      <c r="I127" s="10"/>
    </row>
    <row r="128" spans="1:19" ht="12.75" x14ac:dyDescent="0.2">
      <c r="A128" s="9"/>
      <c r="I128" s="10"/>
    </row>
    <row r="129" spans="1:9" ht="12.75" x14ac:dyDescent="0.2">
      <c r="A129" s="9"/>
      <c r="I129" s="10"/>
    </row>
    <row r="130" spans="1:9" ht="12.75" x14ac:dyDescent="0.2">
      <c r="A130" s="9"/>
      <c r="I130" s="10"/>
    </row>
    <row r="131" spans="1:9" ht="12.75" x14ac:dyDescent="0.2">
      <c r="A131" s="9"/>
      <c r="I131" s="10"/>
    </row>
    <row r="132" spans="1:9" ht="12.75" x14ac:dyDescent="0.2">
      <c r="A132" s="9"/>
      <c r="I132" s="10"/>
    </row>
    <row r="133" spans="1:9" ht="12.75" x14ac:dyDescent="0.2">
      <c r="A133" s="9"/>
      <c r="I133" s="10"/>
    </row>
    <row r="134" spans="1:9" ht="12.75" x14ac:dyDescent="0.2">
      <c r="A134" s="9"/>
      <c r="I134" s="10"/>
    </row>
    <row r="135" spans="1:9" ht="12.75" x14ac:dyDescent="0.2">
      <c r="A135" s="9"/>
      <c r="I135" s="10"/>
    </row>
    <row r="136" spans="1:9" ht="12.75" x14ac:dyDescent="0.2">
      <c r="A136" s="9"/>
      <c r="I136" s="10"/>
    </row>
    <row r="137" spans="1:9" ht="12.75" x14ac:dyDescent="0.2">
      <c r="A137" s="9"/>
      <c r="I137" s="10"/>
    </row>
    <row r="138" spans="1:9" ht="12.75" x14ac:dyDescent="0.2">
      <c r="A138" s="9"/>
      <c r="I138" s="10"/>
    </row>
    <row r="139" spans="1:9" ht="12.75" x14ac:dyDescent="0.2">
      <c r="A139" s="9"/>
      <c r="I139" s="10"/>
    </row>
    <row r="140" spans="1:9" ht="12.75" x14ac:dyDescent="0.2">
      <c r="A140" s="9"/>
      <c r="I140" s="10"/>
    </row>
    <row r="141" spans="1:9" ht="12.75" x14ac:dyDescent="0.2">
      <c r="A141" s="9"/>
      <c r="I141" s="10"/>
    </row>
    <row r="142" spans="1:9" ht="12.75" x14ac:dyDescent="0.2">
      <c r="A142" s="9"/>
      <c r="I142" s="10"/>
    </row>
    <row r="143" spans="1:9" ht="12.75" x14ac:dyDescent="0.2">
      <c r="A143" s="9"/>
      <c r="I143" s="10"/>
    </row>
    <row r="144" spans="1:9" ht="12.75" x14ac:dyDescent="0.2">
      <c r="A144" s="9"/>
      <c r="I144" s="10"/>
    </row>
    <row r="145" spans="1:9" ht="12.75" x14ac:dyDescent="0.2">
      <c r="A145" s="9"/>
      <c r="I145" s="10"/>
    </row>
    <row r="146" spans="1:9" ht="12.75" x14ac:dyDescent="0.2">
      <c r="A146" s="9"/>
      <c r="I146" s="10"/>
    </row>
    <row r="147" spans="1:9" ht="12.75" x14ac:dyDescent="0.2">
      <c r="A147" s="9"/>
      <c r="I147" s="10"/>
    </row>
    <row r="148" spans="1:9" ht="12.75" x14ac:dyDescent="0.2">
      <c r="A148" s="9"/>
      <c r="I148" s="10"/>
    </row>
    <row r="149" spans="1:9" ht="12.75" x14ac:dyDescent="0.2">
      <c r="A149" s="9"/>
      <c r="I149" s="10"/>
    </row>
    <row r="150" spans="1:9" ht="12.75" x14ac:dyDescent="0.2">
      <c r="A150" s="9"/>
      <c r="I150" s="10"/>
    </row>
    <row r="151" spans="1:9" ht="12.75" x14ac:dyDescent="0.2">
      <c r="A151" s="9"/>
      <c r="I151" s="10"/>
    </row>
    <row r="152" spans="1:9" ht="12.75" x14ac:dyDescent="0.2">
      <c r="A152" s="9"/>
      <c r="I152" s="10"/>
    </row>
    <row r="153" spans="1:9" ht="12.75" x14ac:dyDescent="0.2">
      <c r="A153" s="9"/>
      <c r="I153" s="10"/>
    </row>
    <row r="154" spans="1:9" ht="12.75" x14ac:dyDescent="0.2">
      <c r="A154" s="9"/>
      <c r="I154" s="10"/>
    </row>
    <row r="155" spans="1:9" ht="12.75" x14ac:dyDescent="0.2">
      <c r="A155" s="9"/>
      <c r="I155" s="10"/>
    </row>
    <row r="156" spans="1:9" ht="12.75" x14ac:dyDescent="0.2">
      <c r="A156" s="9"/>
      <c r="I156" s="10"/>
    </row>
    <row r="157" spans="1:9" ht="12.75" x14ac:dyDescent="0.2">
      <c r="A157" s="9"/>
      <c r="I157" s="10"/>
    </row>
    <row r="158" spans="1:9" ht="12.75" x14ac:dyDescent="0.2">
      <c r="A158" s="9"/>
      <c r="I158" s="10"/>
    </row>
    <row r="159" spans="1:9" ht="12.75" x14ac:dyDescent="0.2">
      <c r="A159" s="9"/>
      <c r="I159" s="10"/>
    </row>
    <row r="160" spans="1:9" ht="12.75" x14ac:dyDescent="0.2">
      <c r="A160" s="9"/>
      <c r="I160" s="10"/>
    </row>
    <row r="161" spans="1:9" ht="12.75" x14ac:dyDescent="0.2">
      <c r="A161" s="9"/>
      <c r="I161" s="10"/>
    </row>
    <row r="162" spans="1:9" ht="12.75" x14ac:dyDescent="0.2">
      <c r="A162" s="9"/>
      <c r="I162" s="10"/>
    </row>
    <row r="163" spans="1:9" ht="12.75" x14ac:dyDescent="0.2">
      <c r="A163" s="9"/>
      <c r="I163" s="10"/>
    </row>
    <row r="164" spans="1:9" ht="12.75" x14ac:dyDescent="0.2">
      <c r="A164" s="9"/>
      <c r="I164" s="10"/>
    </row>
    <row r="165" spans="1:9" ht="12.75" x14ac:dyDescent="0.2">
      <c r="A165" s="9"/>
      <c r="I165" s="10"/>
    </row>
    <row r="166" spans="1:9" ht="12.75" x14ac:dyDescent="0.2">
      <c r="A166" s="9"/>
      <c r="I166" s="10"/>
    </row>
    <row r="167" spans="1:9" ht="12.75" x14ac:dyDescent="0.2">
      <c r="A167" s="9"/>
      <c r="I167" s="10"/>
    </row>
    <row r="168" spans="1:9" ht="12.75" x14ac:dyDescent="0.2">
      <c r="A168" s="9"/>
      <c r="I168" s="10"/>
    </row>
    <row r="169" spans="1:9" ht="12.75" x14ac:dyDescent="0.2">
      <c r="A169" s="9"/>
      <c r="I169" s="10"/>
    </row>
    <row r="170" spans="1:9" ht="12.75" x14ac:dyDescent="0.2">
      <c r="A170" s="9"/>
      <c r="I170" s="10"/>
    </row>
    <row r="171" spans="1:9" ht="12.75" x14ac:dyDescent="0.2">
      <c r="A171" s="9"/>
      <c r="I171" s="10"/>
    </row>
    <row r="172" spans="1:9" ht="12.75" x14ac:dyDescent="0.2">
      <c r="A172" s="9"/>
      <c r="I172" s="10"/>
    </row>
    <row r="173" spans="1:9" ht="12.75" x14ac:dyDescent="0.2">
      <c r="A173" s="9"/>
      <c r="I173" s="10"/>
    </row>
    <row r="174" spans="1:9" ht="12.75" x14ac:dyDescent="0.2">
      <c r="A174" s="9"/>
      <c r="I174" s="10"/>
    </row>
    <row r="175" spans="1:9" ht="12.75" x14ac:dyDescent="0.2">
      <c r="A175" s="9"/>
      <c r="I175" s="10"/>
    </row>
    <row r="176" spans="1:9" ht="12.75" x14ac:dyDescent="0.2">
      <c r="A176" s="9"/>
      <c r="I176" s="10"/>
    </row>
    <row r="177" spans="1:9" ht="12.75" x14ac:dyDescent="0.2">
      <c r="A177" s="9"/>
      <c r="I177" s="10"/>
    </row>
    <row r="178" spans="1:9" ht="12.75" x14ac:dyDescent="0.2">
      <c r="A178" s="9"/>
      <c r="I178" s="10"/>
    </row>
    <row r="179" spans="1:9" ht="12.75" x14ac:dyDescent="0.2">
      <c r="A179" s="9"/>
      <c r="I179" s="10"/>
    </row>
    <row r="180" spans="1:9" ht="12.75" x14ac:dyDescent="0.2">
      <c r="A180" s="9"/>
      <c r="I180" s="10"/>
    </row>
    <row r="181" spans="1:9" ht="12.75" x14ac:dyDescent="0.2">
      <c r="A181" s="9"/>
      <c r="I181" s="10"/>
    </row>
    <row r="182" spans="1:9" ht="12.75" x14ac:dyDescent="0.2">
      <c r="A182" s="9"/>
      <c r="I182" s="10"/>
    </row>
    <row r="183" spans="1:9" ht="12.75" x14ac:dyDescent="0.2">
      <c r="A183" s="9"/>
      <c r="I183" s="10"/>
    </row>
    <row r="184" spans="1:9" ht="12.75" x14ac:dyDescent="0.2">
      <c r="A184" s="9"/>
      <c r="I184" s="10"/>
    </row>
    <row r="185" spans="1:9" ht="12.75" x14ac:dyDescent="0.2">
      <c r="A185" s="9"/>
      <c r="I185" s="10"/>
    </row>
    <row r="186" spans="1:9" ht="12.75" x14ac:dyDescent="0.2">
      <c r="A186" s="9"/>
      <c r="I186" s="10"/>
    </row>
    <row r="187" spans="1:9" ht="12.75" x14ac:dyDescent="0.2">
      <c r="A187" s="9"/>
      <c r="I187" s="10"/>
    </row>
    <row r="188" spans="1:9" ht="12.75" x14ac:dyDescent="0.2">
      <c r="A188" s="9"/>
      <c r="I188" s="10"/>
    </row>
    <row r="189" spans="1:9" ht="12.75" x14ac:dyDescent="0.2">
      <c r="A189" s="9"/>
      <c r="I189" s="10"/>
    </row>
    <row r="190" spans="1:9" ht="12.75" x14ac:dyDescent="0.2">
      <c r="A190" s="9"/>
      <c r="I190" s="10"/>
    </row>
    <row r="191" spans="1:9" ht="12.75" x14ac:dyDescent="0.2">
      <c r="A191" s="9"/>
      <c r="I191" s="10"/>
    </row>
    <row r="192" spans="1:9" ht="12.75" x14ac:dyDescent="0.2">
      <c r="A192" s="9"/>
      <c r="I192" s="10"/>
    </row>
    <row r="193" spans="1:9" ht="12.75" x14ac:dyDescent="0.2">
      <c r="A193" s="9"/>
      <c r="I193" s="10"/>
    </row>
    <row r="194" spans="1:9" ht="12.75" x14ac:dyDescent="0.2">
      <c r="A194" s="9"/>
      <c r="I194" s="10"/>
    </row>
    <row r="195" spans="1:9" ht="12.75" x14ac:dyDescent="0.2">
      <c r="A195" s="9"/>
      <c r="I195" s="10"/>
    </row>
    <row r="196" spans="1:9" ht="12.75" x14ac:dyDescent="0.2">
      <c r="A196" s="9"/>
      <c r="I196" s="10"/>
    </row>
    <row r="197" spans="1:9" ht="12.75" x14ac:dyDescent="0.2">
      <c r="A197" s="9"/>
      <c r="I197" s="10"/>
    </row>
    <row r="198" spans="1:9" ht="12.75" x14ac:dyDescent="0.2">
      <c r="A198" s="9"/>
      <c r="I198" s="10"/>
    </row>
    <row r="199" spans="1:9" ht="12.75" x14ac:dyDescent="0.2">
      <c r="A199" s="9"/>
      <c r="I199" s="10"/>
    </row>
    <row r="200" spans="1:9" ht="12.75" x14ac:dyDescent="0.2">
      <c r="A200" s="9"/>
      <c r="I200" s="10"/>
    </row>
    <row r="201" spans="1:9" ht="12.75" x14ac:dyDescent="0.2">
      <c r="A201" s="9"/>
      <c r="I201" s="10"/>
    </row>
    <row r="202" spans="1:9" ht="12.75" x14ac:dyDescent="0.2">
      <c r="A202" s="9"/>
      <c r="I202" s="10"/>
    </row>
    <row r="203" spans="1:9" ht="12.75" x14ac:dyDescent="0.2">
      <c r="A203" s="9"/>
      <c r="I203" s="10"/>
    </row>
    <row r="204" spans="1:9" ht="12.75" x14ac:dyDescent="0.2">
      <c r="A204" s="9"/>
      <c r="I204" s="10"/>
    </row>
    <row r="205" spans="1:9" ht="12.75" x14ac:dyDescent="0.2">
      <c r="A205" s="9"/>
      <c r="I205" s="10"/>
    </row>
    <row r="206" spans="1:9" ht="12.75" x14ac:dyDescent="0.2">
      <c r="A206" s="9"/>
      <c r="I206" s="10"/>
    </row>
    <row r="207" spans="1:9" ht="12.75" x14ac:dyDescent="0.2">
      <c r="A207" s="9"/>
      <c r="I207" s="10"/>
    </row>
    <row r="208" spans="1:9" ht="12.75" x14ac:dyDescent="0.2">
      <c r="A208" s="9"/>
      <c r="I208" s="10"/>
    </row>
    <row r="209" spans="1:9" ht="12.75" x14ac:dyDescent="0.2">
      <c r="A209" s="9"/>
      <c r="I209" s="10"/>
    </row>
    <row r="210" spans="1:9" ht="12.75" x14ac:dyDescent="0.2">
      <c r="A210" s="9"/>
      <c r="I210" s="10"/>
    </row>
    <row r="211" spans="1:9" ht="12.75" x14ac:dyDescent="0.2">
      <c r="A211" s="9"/>
      <c r="I211" s="10"/>
    </row>
    <row r="212" spans="1:9" ht="12.75" x14ac:dyDescent="0.2">
      <c r="A212" s="9"/>
      <c r="I212" s="10"/>
    </row>
    <row r="213" spans="1:9" ht="12.75" x14ac:dyDescent="0.2">
      <c r="A213" s="9"/>
      <c r="I213" s="10"/>
    </row>
    <row r="214" spans="1:9" ht="12.75" x14ac:dyDescent="0.2">
      <c r="A214" s="9"/>
      <c r="I214" s="10"/>
    </row>
    <row r="215" spans="1:9" ht="12.75" x14ac:dyDescent="0.2">
      <c r="A215" s="9"/>
      <c r="I215" s="10"/>
    </row>
    <row r="216" spans="1:9" ht="12.75" x14ac:dyDescent="0.2">
      <c r="A216" s="9"/>
      <c r="I216" s="10"/>
    </row>
    <row r="217" spans="1:9" ht="12.75" x14ac:dyDescent="0.2">
      <c r="A217" s="9"/>
      <c r="I217" s="10"/>
    </row>
    <row r="218" spans="1:9" ht="12.75" x14ac:dyDescent="0.2">
      <c r="A218" s="9"/>
      <c r="I218" s="10"/>
    </row>
    <row r="219" spans="1:9" ht="12.75" x14ac:dyDescent="0.2">
      <c r="A219" s="9"/>
      <c r="I219" s="10"/>
    </row>
    <row r="220" spans="1:9" ht="12.75" x14ac:dyDescent="0.2">
      <c r="A220" s="9"/>
      <c r="I220" s="10"/>
    </row>
    <row r="221" spans="1:9" ht="12.75" x14ac:dyDescent="0.2">
      <c r="A221" s="9"/>
      <c r="I221" s="10"/>
    </row>
    <row r="222" spans="1:9" ht="12.75" x14ac:dyDescent="0.2">
      <c r="A222" s="9"/>
      <c r="I222" s="10"/>
    </row>
    <row r="223" spans="1:9" ht="12.75" x14ac:dyDescent="0.2">
      <c r="A223" s="9"/>
      <c r="I223" s="10"/>
    </row>
    <row r="224" spans="1:9" ht="12.75" x14ac:dyDescent="0.2">
      <c r="A224" s="9"/>
      <c r="I224" s="10"/>
    </row>
    <row r="225" spans="1:9" ht="12.75" x14ac:dyDescent="0.2">
      <c r="A225" s="9"/>
      <c r="I225" s="10"/>
    </row>
    <row r="226" spans="1:9" ht="12.75" x14ac:dyDescent="0.2">
      <c r="A226" s="9"/>
      <c r="I226" s="10"/>
    </row>
    <row r="227" spans="1:9" ht="12.75" x14ac:dyDescent="0.2">
      <c r="A227" s="9"/>
      <c r="I227" s="10"/>
    </row>
    <row r="228" spans="1:9" ht="12.75" x14ac:dyDescent="0.2">
      <c r="A228" s="9"/>
      <c r="I228" s="10"/>
    </row>
    <row r="229" spans="1:9" ht="12.75" x14ac:dyDescent="0.2">
      <c r="A229" s="9"/>
      <c r="I229" s="10"/>
    </row>
    <row r="230" spans="1:9" ht="12.75" x14ac:dyDescent="0.2">
      <c r="A230" s="9"/>
      <c r="I230" s="10"/>
    </row>
    <row r="231" spans="1:9" ht="12.75" x14ac:dyDescent="0.2">
      <c r="A231" s="9"/>
      <c r="I231" s="10"/>
    </row>
    <row r="232" spans="1:9" ht="12.75" x14ac:dyDescent="0.2">
      <c r="A232" s="9"/>
      <c r="I232" s="10"/>
    </row>
    <row r="233" spans="1:9" ht="12.75" x14ac:dyDescent="0.2">
      <c r="A233" s="9"/>
      <c r="I233" s="10"/>
    </row>
    <row r="234" spans="1:9" ht="12.75" x14ac:dyDescent="0.2">
      <c r="A234" s="9"/>
      <c r="I234" s="10"/>
    </row>
    <row r="235" spans="1:9" ht="12.75" x14ac:dyDescent="0.2">
      <c r="A235" s="9"/>
      <c r="I235" s="10"/>
    </row>
    <row r="236" spans="1:9" ht="12.75" x14ac:dyDescent="0.2">
      <c r="A236" s="9"/>
      <c r="I236" s="10"/>
    </row>
    <row r="237" spans="1:9" ht="12.75" x14ac:dyDescent="0.2">
      <c r="A237" s="9"/>
      <c r="I237" s="10"/>
    </row>
    <row r="238" spans="1:9" ht="12.75" x14ac:dyDescent="0.2">
      <c r="A238" s="9"/>
      <c r="I238" s="10"/>
    </row>
    <row r="239" spans="1:9" ht="12.75" x14ac:dyDescent="0.2">
      <c r="A239" s="9"/>
      <c r="I239" s="10"/>
    </row>
    <row r="240" spans="1:9" ht="12.75" x14ac:dyDescent="0.2">
      <c r="A240" s="9"/>
      <c r="I240" s="10"/>
    </row>
    <row r="241" spans="1:9" ht="12.75" x14ac:dyDescent="0.2">
      <c r="A241" s="9"/>
      <c r="I241" s="10"/>
    </row>
    <row r="242" spans="1:9" ht="12.75" x14ac:dyDescent="0.2">
      <c r="A242" s="9"/>
      <c r="I242" s="10"/>
    </row>
    <row r="243" spans="1:9" ht="12.75" x14ac:dyDescent="0.2">
      <c r="A243" s="9"/>
      <c r="I243" s="10"/>
    </row>
    <row r="244" spans="1:9" ht="12.75" x14ac:dyDescent="0.2">
      <c r="A244" s="9"/>
      <c r="I244" s="10"/>
    </row>
    <row r="245" spans="1:9" ht="12.75" x14ac:dyDescent="0.2">
      <c r="A245" s="9"/>
      <c r="I245" s="10"/>
    </row>
    <row r="246" spans="1:9" ht="12.75" x14ac:dyDescent="0.2">
      <c r="A246" s="9"/>
      <c r="I246" s="10"/>
    </row>
    <row r="247" spans="1:9" ht="12.75" x14ac:dyDescent="0.2">
      <c r="A247" s="9"/>
      <c r="I247" s="10"/>
    </row>
    <row r="248" spans="1:9" ht="12.75" x14ac:dyDescent="0.2">
      <c r="A248" s="9"/>
      <c r="I248" s="10"/>
    </row>
    <row r="249" spans="1:9" ht="12.75" x14ac:dyDescent="0.2">
      <c r="A249" s="9"/>
      <c r="I249" s="10"/>
    </row>
    <row r="250" spans="1:9" ht="12.75" x14ac:dyDescent="0.2">
      <c r="A250" s="9"/>
      <c r="I250" s="10"/>
    </row>
    <row r="251" spans="1:9" ht="12.75" x14ac:dyDescent="0.2">
      <c r="A251" s="9"/>
      <c r="I251" s="10"/>
    </row>
    <row r="252" spans="1:9" ht="12.75" x14ac:dyDescent="0.2">
      <c r="A252" s="9"/>
      <c r="I252" s="10"/>
    </row>
    <row r="253" spans="1:9" ht="12.75" x14ac:dyDescent="0.2">
      <c r="A253" s="9"/>
      <c r="I253" s="10"/>
    </row>
    <row r="254" spans="1:9" ht="12.75" x14ac:dyDescent="0.2">
      <c r="A254" s="9"/>
      <c r="I254" s="10"/>
    </row>
    <row r="255" spans="1:9" ht="12.75" x14ac:dyDescent="0.2">
      <c r="A255" s="9"/>
      <c r="I255" s="10"/>
    </row>
    <row r="256" spans="1:9" ht="12.75" x14ac:dyDescent="0.2">
      <c r="A256" s="9"/>
      <c r="I256" s="10"/>
    </row>
    <row r="257" spans="1:9" ht="12.75" x14ac:dyDescent="0.2">
      <c r="A257" s="9"/>
      <c r="I257" s="10"/>
    </row>
    <row r="258" spans="1:9" ht="12.75" x14ac:dyDescent="0.2">
      <c r="A258" s="9"/>
      <c r="I258" s="10"/>
    </row>
    <row r="259" spans="1:9" ht="12.75" x14ac:dyDescent="0.2">
      <c r="A259" s="9"/>
      <c r="I259" s="10"/>
    </row>
    <row r="260" spans="1:9" ht="12.75" x14ac:dyDescent="0.2">
      <c r="A260" s="9"/>
      <c r="I260" s="10"/>
    </row>
    <row r="261" spans="1:9" ht="12.75" x14ac:dyDescent="0.2">
      <c r="A261" s="9"/>
      <c r="I261" s="10"/>
    </row>
    <row r="262" spans="1:9" ht="12.75" x14ac:dyDescent="0.2">
      <c r="A262" s="9"/>
      <c r="I262" s="10"/>
    </row>
    <row r="263" spans="1:9" ht="12.75" x14ac:dyDescent="0.2">
      <c r="A263" s="9"/>
      <c r="I263" s="10"/>
    </row>
    <row r="264" spans="1:9" ht="12.75" x14ac:dyDescent="0.2">
      <c r="A264" s="9"/>
      <c r="I264" s="10"/>
    </row>
    <row r="265" spans="1:9" ht="12.75" x14ac:dyDescent="0.2">
      <c r="A265" s="9"/>
      <c r="I265" s="10"/>
    </row>
    <row r="266" spans="1:9" ht="12.75" x14ac:dyDescent="0.2">
      <c r="A266" s="9"/>
      <c r="I266" s="10"/>
    </row>
    <row r="267" spans="1:9" ht="12.75" x14ac:dyDescent="0.2">
      <c r="A267" s="9"/>
      <c r="I267" s="10"/>
    </row>
    <row r="268" spans="1:9" ht="12.75" x14ac:dyDescent="0.2">
      <c r="A268" s="9"/>
      <c r="I268" s="10"/>
    </row>
    <row r="269" spans="1:9" ht="12.75" x14ac:dyDescent="0.2">
      <c r="A269" s="9"/>
      <c r="I269" s="10"/>
    </row>
    <row r="270" spans="1:9" ht="12.75" x14ac:dyDescent="0.2">
      <c r="A270" s="9"/>
      <c r="I270" s="10"/>
    </row>
    <row r="271" spans="1:9" ht="12.75" x14ac:dyDescent="0.2">
      <c r="A271" s="9"/>
      <c r="I271" s="10"/>
    </row>
    <row r="272" spans="1:9" ht="12.75" x14ac:dyDescent="0.2">
      <c r="A272" s="9"/>
      <c r="I272" s="10"/>
    </row>
    <row r="273" spans="1:9" ht="12.75" x14ac:dyDescent="0.2">
      <c r="A273" s="9"/>
      <c r="I273" s="10"/>
    </row>
    <row r="274" spans="1:9" ht="12.75" x14ac:dyDescent="0.2">
      <c r="A274" s="9"/>
      <c r="I274" s="10"/>
    </row>
    <row r="275" spans="1:9" ht="12.75" x14ac:dyDescent="0.2">
      <c r="A275" s="9"/>
      <c r="I275" s="10"/>
    </row>
    <row r="276" spans="1:9" ht="12.75" x14ac:dyDescent="0.2">
      <c r="A276" s="9"/>
      <c r="I276" s="10"/>
    </row>
    <row r="277" spans="1:9" ht="12.75" x14ac:dyDescent="0.2">
      <c r="A277" s="9"/>
      <c r="I277" s="10"/>
    </row>
    <row r="278" spans="1:9" ht="12.75" x14ac:dyDescent="0.2">
      <c r="A278" s="9"/>
      <c r="I278" s="10"/>
    </row>
    <row r="279" spans="1:9" ht="12.75" x14ac:dyDescent="0.2">
      <c r="A279" s="9"/>
      <c r="I279" s="10"/>
    </row>
    <row r="280" spans="1:9" ht="12.75" x14ac:dyDescent="0.2">
      <c r="A280" s="9"/>
      <c r="I280" s="10"/>
    </row>
    <row r="281" spans="1:9" ht="12.75" x14ac:dyDescent="0.2">
      <c r="A281" s="9"/>
      <c r="I281" s="10"/>
    </row>
    <row r="282" spans="1:9" ht="12.75" x14ac:dyDescent="0.2">
      <c r="A282" s="9"/>
      <c r="I282" s="10"/>
    </row>
    <row r="283" spans="1:9" ht="12.75" x14ac:dyDescent="0.2">
      <c r="A283" s="9"/>
      <c r="I283" s="10"/>
    </row>
    <row r="284" spans="1:9" ht="12.75" x14ac:dyDescent="0.2">
      <c r="A284" s="9"/>
      <c r="I284" s="10"/>
    </row>
    <row r="285" spans="1:9" ht="12.75" x14ac:dyDescent="0.2">
      <c r="A285" s="9"/>
      <c r="I285" s="10"/>
    </row>
    <row r="286" spans="1:9" ht="12.75" x14ac:dyDescent="0.2">
      <c r="A286" s="9"/>
      <c r="I286" s="10"/>
    </row>
    <row r="287" spans="1:9" ht="12.75" x14ac:dyDescent="0.2">
      <c r="A287" s="9"/>
      <c r="I287" s="10"/>
    </row>
    <row r="288" spans="1:9" ht="12.75" x14ac:dyDescent="0.2">
      <c r="A288" s="9"/>
      <c r="I288" s="10"/>
    </row>
    <row r="289" spans="1:9" ht="12.75" x14ac:dyDescent="0.2">
      <c r="A289" s="9"/>
      <c r="I289" s="10"/>
    </row>
    <row r="290" spans="1:9" ht="12.75" x14ac:dyDescent="0.2">
      <c r="A290" s="9"/>
      <c r="I290" s="10"/>
    </row>
    <row r="291" spans="1:9" ht="12.75" x14ac:dyDescent="0.2">
      <c r="A291" s="9"/>
      <c r="I291" s="10"/>
    </row>
    <row r="292" spans="1:9" ht="12.75" x14ac:dyDescent="0.2">
      <c r="A292" s="9"/>
      <c r="I292" s="10"/>
    </row>
    <row r="293" spans="1:9" ht="12.75" x14ac:dyDescent="0.2">
      <c r="A293" s="9"/>
      <c r="I293" s="10"/>
    </row>
    <row r="294" spans="1:9" ht="12.75" x14ac:dyDescent="0.2">
      <c r="A294" s="9"/>
      <c r="I294" s="10"/>
    </row>
    <row r="295" spans="1:9" ht="12.75" x14ac:dyDescent="0.2">
      <c r="A295" s="9"/>
      <c r="I295" s="10"/>
    </row>
    <row r="296" spans="1:9" ht="12.75" x14ac:dyDescent="0.2">
      <c r="A296" s="9"/>
      <c r="I296" s="10"/>
    </row>
    <row r="297" spans="1:9" ht="12.75" x14ac:dyDescent="0.2">
      <c r="A297" s="9"/>
      <c r="I297" s="10"/>
    </row>
    <row r="298" spans="1:9" ht="12.75" x14ac:dyDescent="0.2">
      <c r="A298" s="9"/>
      <c r="I298" s="10"/>
    </row>
    <row r="299" spans="1:9" ht="12.75" x14ac:dyDescent="0.2">
      <c r="A299" s="9"/>
      <c r="I299" s="10"/>
    </row>
    <row r="300" spans="1:9" ht="12.75" x14ac:dyDescent="0.2">
      <c r="A300" s="9"/>
      <c r="I300" s="10"/>
    </row>
    <row r="301" spans="1:9" ht="12.75" x14ac:dyDescent="0.2">
      <c r="A301" s="9"/>
      <c r="I301" s="10"/>
    </row>
    <row r="302" spans="1:9" ht="12.75" x14ac:dyDescent="0.2">
      <c r="A302" s="9"/>
      <c r="I302" s="10"/>
    </row>
    <row r="303" spans="1:9" ht="12.75" x14ac:dyDescent="0.2">
      <c r="A303" s="9"/>
      <c r="I303" s="10"/>
    </row>
    <row r="304" spans="1:9" ht="12.75" x14ac:dyDescent="0.2">
      <c r="A304" s="9"/>
      <c r="I304" s="10"/>
    </row>
    <row r="305" spans="1:9" ht="12.75" x14ac:dyDescent="0.2">
      <c r="A305" s="9"/>
      <c r="I305" s="10"/>
    </row>
    <row r="306" spans="1:9" ht="12.75" x14ac:dyDescent="0.2">
      <c r="A306" s="9"/>
      <c r="I306" s="10"/>
    </row>
    <row r="307" spans="1:9" ht="12.75" x14ac:dyDescent="0.2">
      <c r="A307" s="9"/>
      <c r="I307" s="10"/>
    </row>
    <row r="308" spans="1:9" ht="12.75" x14ac:dyDescent="0.2">
      <c r="A308" s="9"/>
      <c r="I308" s="10"/>
    </row>
    <row r="309" spans="1:9" ht="12.75" x14ac:dyDescent="0.2">
      <c r="A309" s="9"/>
      <c r="I309" s="10"/>
    </row>
    <row r="310" spans="1:9" ht="12.75" x14ac:dyDescent="0.2">
      <c r="A310" s="9"/>
      <c r="I310" s="10"/>
    </row>
    <row r="311" spans="1:9" ht="12.75" x14ac:dyDescent="0.2">
      <c r="A311" s="9"/>
      <c r="I311" s="10"/>
    </row>
    <row r="312" spans="1:9" ht="12.75" x14ac:dyDescent="0.2">
      <c r="A312" s="9"/>
      <c r="I312" s="10"/>
    </row>
    <row r="313" spans="1:9" ht="12.75" x14ac:dyDescent="0.2">
      <c r="A313" s="9"/>
      <c r="I313" s="10"/>
    </row>
    <row r="314" spans="1:9" ht="12.75" x14ac:dyDescent="0.2">
      <c r="A314" s="9"/>
      <c r="I314" s="10"/>
    </row>
    <row r="315" spans="1:9" ht="12.75" x14ac:dyDescent="0.2">
      <c r="A315" s="9"/>
      <c r="I315" s="10"/>
    </row>
    <row r="316" spans="1:9" ht="12.75" x14ac:dyDescent="0.2">
      <c r="A316" s="9"/>
      <c r="I316" s="10"/>
    </row>
    <row r="317" spans="1:9" ht="12.75" x14ac:dyDescent="0.2">
      <c r="A317" s="9"/>
      <c r="I317" s="10"/>
    </row>
    <row r="318" spans="1:9" ht="12.75" x14ac:dyDescent="0.2">
      <c r="A318" s="9"/>
      <c r="I318" s="10"/>
    </row>
    <row r="319" spans="1:9" ht="12.75" x14ac:dyDescent="0.2">
      <c r="A319" s="9"/>
      <c r="I319" s="10"/>
    </row>
    <row r="320" spans="1:9" ht="12.75" x14ac:dyDescent="0.2">
      <c r="A320" s="9"/>
      <c r="I320" s="10"/>
    </row>
    <row r="321" spans="1:9" ht="12.75" x14ac:dyDescent="0.2">
      <c r="A321" s="9"/>
      <c r="I321" s="10"/>
    </row>
    <row r="322" spans="1:9" ht="12.75" x14ac:dyDescent="0.2">
      <c r="A322" s="9"/>
      <c r="I322" s="10"/>
    </row>
    <row r="323" spans="1:9" ht="12.75" x14ac:dyDescent="0.2">
      <c r="A323" s="9"/>
      <c r="I323" s="10"/>
    </row>
    <row r="324" spans="1:9" ht="12.75" x14ac:dyDescent="0.2">
      <c r="A324" s="9"/>
      <c r="I324" s="10"/>
    </row>
    <row r="325" spans="1:9" ht="12.75" x14ac:dyDescent="0.2">
      <c r="A325" s="9"/>
      <c r="I325" s="10"/>
    </row>
    <row r="326" spans="1:9" ht="12.75" x14ac:dyDescent="0.2">
      <c r="A326" s="9"/>
      <c r="I326" s="10"/>
    </row>
    <row r="327" spans="1:9" ht="12.75" x14ac:dyDescent="0.2">
      <c r="A327" s="9"/>
      <c r="I327" s="10"/>
    </row>
    <row r="328" spans="1:9" ht="12.75" x14ac:dyDescent="0.2">
      <c r="A328" s="9"/>
      <c r="I328" s="10"/>
    </row>
    <row r="329" spans="1:9" ht="12.75" x14ac:dyDescent="0.2">
      <c r="A329" s="9"/>
      <c r="I329" s="10"/>
    </row>
    <row r="330" spans="1:9" ht="12.75" x14ac:dyDescent="0.2">
      <c r="A330" s="9"/>
      <c r="I330" s="10"/>
    </row>
    <row r="331" spans="1:9" ht="12.75" x14ac:dyDescent="0.2">
      <c r="A331" s="9"/>
      <c r="I331" s="10"/>
    </row>
    <row r="332" spans="1:9" ht="12.75" x14ac:dyDescent="0.2">
      <c r="A332" s="9"/>
      <c r="I332" s="10"/>
    </row>
    <row r="333" spans="1:9" ht="12.75" x14ac:dyDescent="0.2">
      <c r="A333" s="9"/>
      <c r="I333" s="10"/>
    </row>
    <row r="334" spans="1:9" ht="12.75" x14ac:dyDescent="0.2">
      <c r="A334" s="9"/>
      <c r="I334" s="10"/>
    </row>
    <row r="335" spans="1:9" ht="12.75" x14ac:dyDescent="0.2">
      <c r="A335" s="9"/>
      <c r="I335" s="10"/>
    </row>
    <row r="336" spans="1:9" ht="12.75" x14ac:dyDescent="0.2">
      <c r="A336" s="9"/>
      <c r="I336" s="10"/>
    </row>
    <row r="337" spans="1:9" ht="12.75" x14ac:dyDescent="0.2">
      <c r="A337" s="9"/>
      <c r="I337" s="10"/>
    </row>
    <row r="338" spans="1:9" ht="12.75" x14ac:dyDescent="0.2">
      <c r="A338" s="9"/>
      <c r="I338" s="10"/>
    </row>
    <row r="339" spans="1:9" ht="12.75" x14ac:dyDescent="0.2">
      <c r="A339" s="9"/>
      <c r="I339" s="10"/>
    </row>
    <row r="340" spans="1:9" ht="12.75" x14ac:dyDescent="0.2">
      <c r="A340" s="9"/>
      <c r="I340" s="10"/>
    </row>
    <row r="341" spans="1:9" ht="12.75" x14ac:dyDescent="0.2">
      <c r="A341" s="9"/>
      <c r="I341" s="10"/>
    </row>
    <row r="342" spans="1:9" ht="12.75" x14ac:dyDescent="0.2">
      <c r="A342" s="9"/>
      <c r="I342" s="10"/>
    </row>
    <row r="343" spans="1:9" ht="12.75" x14ac:dyDescent="0.2">
      <c r="A343" s="9"/>
      <c r="I343" s="10"/>
    </row>
    <row r="344" spans="1:9" ht="12.75" x14ac:dyDescent="0.2">
      <c r="A344" s="9"/>
      <c r="I344" s="10"/>
    </row>
    <row r="345" spans="1:9" ht="12.75" x14ac:dyDescent="0.2">
      <c r="A345" s="9"/>
      <c r="I345" s="10"/>
    </row>
    <row r="346" spans="1:9" ht="12.75" x14ac:dyDescent="0.2">
      <c r="A346" s="9"/>
      <c r="I346" s="10"/>
    </row>
    <row r="347" spans="1:9" ht="12.75" x14ac:dyDescent="0.2">
      <c r="A347" s="9"/>
      <c r="I347" s="10"/>
    </row>
    <row r="348" spans="1:9" ht="12.75" x14ac:dyDescent="0.2">
      <c r="A348" s="9"/>
      <c r="I348" s="10"/>
    </row>
    <row r="349" spans="1:9" ht="12.75" x14ac:dyDescent="0.2">
      <c r="A349" s="9"/>
      <c r="I349" s="10"/>
    </row>
    <row r="350" spans="1:9" ht="12.75" x14ac:dyDescent="0.2">
      <c r="A350" s="9"/>
      <c r="I350" s="10"/>
    </row>
    <row r="351" spans="1:9" ht="12.75" x14ac:dyDescent="0.2">
      <c r="A351" s="9"/>
      <c r="I351" s="10"/>
    </row>
    <row r="352" spans="1:9" ht="12.75" x14ac:dyDescent="0.2">
      <c r="A352" s="9"/>
      <c r="I352" s="10"/>
    </row>
    <row r="353" spans="1:9" ht="12.75" x14ac:dyDescent="0.2">
      <c r="A353" s="9"/>
      <c r="I353" s="10"/>
    </row>
    <row r="354" spans="1:9" ht="12.75" x14ac:dyDescent="0.2">
      <c r="A354" s="9"/>
      <c r="I354" s="10"/>
    </row>
    <row r="355" spans="1:9" ht="12.75" x14ac:dyDescent="0.2">
      <c r="A355" s="9"/>
      <c r="I355" s="10"/>
    </row>
    <row r="356" spans="1:9" ht="12.75" x14ac:dyDescent="0.2">
      <c r="A356" s="9"/>
      <c r="I356" s="10"/>
    </row>
    <row r="357" spans="1:9" ht="12.75" x14ac:dyDescent="0.2">
      <c r="A357" s="9"/>
      <c r="I357" s="10"/>
    </row>
    <row r="358" spans="1:9" ht="12.75" x14ac:dyDescent="0.2">
      <c r="A358" s="9"/>
      <c r="I358" s="10"/>
    </row>
    <row r="359" spans="1:9" ht="12.75" x14ac:dyDescent="0.2">
      <c r="A359" s="9"/>
      <c r="I359" s="10"/>
    </row>
    <row r="360" spans="1:9" ht="12.75" x14ac:dyDescent="0.2">
      <c r="A360" s="9"/>
      <c r="I360" s="10"/>
    </row>
    <row r="361" spans="1:9" ht="12.75" x14ac:dyDescent="0.2">
      <c r="A361" s="9"/>
      <c r="I361" s="10"/>
    </row>
    <row r="362" spans="1:9" ht="12.75" x14ac:dyDescent="0.2">
      <c r="A362" s="9"/>
      <c r="I362" s="10"/>
    </row>
    <row r="363" spans="1:9" ht="12.75" x14ac:dyDescent="0.2">
      <c r="A363" s="9"/>
      <c r="I363" s="10"/>
    </row>
    <row r="364" spans="1:9" ht="12.75" x14ac:dyDescent="0.2">
      <c r="A364" s="9"/>
      <c r="I364" s="10"/>
    </row>
    <row r="365" spans="1:9" ht="12.75" x14ac:dyDescent="0.2">
      <c r="A365" s="9"/>
      <c r="I365" s="10"/>
    </row>
    <row r="366" spans="1:9" ht="12.75" x14ac:dyDescent="0.2">
      <c r="A366" s="9"/>
      <c r="I366" s="10"/>
    </row>
    <row r="367" spans="1:9" ht="12.75" x14ac:dyDescent="0.2">
      <c r="A367" s="9"/>
      <c r="I367" s="10"/>
    </row>
    <row r="368" spans="1:9" ht="12.75" x14ac:dyDescent="0.2">
      <c r="A368" s="9"/>
      <c r="I368" s="10"/>
    </row>
    <row r="369" spans="1:9" ht="12.75" x14ac:dyDescent="0.2">
      <c r="A369" s="9"/>
      <c r="I369" s="10"/>
    </row>
    <row r="370" spans="1:9" ht="12.75" x14ac:dyDescent="0.2">
      <c r="A370" s="9"/>
      <c r="I370" s="10"/>
    </row>
    <row r="371" spans="1:9" ht="12.75" x14ac:dyDescent="0.2">
      <c r="A371" s="9"/>
      <c r="I371" s="10"/>
    </row>
    <row r="372" spans="1:9" ht="12.75" x14ac:dyDescent="0.2">
      <c r="A372" s="9"/>
      <c r="I372" s="10"/>
    </row>
    <row r="373" spans="1:9" ht="12.75" x14ac:dyDescent="0.2">
      <c r="A373" s="9"/>
      <c r="I373" s="10"/>
    </row>
    <row r="374" spans="1:9" ht="12.75" x14ac:dyDescent="0.2">
      <c r="A374" s="9"/>
      <c r="I374" s="10"/>
    </row>
    <row r="375" spans="1:9" ht="12.75" x14ac:dyDescent="0.2">
      <c r="A375" s="9"/>
      <c r="I375" s="10"/>
    </row>
    <row r="376" spans="1:9" ht="12.75" x14ac:dyDescent="0.2">
      <c r="A376" s="9"/>
      <c r="I376" s="10"/>
    </row>
    <row r="377" spans="1:9" ht="12.75" x14ac:dyDescent="0.2">
      <c r="A377" s="9"/>
      <c r="I377" s="10"/>
    </row>
    <row r="378" spans="1:9" ht="12.75" x14ac:dyDescent="0.2">
      <c r="A378" s="9"/>
      <c r="I378" s="10"/>
    </row>
    <row r="379" spans="1:9" ht="12.75" x14ac:dyDescent="0.2">
      <c r="A379" s="9"/>
      <c r="I379" s="10"/>
    </row>
    <row r="380" spans="1:9" ht="12.75" x14ac:dyDescent="0.2">
      <c r="A380" s="9"/>
      <c r="I380" s="10"/>
    </row>
    <row r="381" spans="1:9" ht="12.75" x14ac:dyDescent="0.2">
      <c r="A381" s="9"/>
      <c r="I381" s="10"/>
    </row>
    <row r="382" spans="1:9" ht="12.75" x14ac:dyDescent="0.2">
      <c r="A382" s="9"/>
      <c r="I382" s="10"/>
    </row>
    <row r="383" spans="1:9" ht="12.75" x14ac:dyDescent="0.2">
      <c r="A383" s="9"/>
      <c r="I383" s="10"/>
    </row>
    <row r="384" spans="1:9" ht="12.75" x14ac:dyDescent="0.2">
      <c r="A384" s="9"/>
      <c r="I384" s="10"/>
    </row>
    <row r="385" spans="1:9" ht="12.75" x14ac:dyDescent="0.2">
      <c r="A385" s="9"/>
      <c r="I385" s="10"/>
    </row>
    <row r="386" spans="1:9" ht="12.75" x14ac:dyDescent="0.2">
      <c r="A386" s="9"/>
      <c r="I386" s="10"/>
    </row>
    <row r="387" spans="1:9" ht="12.75" x14ac:dyDescent="0.2">
      <c r="A387" s="9"/>
      <c r="I387" s="10"/>
    </row>
    <row r="388" spans="1:9" ht="12.75" x14ac:dyDescent="0.2">
      <c r="A388" s="9"/>
      <c r="I388" s="10"/>
    </row>
    <row r="389" spans="1:9" ht="12.75" x14ac:dyDescent="0.2">
      <c r="A389" s="9"/>
      <c r="I389" s="10"/>
    </row>
    <row r="390" spans="1:9" ht="12.75" x14ac:dyDescent="0.2">
      <c r="A390" s="9"/>
      <c r="I390" s="10"/>
    </row>
    <row r="391" spans="1:9" ht="12.75" x14ac:dyDescent="0.2">
      <c r="A391" s="9"/>
      <c r="I391" s="10"/>
    </row>
    <row r="392" spans="1:9" ht="12.75" x14ac:dyDescent="0.2">
      <c r="A392" s="9"/>
      <c r="I392" s="10"/>
    </row>
    <row r="393" spans="1:9" ht="12.75" x14ac:dyDescent="0.2">
      <c r="A393" s="9"/>
      <c r="I393" s="10"/>
    </row>
    <row r="394" spans="1:9" ht="12.75" x14ac:dyDescent="0.2">
      <c r="A394" s="9"/>
      <c r="I394" s="10"/>
    </row>
    <row r="395" spans="1:9" ht="12.75" x14ac:dyDescent="0.2">
      <c r="A395" s="9"/>
      <c r="I395" s="10"/>
    </row>
    <row r="396" spans="1:9" ht="12.75" x14ac:dyDescent="0.2">
      <c r="A396" s="9"/>
      <c r="I396" s="10"/>
    </row>
    <row r="397" spans="1:9" ht="12.75" x14ac:dyDescent="0.2">
      <c r="A397" s="9"/>
      <c r="I397" s="10"/>
    </row>
    <row r="398" spans="1:9" ht="12.75" x14ac:dyDescent="0.2">
      <c r="A398" s="9"/>
      <c r="I398" s="10"/>
    </row>
    <row r="399" spans="1:9" ht="12.75" x14ac:dyDescent="0.2">
      <c r="A399" s="9"/>
      <c r="I399" s="10"/>
    </row>
    <row r="400" spans="1:9" ht="12.75" x14ac:dyDescent="0.2">
      <c r="A400" s="9"/>
      <c r="I400" s="10"/>
    </row>
    <row r="401" spans="1:9" ht="12.75" x14ac:dyDescent="0.2">
      <c r="A401" s="9"/>
      <c r="I401" s="10"/>
    </row>
    <row r="402" spans="1:9" ht="12.75" x14ac:dyDescent="0.2">
      <c r="A402" s="9"/>
      <c r="I402" s="10"/>
    </row>
    <row r="403" spans="1:9" ht="12.75" x14ac:dyDescent="0.2">
      <c r="A403" s="9"/>
      <c r="I403" s="10"/>
    </row>
    <row r="404" spans="1:9" ht="12.75" x14ac:dyDescent="0.2">
      <c r="A404" s="9"/>
      <c r="I404" s="10"/>
    </row>
    <row r="405" spans="1:9" ht="12.75" x14ac:dyDescent="0.2">
      <c r="A405" s="9"/>
      <c r="I405" s="10"/>
    </row>
    <row r="406" spans="1:9" ht="12.75" x14ac:dyDescent="0.2">
      <c r="A406" s="9"/>
      <c r="I406" s="10"/>
    </row>
    <row r="407" spans="1:9" ht="12.75" x14ac:dyDescent="0.2">
      <c r="A407" s="9"/>
      <c r="I407" s="10"/>
    </row>
    <row r="408" spans="1:9" ht="12.75" x14ac:dyDescent="0.2">
      <c r="A408" s="9"/>
      <c r="I408" s="10"/>
    </row>
    <row r="409" spans="1:9" ht="12.75" x14ac:dyDescent="0.2">
      <c r="A409" s="9"/>
      <c r="I409" s="10"/>
    </row>
    <row r="410" spans="1:9" ht="12.75" x14ac:dyDescent="0.2">
      <c r="A410" s="9"/>
      <c r="I410" s="10"/>
    </row>
    <row r="411" spans="1:9" ht="12.75" x14ac:dyDescent="0.2">
      <c r="A411" s="9"/>
      <c r="I411" s="10"/>
    </row>
    <row r="412" spans="1:9" ht="12.75" x14ac:dyDescent="0.2">
      <c r="A412" s="9"/>
      <c r="I412" s="10"/>
    </row>
    <row r="413" spans="1:9" ht="12.75" x14ac:dyDescent="0.2">
      <c r="A413" s="9"/>
      <c r="I413" s="10"/>
    </row>
    <row r="414" spans="1:9" ht="12.75" x14ac:dyDescent="0.2">
      <c r="A414" s="9"/>
      <c r="I414" s="10"/>
    </row>
    <row r="415" spans="1:9" ht="12.75" x14ac:dyDescent="0.2">
      <c r="A415" s="9"/>
      <c r="I415" s="10"/>
    </row>
    <row r="416" spans="1:9" ht="12.75" x14ac:dyDescent="0.2">
      <c r="A416" s="9"/>
      <c r="I416" s="10"/>
    </row>
    <row r="417" spans="1:9" ht="12.75" x14ac:dyDescent="0.2">
      <c r="A417" s="9"/>
      <c r="I417" s="10"/>
    </row>
    <row r="418" spans="1:9" ht="12.75" x14ac:dyDescent="0.2">
      <c r="A418" s="9"/>
      <c r="I418" s="10"/>
    </row>
    <row r="419" spans="1:9" ht="12.75" x14ac:dyDescent="0.2">
      <c r="A419" s="9"/>
      <c r="I419" s="10"/>
    </row>
    <row r="420" spans="1:9" ht="12.75" x14ac:dyDescent="0.2">
      <c r="A420" s="9"/>
      <c r="I420" s="10"/>
    </row>
    <row r="421" spans="1:9" ht="12.75" x14ac:dyDescent="0.2">
      <c r="A421" s="9"/>
      <c r="I421" s="10"/>
    </row>
    <row r="422" spans="1:9" ht="12.75" x14ac:dyDescent="0.2">
      <c r="A422" s="9"/>
      <c r="I422" s="10"/>
    </row>
    <row r="423" spans="1:9" ht="12.75" x14ac:dyDescent="0.2">
      <c r="A423" s="9"/>
      <c r="I423" s="10"/>
    </row>
    <row r="424" spans="1:9" ht="12.75" x14ac:dyDescent="0.2">
      <c r="A424" s="9"/>
      <c r="I424" s="10"/>
    </row>
    <row r="425" spans="1:9" ht="12.75" x14ac:dyDescent="0.2">
      <c r="A425" s="9"/>
      <c r="I425" s="10"/>
    </row>
    <row r="426" spans="1:9" ht="12.75" x14ac:dyDescent="0.2">
      <c r="A426" s="9"/>
      <c r="I426" s="10"/>
    </row>
    <row r="427" spans="1:9" ht="12.75" x14ac:dyDescent="0.2">
      <c r="A427" s="9"/>
      <c r="I427" s="10"/>
    </row>
    <row r="428" spans="1:9" ht="12.75" x14ac:dyDescent="0.2">
      <c r="A428" s="9"/>
      <c r="I428" s="10"/>
    </row>
    <row r="429" spans="1:9" ht="12.75" x14ac:dyDescent="0.2">
      <c r="A429" s="9"/>
      <c r="I429" s="10"/>
    </row>
    <row r="430" spans="1:9" ht="12.75" x14ac:dyDescent="0.2">
      <c r="A430" s="9"/>
      <c r="I430" s="10"/>
    </row>
    <row r="431" spans="1:9" ht="12.75" x14ac:dyDescent="0.2">
      <c r="A431" s="9"/>
      <c r="I431" s="10"/>
    </row>
    <row r="432" spans="1:9" ht="12.75" x14ac:dyDescent="0.2">
      <c r="A432" s="9"/>
      <c r="I432" s="10"/>
    </row>
    <row r="433" spans="1:9" ht="12.75" x14ac:dyDescent="0.2">
      <c r="A433" s="9"/>
      <c r="I433" s="10"/>
    </row>
    <row r="434" spans="1:9" ht="12.75" x14ac:dyDescent="0.2">
      <c r="A434" s="9"/>
      <c r="I434" s="10"/>
    </row>
    <row r="435" spans="1:9" ht="12.75" x14ac:dyDescent="0.2">
      <c r="A435" s="9"/>
      <c r="I435" s="10"/>
    </row>
    <row r="436" spans="1:9" ht="12.75" x14ac:dyDescent="0.2">
      <c r="A436" s="9"/>
      <c r="I436" s="10"/>
    </row>
    <row r="437" spans="1:9" ht="12.75" x14ac:dyDescent="0.2">
      <c r="A437" s="9"/>
      <c r="I437" s="10"/>
    </row>
    <row r="438" spans="1:9" ht="12.75" x14ac:dyDescent="0.2">
      <c r="A438" s="9"/>
      <c r="I438" s="10"/>
    </row>
    <row r="439" spans="1:9" ht="12.75" x14ac:dyDescent="0.2">
      <c r="A439" s="9"/>
      <c r="I439" s="10"/>
    </row>
    <row r="440" spans="1:9" ht="12.75" x14ac:dyDescent="0.2">
      <c r="A440" s="9"/>
      <c r="I440" s="10"/>
    </row>
    <row r="441" spans="1:9" ht="12.75" x14ac:dyDescent="0.2">
      <c r="A441" s="9"/>
      <c r="I441" s="10"/>
    </row>
    <row r="442" spans="1:9" ht="12.75" x14ac:dyDescent="0.2">
      <c r="A442" s="9"/>
      <c r="I442" s="10"/>
    </row>
    <row r="443" spans="1:9" ht="12.75" x14ac:dyDescent="0.2">
      <c r="A443" s="9"/>
      <c r="I443" s="10"/>
    </row>
    <row r="444" spans="1:9" ht="12.75" x14ac:dyDescent="0.2">
      <c r="A444" s="9"/>
      <c r="I444" s="10"/>
    </row>
    <row r="445" spans="1:9" ht="12.75" x14ac:dyDescent="0.2">
      <c r="A445" s="9"/>
      <c r="I445" s="10"/>
    </row>
    <row r="446" spans="1:9" ht="12.75" x14ac:dyDescent="0.2">
      <c r="A446" s="9"/>
      <c r="I446" s="10"/>
    </row>
    <row r="447" spans="1:9" ht="12.75" x14ac:dyDescent="0.2">
      <c r="A447" s="9"/>
      <c r="I447" s="10"/>
    </row>
    <row r="448" spans="1:9" ht="12.75" x14ac:dyDescent="0.2">
      <c r="A448" s="9"/>
      <c r="I448" s="10"/>
    </row>
    <row r="449" spans="1:9" ht="12.75" x14ac:dyDescent="0.2">
      <c r="A449" s="9"/>
      <c r="I449" s="10"/>
    </row>
    <row r="450" spans="1:9" ht="12.75" x14ac:dyDescent="0.2">
      <c r="A450" s="9"/>
      <c r="I450" s="10"/>
    </row>
    <row r="451" spans="1:9" ht="12.75" x14ac:dyDescent="0.2">
      <c r="A451" s="9"/>
      <c r="I451" s="10"/>
    </row>
    <row r="452" spans="1:9" ht="12.75" x14ac:dyDescent="0.2">
      <c r="A452" s="9"/>
      <c r="I452" s="10"/>
    </row>
    <row r="453" spans="1:9" ht="12.75" x14ac:dyDescent="0.2">
      <c r="A453" s="9"/>
      <c r="I453" s="10"/>
    </row>
    <row r="454" spans="1:9" ht="12.75" x14ac:dyDescent="0.2">
      <c r="A454" s="9"/>
      <c r="I454" s="10"/>
    </row>
    <row r="455" spans="1:9" ht="12.75" x14ac:dyDescent="0.2">
      <c r="A455" s="9"/>
      <c r="I455" s="10"/>
    </row>
    <row r="456" spans="1:9" ht="12.75" x14ac:dyDescent="0.2">
      <c r="A456" s="9"/>
      <c r="I456" s="10"/>
    </row>
    <row r="457" spans="1:9" ht="12.75" x14ac:dyDescent="0.2">
      <c r="A457" s="9"/>
      <c r="I457" s="10"/>
    </row>
    <row r="458" spans="1:9" ht="12.75" x14ac:dyDescent="0.2">
      <c r="A458" s="9"/>
      <c r="I458" s="10"/>
    </row>
    <row r="459" spans="1:9" ht="12.75" x14ac:dyDescent="0.2">
      <c r="A459" s="9"/>
      <c r="I459" s="10"/>
    </row>
    <row r="460" spans="1:9" ht="12.75" x14ac:dyDescent="0.2">
      <c r="A460" s="9"/>
      <c r="I460" s="10"/>
    </row>
    <row r="461" spans="1:9" ht="12.75" x14ac:dyDescent="0.2">
      <c r="A461" s="9"/>
      <c r="I461" s="10"/>
    </row>
    <row r="462" spans="1:9" ht="12.75" x14ac:dyDescent="0.2">
      <c r="A462" s="9"/>
      <c r="I462" s="10"/>
    </row>
    <row r="463" spans="1:9" ht="12.75" x14ac:dyDescent="0.2">
      <c r="A463" s="9"/>
      <c r="I463" s="10"/>
    </row>
    <row r="464" spans="1:9" ht="12.75" x14ac:dyDescent="0.2">
      <c r="A464" s="9"/>
      <c r="I464" s="10"/>
    </row>
    <row r="465" spans="1:9" ht="12.75" x14ac:dyDescent="0.2">
      <c r="A465" s="9"/>
      <c r="I465" s="10"/>
    </row>
    <row r="466" spans="1:9" ht="12.75" x14ac:dyDescent="0.2">
      <c r="A466" s="9"/>
      <c r="I466" s="10"/>
    </row>
    <row r="467" spans="1:9" ht="12.75" x14ac:dyDescent="0.2">
      <c r="A467" s="9"/>
      <c r="I467" s="10"/>
    </row>
    <row r="468" spans="1:9" ht="12.75" x14ac:dyDescent="0.2">
      <c r="A468" s="9"/>
      <c r="I468" s="10"/>
    </row>
    <row r="469" spans="1:9" ht="12.75" x14ac:dyDescent="0.2">
      <c r="A469" s="9"/>
      <c r="I469" s="10"/>
    </row>
    <row r="470" spans="1:9" ht="12.75" x14ac:dyDescent="0.2">
      <c r="A470" s="9"/>
      <c r="I470" s="10"/>
    </row>
    <row r="471" spans="1:9" ht="12.75" x14ac:dyDescent="0.2">
      <c r="A471" s="9"/>
      <c r="I471" s="10"/>
    </row>
    <row r="472" spans="1:9" ht="12.75" x14ac:dyDescent="0.2">
      <c r="A472" s="9"/>
      <c r="I472" s="10"/>
    </row>
    <row r="473" spans="1:9" ht="12.75" x14ac:dyDescent="0.2">
      <c r="A473" s="9"/>
      <c r="I473" s="10"/>
    </row>
    <row r="474" spans="1:9" ht="12.75" x14ac:dyDescent="0.2">
      <c r="A474" s="9"/>
      <c r="I474" s="10"/>
    </row>
    <row r="475" spans="1:9" ht="12.75" x14ac:dyDescent="0.2">
      <c r="A475" s="9"/>
      <c r="I475" s="10"/>
    </row>
    <row r="476" spans="1:9" ht="12.75" x14ac:dyDescent="0.2">
      <c r="A476" s="9"/>
      <c r="I476" s="10"/>
    </row>
    <row r="477" spans="1:9" ht="12.75" x14ac:dyDescent="0.2">
      <c r="A477" s="9"/>
      <c r="I477" s="10"/>
    </row>
    <row r="478" spans="1:9" ht="12.75" x14ac:dyDescent="0.2">
      <c r="A478" s="9"/>
      <c r="I478" s="10"/>
    </row>
    <row r="479" spans="1:9" ht="12.75" x14ac:dyDescent="0.2">
      <c r="A479" s="9"/>
      <c r="I479" s="10"/>
    </row>
    <row r="480" spans="1:9" ht="12.75" x14ac:dyDescent="0.2">
      <c r="A480" s="9"/>
      <c r="I480" s="10"/>
    </row>
    <row r="481" spans="1:9" ht="12.75" x14ac:dyDescent="0.2">
      <c r="A481" s="9"/>
      <c r="I481" s="10"/>
    </row>
    <row r="482" spans="1:9" ht="12.75" x14ac:dyDescent="0.2">
      <c r="A482" s="9"/>
      <c r="I482" s="10"/>
    </row>
    <row r="483" spans="1:9" ht="12.75" x14ac:dyDescent="0.2">
      <c r="A483" s="9"/>
      <c r="I483" s="10"/>
    </row>
    <row r="484" spans="1:9" ht="12.75" x14ac:dyDescent="0.2">
      <c r="A484" s="9"/>
      <c r="I484" s="10"/>
    </row>
    <row r="485" spans="1:9" ht="12.75" x14ac:dyDescent="0.2">
      <c r="A485" s="9"/>
      <c r="I485" s="10"/>
    </row>
    <row r="486" spans="1:9" ht="12.75" x14ac:dyDescent="0.2">
      <c r="A486" s="9"/>
      <c r="I486" s="10"/>
    </row>
    <row r="487" spans="1:9" ht="12.75" x14ac:dyDescent="0.2">
      <c r="A487" s="9"/>
      <c r="I487" s="10"/>
    </row>
    <row r="488" spans="1:9" ht="12.75" x14ac:dyDescent="0.2">
      <c r="A488" s="9"/>
      <c r="I488" s="10"/>
    </row>
    <row r="489" spans="1:9" ht="12.75" x14ac:dyDescent="0.2">
      <c r="A489" s="9"/>
      <c r="I489" s="10"/>
    </row>
    <row r="490" spans="1:9" ht="12.75" x14ac:dyDescent="0.2">
      <c r="A490" s="9"/>
      <c r="I490" s="10"/>
    </row>
    <row r="491" spans="1:9" ht="12.75" x14ac:dyDescent="0.2">
      <c r="A491" s="9"/>
      <c r="I491" s="10"/>
    </row>
    <row r="492" spans="1:9" ht="12.75" x14ac:dyDescent="0.2">
      <c r="A492" s="9"/>
      <c r="I492" s="10"/>
    </row>
    <row r="493" spans="1:9" ht="12.75" x14ac:dyDescent="0.2">
      <c r="A493" s="9"/>
      <c r="I493" s="10"/>
    </row>
    <row r="494" spans="1:9" ht="12.75" x14ac:dyDescent="0.2">
      <c r="A494" s="9"/>
      <c r="I494" s="10"/>
    </row>
    <row r="495" spans="1:9" ht="12.75" x14ac:dyDescent="0.2">
      <c r="A495" s="9"/>
      <c r="I495" s="10"/>
    </row>
    <row r="496" spans="1:9" ht="12.75" x14ac:dyDescent="0.2">
      <c r="A496" s="9"/>
      <c r="I496" s="10"/>
    </row>
    <row r="497" spans="1:9" ht="12.75" x14ac:dyDescent="0.2">
      <c r="A497" s="9"/>
      <c r="I497" s="10"/>
    </row>
    <row r="498" spans="1:9" ht="12.75" x14ac:dyDescent="0.2">
      <c r="A498" s="9"/>
      <c r="I498" s="10"/>
    </row>
    <row r="499" spans="1:9" ht="12.75" x14ac:dyDescent="0.2">
      <c r="A499" s="9"/>
      <c r="I499" s="10"/>
    </row>
    <row r="500" spans="1:9" ht="12.75" x14ac:dyDescent="0.2">
      <c r="A500" s="9"/>
      <c r="I500" s="10"/>
    </row>
    <row r="501" spans="1:9" ht="12.75" x14ac:dyDescent="0.2">
      <c r="A501" s="9"/>
      <c r="I501" s="10"/>
    </row>
    <row r="502" spans="1:9" ht="12.75" x14ac:dyDescent="0.2">
      <c r="A502" s="9"/>
      <c r="I502" s="10"/>
    </row>
    <row r="503" spans="1:9" ht="12.75" x14ac:dyDescent="0.2">
      <c r="A503" s="9"/>
      <c r="I503" s="10"/>
    </row>
    <row r="504" spans="1:9" ht="12.75" x14ac:dyDescent="0.2">
      <c r="A504" s="9"/>
      <c r="I504" s="10"/>
    </row>
    <row r="505" spans="1:9" ht="12.75" x14ac:dyDescent="0.2">
      <c r="A505" s="9"/>
      <c r="I505" s="10"/>
    </row>
    <row r="506" spans="1:9" ht="12.75" x14ac:dyDescent="0.2">
      <c r="A506" s="9"/>
      <c r="I506" s="10"/>
    </row>
    <row r="507" spans="1:9" ht="12.75" x14ac:dyDescent="0.2">
      <c r="A507" s="9"/>
      <c r="I507" s="10"/>
    </row>
    <row r="508" spans="1:9" ht="12.75" x14ac:dyDescent="0.2">
      <c r="A508" s="9"/>
      <c r="I508" s="10"/>
    </row>
    <row r="509" spans="1:9" ht="12.75" x14ac:dyDescent="0.2">
      <c r="A509" s="9"/>
      <c r="I509" s="10"/>
    </row>
    <row r="510" spans="1:9" ht="12.75" x14ac:dyDescent="0.2">
      <c r="A510" s="9"/>
      <c r="I510" s="10"/>
    </row>
    <row r="511" spans="1:9" ht="12.75" x14ac:dyDescent="0.2">
      <c r="A511" s="9"/>
      <c r="I511" s="10"/>
    </row>
    <row r="512" spans="1:9" ht="12.75" x14ac:dyDescent="0.2">
      <c r="A512" s="9"/>
      <c r="I512" s="10"/>
    </row>
    <row r="513" spans="1:9" ht="12.75" x14ac:dyDescent="0.2">
      <c r="A513" s="9"/>
      <c r="I513" s="10"/>
    </row>
    <row r="514" spans="1:9" ht="12.75" x14ac:dyDescent="0.2">
      <c r="A514" s="9"/>
      <c r="I514" s="10"/>
    </row>
    <row r="515" spans="1:9" ht="12.75" x14ac:dyDescent="0.2">
      <c r="A515" s="9"/>
      <c r="I515" s="10"/>
    </row>
    <row r="516" spans="1:9" ht="12.75" x14ac:dyDescent="0.2">
      <c r="A516" s="9"/>
      <c r="I516" s="10"/>
    </row>
    <row r="517" spans="1:9" ht="12.75" x14ac:dyDescent="0.2">
      <c r="A517" s="9"/>
      <c r="I517" s="10"/>
    </row>
    <row r="518" spans="1:9" ht="12.75" x14ac:dyDescent="0.2">
      <c r="A518" s="9"/>
      <c r="I518" s="10"/>
    </row>
    <row r="519" spans="1:9" ht="12.75" x14ac:dyDescent="0.2">
      <c r="A519" s="9"/>
      <c r="I519" s="10"/>
    </row>
    <row r="520" spans="1:9" ht="12.75" x14ac:dyDescent="0.2">
      <c r="A520" s="9"/>
      <c r="I520" s="10"/>
    </row>
    <row r="521" spans="1:9" ht="12.75" x14ac:dyDescent="0.2">
      <c r="A521" s="9"/>
      <c r="I521" s="10"/>
    </row>
    <row r="522" spans="1:9" ht="12.75" x14ac:dyDescent="0.2">
      <c r="A522" s="9"/>
      <c r="I522" s="10"/>
    </row>
    <row r="523" spans="1:9" ht="12.75" x14ac:dyDescent="0.2">
      <c r="A523" s="9"/>
      <c r="I523" s="10"/>
    </row>
    <row r="524" spans="1:9" ht="12.75" x14ac:dyDescent="0.2">
      <c r="A524" s="9"/>
      <c r="I524" s="10"/>
    </row>
    <row r="525" spans="1:9" ht="12.75" x14ac:dyDescent="0.2">
      <c r="A525" s="9"/>
      <c r="I525" s="10"/>
    </row>
    <row r="526" spans="1:9" ht="12.75" x14ac:dyDescent="0.2">
      <c r="A526" s="9"/>
      <c r="I526" s="10"/>
    </row>
    <row r="527" spans="1:9" ht="12.75" x14ac:dyDescent="0.2">
      <c r="A527" s="9"/>
      <c r="I527" s="10"/>
    </row>
    <row r="528" spans="1:9" ht="12.75" x14ac:dyDescent="0.2">
      <c r="A528" s="9"/>
      <c r="I528" s="10"/>
    </row>
    <row r="529" spans="1:9" ht="12.75" x14ac:dyDescent="0.2">
      <c r="A529" s="9"/>
      <c r="I529" s="10"/>
    </row>
    <row r="530" spans="1:9" ht="12.75" x14ac:dyDescent="0.2">
      <c r="A530" s="9"/>
      <c r="I530" s="10"/>
    </row>
    <row r="531" spans="1:9" ht="12.75" x14ac:dyDescent="0.2">
      <c r="A531" s="9"/>
      <c r="I531" s="10"/>
    </row>
    <row r="532" spans="1:9" ht="12.75" x14ac:dyDescent="0.2">
      <c r="A532" s="9"/>
      <c r="I532" s="10"/>
    </row>
    <row r="533" spans="1:9" ht="12.75" x14ac:dyDescent="0.2">
      <c r="A533" s="9"/>
      <c r="I533" s="10"/>
    </row>
    <row r="534" spans="1:9" ht="12.75" x14ac:dyDescent="0.2">
      <c r="A534" s="9"/>
      <c r="I534" s="10"/>
    </row>
    <row r="535" spans="1:9" ht="12.75" x14ac:dyDescent="0.2">
      <c r="A535" s="9"/>
      <c r="I535" s="10"/>
    </row>
    <row r="536" spans="1:9" ht="12.75" x14ac:dyDescent="0.2">
      <c r="A536" s="9"/>
      <c r="I536" s="10"/>
    </row>
    <row r="537" spans="1:9" ht="12.75" x14ac:dyDescent="0.2">
      <c r="A537" s="9"/>
      <c r="I537" s="10"/>
    </row>
    <row r="538" spans="1:9" ht="12.75" x14ac:dyDescent="0.2">
      <c r="A538" s="9"/>
      <c r="I538" s="10"/>
    </row>
    <row r="539" spans="1:9" ht="12.75" x14ac:dyDescent="0.2">
      <c r="A539" s="9"/>
      <c r="I539" s="10"/>
    </row>
    <row r="540" spans="1:9" ht="12.75" x14ac:dyDescent="0.2">
      <c r="A540" s="9"/>
      <c r="I540" s="10"/>
    </row>
    <row r="541" spans="1:9" ht="12.75" x14ac:dyDescent="0.2">
      <c r="A541" s="9"/>
      <c r="I541" s="10"/>
    </row>
    <row r="542" spans="1:9" ht="12.75" x14ac:dyDescent="0.2">
      <c r="A542" s="9"/>
      <c r="I542" s="10"/>
    </row>
    <row r="543" spans="1:9" ht="12.75" x14ac:dyDescent="0.2">
      <c r="A543" s="9"/>
      <c r="I543" s="10"/>
    </row>
    <row r="544" spans="1:9" ht="12.75" x14ac:dyDescent="0.2">
      <c r="A544" s="9"/>
      <c r="I544" s="10"/>
    </row>
    <row r="545" spans="1:9" ht="12.75" x14ac:dyDescent="0.2">
      <c r="A545" s="9"/>
      <c r="I545" s="10"/>
    </row>
    <row r="546" spans="1:9" ht="12.75" x14ac:dyDescent="0.2">
      <c r="A546" s="9"/>
      <c r="I546" s="10"/>
    </row>
    <row r="547" spans="1:9" ht="12.75" x14ac:dyDescent="0.2">
      <c r="A547" s="9"/>
      <c r="I547" s="10"/>
    </row>
    <row r="548" spans="1:9" ht="12.75" x14ac:dyDescent="0.2">
      <c r="A548" s="9"/>
      <c r="I548" s="10"/>
    </row>
    <row r="549" spans="1:9" ht="12.75" x14ac:dyDescent="0.2">
      <c r="A549" s="9"/>
      <c r="I549" s="10"/>
    </row>
    <row r="550" spans="1:9" ht="12.75" x14ac:dyDescent="0.2">
      <c r="A550" s="9"/>
      <c r="I550" s="10"/>
    </row>
    <row r="551" spans="1:9" ht="12.75" x14ac:dyDescent="0.2">
      <c r="A551" s="9"/>
      <c r="I551" s="10"/>
    </row>
    <row r="552" spans="1:9" ht="12.75" x14ac:dyDescent="0.2">
      <c r="A552" s="9"/>
      <c r="I552" s="10"/>
    </row>
    <row r="553" spans="1:9" ht="12.75" x14ac:dyDescent="0.2">
      <c r="A553" s="9"/>
      <c r="I553" s="10"/>
    </row>
    <row r="554" spans="1:9" ht="12.75" x14ac:dyDescent="0.2">
      <c r="A554" s="9"/>
      <c r="I554" s="10"/>
    </row>
    <row r="555" spans="1:9" ht="12.75" x14ac:dyDescent="0.2">
      <c r="A555" s="9"/>
      <c r="I555" s="10"/>
    </row>
    <row r="556" spans="1:9" ht="12.75" x14ac:dyDescent="0.2">
      <c r="A556" s="9"/>
      <c r="I556" s="10"/>
    </row>
    <row r="557" spans="1:9" ht="12.75" x14ac:dyDescent="0.2">
      <c r="A557" s="9"/>
      <c r="I557" s="10"/>
    </row>
    <row r="558" spans="1:9" ht="12.75" x14ac:dyDescent="0.2">
      <c r="A558" s="9"/>
      <c r="I558" s="10"/>
    </row>
    <row r="559" spans="1:9" ht="12.75" x14ac:dyDescent="0.2">
      <c r="A559" s="9"/>
      <c r="I559" s="10"/>
    </row>
    <row r="560" spans="1:9" ht="12.75" x14ac:dyDescent="0.2">
      <c r="A560" s="9"/>
      <c r="I560" s="10"/>
    </row>
    <row r="561" spans="1:9" ht="12.75" x14ac:dyDescent="0.2">
      <c r="A561" s="9"/>
      <c r="I561" s="10"/>
    </row>
    <row r="562" spans="1:9" ht="12.75" x14ac:dyDescent="0.2">
      <c r="A562" s="9"/>
      <c r="I562" s="10"/>
    </row>
    <row r="563" spans="1:9" ht="12.75" x14ac:dyDescent="0.2">
      <c r="A563" s="9"/>
      <c r="I563" s="10"/>
    </row>
    <row r="564" spans="1:9" ht="12.75" x14ac:dyDescent="0.2">
      <c r="A564" s="9"/>
      <c r="I564" s="10"/>
    </row>
    <row r="565" spans="1:9" ht="12.75" x14ac:dyDescent="0.2">
      <c r="A565" s="9"/>
      <c r="I565" s="10"/>
    </row>
    <row r="566" spans="1:9" ht="12.75" x14ac:dyDescent="0.2">
      <c r="A566" s="9"/>
      <c r="I566" s="10"/>
    </row>
    <row r="567" spans="1:9" ht="12.75" x14ac:dyDescent="0.2">
      <c r="A567" s="9"/>
      <c r="I567" s="10"/>
    </row>
    <row r="568" spans="1:9" ht="12.75" x14ac:dyDescent="0.2">
      <c r="A568" s="9"/>
      <c r="I568" s="10"/>
    </row>
    <row r="569" spans="1:9" ht="12.75" x14ac:dyDescent="0.2">
      <c r="A569" s="9"/>
      <c r="I569" s="10"/>
    </row>
    <row r="570" spans="1:9" ht="12.75" x14ac:dyDescent="0.2">
      <c r="A570" s="9"/>
      <c r="I570" s="10"/>
    </row>
    <row r="571" spans="1:9" ht="12.75" x14ac:dyDescent="0.2">
      <c r="A571" s="9"/>
      <c r="I571" s="10"/>
    </row>
    <row r="572" spans="1:9" ht="12.75" x14ac:dyDescent="0.2">
      <c r="A572" s="9"/>
      <c r="I572" s="10"/>
    </row>
    <row r="573" spans="1:9" ht="12.75" x14ac:dyDescent="0.2">
      <c r="A573" s="9"/>
      <c r="I573" s="10"/>
    </row>
    <row r="574" spans="1:9" ht="12.75" x14ac:dyDescent="0.2">
      <c r="A574" s="9"/>
      <c r="I574" s="10"/>
    </row>
    <row r="575" spans="1:9" ht="12.75" x14ac:dyDescent="0.2">
      <c r="A575" s="9"/>
      <c r="I575" s="10"/>
    </row>
    <row r="576" spans="1:9" ht="12.75" x14ac:dyDescent="0.2">
      <c r="A576" s="9"/>
      <c r="I576" s="10"/>
    </row>
    <row r="577" spans="1:9" ht="12.75" x14ac:dyDescent="0.2">
      <c r="A577" s="9"/>
      <c r="I577" s="10"/>
    </row>
    <row r="578" spans="1:9" ht="12.75" x14ac:dyDescent="0.2">
      <c r="A578" s="9"/>
      <c r="I578" s="10"/>
    </row>
    <row r="579" spans="1:9" ht="12.75" x14ac:dyDescent="0.2">
      <c r="A579" s="9"/>
      <c r="I579" s="10"/>
    </row>
    <row r="580" spans="1:9" ht="12.75" x14ac:dyDescent="0.2">
      <c r="A580" s="9"/>
      <c r="I580" s="10"/>
    </row>
    <row r="581" spans="1:9" ht="12.75" x14ac:dyDescent="0.2">
      <c r="A581" s="9"/>
      <c r="I581" s="10"/>
    </row>
    <row r="582" spans="1:9" ht="12.75" x14ac:dyDescent="0.2">
      <c r="A582" s="9"/>
      <c r="I582" s="10"/>
    </row>
    <row r="583" spans="1:9" ht="12.75" x14ac:dyDescent="0.2">
      <c r="A583" s="9"/>
      <c r="I583" s="10"/>
    </row>
    <row r="584" spans="1:9" ht="12.75" x14ac:dyDescent="0.2">
      <c r="A584" s="9"/>
      <c r="I584" s="10"/>
    </row>
    <row r="585" spans="1:9" ht="12.75" x14ac:dyDescent="0.2">
      <c r="A585" s="9"/>
      <c r="I585" s="10"/>
    </row>
    <row r="586" spans="1:9" ht="12.75" x14ac:dyDescent="0.2">
      <c r="A586" s="9"/>
      <c r="I586" s="10"/>
    </row>
    <row r="587" spans="1:9" ht="12.75" x14ac:dyDescent="0.2">
      <c r="A587" s="9"/>
      <c r="I587" s="10"/>
    </row>
    <row r="588" spans="1:9" ht="12.75" x14ac:dyDescent="0.2">
      <c r="A588" s="9"/>
      <c r="I588" s="10"/>
    </row>
    <row r="589" spans="1:9" ht="12.75" x14ac:dyDescent="0.2">
      <c r="A589" s="9"/>
      <c r="I589" s="10"/>
    </row>
    <row r="590" spans="1:9" ht="12.75" x14ac:dyDescent="0.2">
      <c r="A590" s="9"/>
      <c r="I590" s="10"/>
    </row>
    <row r="591" spans="1:9" ht="12.75" x14ac:dyDescent="0.2">
      <c r="A591" s="9"/>
      <c r="I591" s="10"/>
    </row>
    <row r="592" spans="1:9" ht="12.75" x14ac:dyDescent="0.2">
      <c r="A592" s="9"/>
      <c r="I592" s="10"/>
    </row>
    <row r="593" spans="1:9" ht="12.75" x14ac:dyDescent="0.2">
      <c r="A593" s="9"/>
      <c r="I593" s="10"/>
    </row>
    <row r="594" spans="1:9" ht="12.75" x14ac:dyDescent="0.2">
      <c r="A594" s="9"/>
      <c r="I594" s="10"/>
    </row>
    <row r="595" spans="1:9" ht="12.75" x14ac:dyDescent="0.2">
      <c r="A595" s="9"/>
      <c r="I595" s="10"/>
    </row>
    <row r="596" spans="1:9" ht="12.75" x14ac:dyDescent="0.2">
      <c r="A596" s="9"/>
      <c r="I596" s="10"/>
    </row>
    <row r="597" spans="1:9" ht="12.75" x14ac:dyDescent="0.2">
      <c r="A597" s="9"/>
      <c r="I597" s="10"/>
    </row>
    <row r="598" spans="1:9" ht="12.75" x14ac:dyDescent="0.2">
      <c r="A598" s="9"/>
      <c r="I598" s="10"/>
    </row>
    <row r="599" spans="1:9" ht="12.75" x14ac:dyDescent="0.2">
      <c r="A599" s="9"/>
      <c r="I599" s="10"/>
    </row>
    <row r="600" spans="1:9" ht="12.75" x14ac:dyDescent="0.2">
      <c r="A600" s="9"/>
      <c r="I600" s="10"/>
    </row>
    <row r="601" spans="1:9" ht="12.75" x14ac:dyDescent="0.2">
      <c r="A601" s="9"/>
      <c r="I601" s="10"/>
    </row>
    <row r="602" spans="1:9" ht="12.75" x14ac:dyDescent="0.2">
      <c r="A602" s="9"/>
      <c r="I602" s="10"/>
    </row>
    <row r="603" spans="1:9" ht="12.75" x14ac:dyDescent="0.2">
      <c r="A603" s="9"/>
      <c r="I603" s="10"/>
    </row>
    <row r="604" spans="1:9" ht="12.75" x14ac:dyDescent="0.2">
      <c r="A604" s="9"/>
      <c r="I604" s="10"/>
    </row>
    <row r="605" spans="1:9" ht="12.75" x14ac:dyDescent="0.2">
      <c r="A605" s="9"/>
      <c r="I605" s="10"/>
    </row>
    <row r="606" spans="1:9" ht="12.75" x14ac:dyDescent="0.2">
      <c r="A606" s="9"/>
      <c r="I606" s="10"/>
    </row>
    <row r="607" spans="1:9" ht="12.75" x14ac:dyDescent="0.2">
      <c r="A607" s="9"/>
      <c r="I607" s="10"/>
    </row>
    <row r="608" spans="1:9" ht="12.75" x14ac:dyDescent="0.2">
      <c r="A608" s="9"/>
      <c r="I608" s="10"/>
    </row>
    <row r="609" spans="1:9" ht="12.75" x14ac:dyDescent="0.2">
      <c r="A609" s="9"/>
      <c r="I609" s="10"/>
    </row>
    <row r="610" spans="1:9" ht="12.75" x14ac:dyDescent="0.2">
      <c r="A610" s="9"/>
      <c r="I610" s="10"/>
    </row>
    <row r="611" spans="1:9" ht="12.75" x14ac:dyDescent="0.2">
      <c r="A611" s="9"/>
      <c r="I611" s="10"/>
    </row>
    <row r="612" spans="1:9" ht="12.75" x14ac:dyDescent="0.2">
      <c r="A612" s="9"/>
      <c r="I612" s="10"/>
    </row>
    <row r="613" spans="1:9" ht="12.75" x14ac:dyDescent="0.2">
      <c r="A613" s="9"/>
      <c r="I613" s="10"/>
    </row>
    <row r="614" spans="1:9" ht="12.75" x14ac:dyDescent="0.2">
      <c r="A614" s="9"/>
      <c r="I614" s="10"/>
    </row>
    <row r="615" spans="1:9" ht="12.75" x14ac:dyDescent="0.2">
      <c r="A615" s="9"/>
      <c r="I615" s="10"/>
    </row>
    <row r="616" spans="1:9" ht="12.75" x14ac:dyDescent="0.2">
      <c r="A616" s="9"/>
      <c r="I616" s="10"/>
    </row>
    <row r="617" spans="1:9" ht="12.75" x14ac:dyDescent="0.2">
      <c r="A617" s="9"/>
      <c r="I617" s="10"/>
    </row>
    <row r="618" spans="1:9" ht="12.75" x14ac:dyDescent="0.2">
      <c r="A618" s="9"/>
      <c r="I618" s="10"/>
    </row>
    <row r="619" spans="1:9" ht="12.75" x14ac:dyDescent="0.2">
      <c r="A619" s="9"/>
      <c r="I619" s="10"/>
    </row>
    <row r="620" spans="1:9" ht="12.75" x14ac:dyDescent="0.2">
      <c r="A620" s="9"/>
      <c r="I620" s="10"/>
    </row>
    <row r="621" spans="1:9" ht="12.75" x14ac:dyDescent="0.2">
      <c r="A621" s="9"/>
      <c r="I621" s="10"/>
    </row>
    <row r="622" spans="1:9" ht="12.75" x14ac:dyDescent="0.2">
      <c r="A622" s="9"/>
      <c r="I622" s="10"/>
    </row>
    <row r="623" spans="1:9" ht="12.75" x14ac:dyDescent="0.2">
      <c r="A623" s="9"/>
      <c r="I623" s="10"/>
    </row>
    <row r="624" spans="1:9" ht="12.75" x14ac:dyDescent="0.2">
      <c r="A624" s="9"/>
      <c r="I624" s="10"/>
    </row>
    <row r="625" spans="1:9" ht="12.75" x14ac:dyDescent="0.2">
      <c r="A625" s="9"/>
      <c r="I625" s="10"/>
    </row>
    <row r="626" spans="1:9" ht="12.75" x14ac:dyDescent="0.2">
      <c r="A626" s="9"/>
      <c r="I626" s="10"/>
    </row>
    <row r="627" spans="1:9" ht="12.75" x14ac:dyDescent="0.2">
      <c r="A627" s="9"/>
      <c r="I627" s="10"/>
    </row>
    <row r="628" spans="1:9" ht="12.75" x14ac:dyDescent="0.2">
      <c r="A628" s="9"/>
      <c r="I628" s="10"/>
    </row>
    <row r="629" spans="1:9" ht="12.75" x14ac:dyDescent="0.2">
      <c r="A629" s="9"/>
      <c r="I629" s="10"/>
    </row>
    <row r="630" spans="1:9" ht="12.75" x14ac:dyDescent="0.2">
      <c r="A630" s="9"/>
      <c r="I630" s="10"/>
    </row>
    <row r="631" spans="1:9" ht="12.75" x14ac:dyDescent="0.2">
      <c r="A631" s="9"/>
      <c r="I631" s="10"/>
    </row>
    <row r="632" spans="1:9" ht="12.75" x14ac:dyDescent="0.2">
      <c r="A632" s="9"/>
      <c r="I632" s="10"/>
    </row>
    <row r="633" spans="1:9" ht="12.75" x14ac:dyDescent="0.2">
      <c r="A633" s="9"/>
      <c r="I633" s="10"/>
    </row>
    <row r="634" spans="1:9" ht="12.75" x14ac:dyDescent="0.2">
      <c r="A634" s="9"/>
      <c r="I634" s="10"/>
    </row>
    <row r="635" spans="1:9" ht="12.75" x14ac:dyDescent="0.2">
      <c r="A635" s="9"/>
      <c r="I635" s="10"/>
    </row>
    <row r="636" spans="1:9" ht="12.75" x14ac:dyDescent="0.2">
      <c r="A636" s="9"/>
      <c r="I636" s="10"/>
    </row>
    <row r="637" spans="1:9" ht="12.75" x14ac:dyDescent="0.2">
      <c r="A637" s="9"/>
      <c r="I637" s="10"/>
    </row>
    <row r="638" spans="1:9" ht="12.75" x14ac:dyDescent="0.2">
      <c r="A638" s="9"/>
      <c r="I638" s="10"/>
    </row>
    <row r="639" spans="1:9" ht="12.75" x14ac:dyDescent="0.2">
      <c r="A639" s="9"/>
      <c r="I639" s="10"/>
    </row>
    <row r="640" spans="1:9" ht="12.75" x14ac:dyDescent="0.2">
      <c r="A640" s="9"/>
      <c r="I640" s="10"/>
    </row>
    <row r="641" spans="1:9" ht="12.75" x14ac:dyDescent="0.2">
      <c r="A641" s="9"/>
      <c r="I641" s="10"/>
    </row>
    <row r="642" spans="1:9" ht="12.75" x14ac:dyDescent="0.2">
      <c r="A642" s="9"/>
      <c r="I642" s="10"/>
    </row>
    <row r="643" spans="1:9" ht="12.75" x14ac:dyDescent="0.2">
      <c r="A643" s="9"/>
      <c r="I643" s="10"/>
    </row>
    <row r="644" spans="1:9" ht="12.75" x14ac:dyDescent="0.2">
      <c r="A644" s="9"/>
      <c r="I644" s="10"/>
    </row>
    <row r="645" spans="1:9" ht="12.75" x14ac:dyDescent="0.2">
      <c r="A645" s="9"/>
      <c r="I645" s="10"/>
    </row>
    <row r="646" spans="1:9" ht="12.75" x14ac:dyDescent="0.2">
      <c r="A646" s="9"/>
      <c r="I646" s="10"/>
    </row>
    <row r="647" spans="1:9" ht="12.75" x14ac:dyDescent="0.2">
      <c r="A647" s="9"/>
      <c r="I647" s="10"/>
    </row>
    <row r="648" spans="1:9" ht="12.75" x14ac:dyDescent="0.2">
      <c r="A648" s="9"/>
      <c r="I648" s="10"/>
    </row>
    <row r="649" spans="1:9" ht="12.75" x14ac:dyDescent="0.2">
      <c r="A649" s="9"/>
      <c r="I649" s="10"/>
    </row>
    <row r="650" spans="1:9" ht="12.75" x14ac:dyDescent="0.2">
      <c r="A650" s="9"/>
      <c r="I650" s="10"/>
    </row>
    <row r="651" spans="1:9" ht="12.75" x14ac:dyDescent="0.2">
      <c r="A651" s="9"/>
      <c r="I651" s="10"/>
    </row>
    <row r="652" spans="1:9" ht="12.75" x14ac:dyDescent="0.2">
      <c r="A652" s="9"/>
      <c r="I652" s="10"/>
    </row>
    <row r="653" spans="1:9" ht="12.75" x14ac:dyDescent="0.2">
      <c r="A653" s="9"/>
      <c r="I653" s="10"/>
    </row>
    <row r="654" spans="1:9" ht="12.75" x14ac:dyDescent="0.2">
      <c r="A654" s="9"/>
      <c r="I654" s="10"/>
    </row>
    <row r="655" spans="1:9" ht="12.75" x14ac:dyDescent="0.2">
      <c r="A655" s="9"/>
      <c r="I655" s="10"/>
    </row>
    <row r="656" spans="1:9" ht="12.75" x14ac:dyDescent="0.2">
      <c r="A656" s="9"/>
      <c r="I656" s="10"/>
    </row>
    <row r="657" spans="1:9" ht="12.75" x14ac:dyDescent="0.2">
      <c r="A657" s="9"/>
      <c r="I657" s="10"/>
    </row>
    <row r="658" spans="1:9" ht="12.75" x14ac:dyDescent="0.2">
      <c r="A658" s="9"/>
      <c r="I658" s="10"/>
    </row>
    <row r="659" spans="1:9" ht="12.75" x14ac:dyDescent="0.2">
      <c r="A659" s="9"/>
      <c r="I659" s="10"/>
    </row>
    <row r="660" spans="1:9" ht="12.75" x14ac:dyDescent="0.2">
      <c r="A660" s="9"/>
      <c r="I660" s="10"/>
    </row>
    <row r="661" spans="1:9" ht="12.75" x14ac:dyDescent="0.2">
      <c r="A661" s="9"/>
      <c r="I661" s="10"/>
    </row>
    <row r="662" spans="1:9" ht="12.75" x14ac:dyDescent="0.2">
      <c r="A662" s="9"/>
      <c r="I662" s="10"/>
    </row>
    <row r="663" spans="1:9" ht="12.75" x14ac:dyDescent="0.2">
      <c r="A663" s="9"/>
      <c r="I663" s="10"/>
    </row>
    <row r="664" spans="1:9" ht="12.75" x14ac:dyDescent="0.2">
      <c r="A664" s="9"/>
      <c r="I664" s="10"/>
    </row>
    <row r="665" spans="1:9" ht="12.75" x14ac:dyDescent="0.2">
      <c r="A665" s="9"/>
      <c r="I665" s="10"/>
    </row>
    <row r="666" spans="1:9" ht="12.75" x14ac:dyDescent="0.2">
      <c r="A666" s="9"/>
      <c r="I666" s="10"/>
    </row>
    <row r="667" spans="1:9" ht="12.75" x14ac:dyDescent="0.2">
      <c r="A667" s="9"/>
      <c r="I667" s="10"/>
    </row>
    <row r="668" spans="1:9" ht="12.75" x14ac:dyDescent="0.2">
      <c r="A668" s="9"/>
      <c r="I668" s="10"/>
    </row>
    <row r="669" spans="1:9" ht="12.75" x14ac:dyDescent="0.2">
      <c r="A669" s="9"/>
      <c r="I669" s="10"/>
    </row>
    <row r="670" spans="1:9" ht="12.75" x14ac:dyDescent="0.2">
      <c r="A670" s="9"/>
      <c r="I670" s="10"/>
    </row>
    <row r="671" spans="1:9" ht="12.75" x14ac:dyDescent="0.2">
      <c r="A671" s="9"/>
      <c r="I671" s="10"/>
    </row>
    <row r="672" spans="1:9" ht="12.75" x14ac:dyDescent="0.2">
      <c r="A672" s="9"/>
      <c r="I672" s="10"/>
    </row>
    <row r="673" spans="1:9" ht="12.75" x14ac:dyDescent="0.2">
      <c r="A673" s="9"/>
      <c r="I673" s="10"/>
    </row>
    <row r="674" spans="1:9" ht="12.75" x14ac:dyDescent="0.2">
      <c r="A674" s="9"/>
      <c r="I674" s="10"/>
    </row>
    <row r="675" spans="1:9" ht="12.75" x14ac:dyDescent="0.2">
      <c r="A675" s="9"/>
      <c r="I675" s="10"/>
    </row>
    <row r="676" spans="1:9" ht="12.75" x14ac:dyDescent="0.2">
      <c r="A676" s="9"/>
      <c r="I676" s="10"/>
    </row>
    <row r="677" spans="1:9" ht="12.75" x14ac:dyDescent="0.2">
      <c r="A677" s="9"/>
      <c r="I677" s="10"/>
    </row>
    <row r="678" spans="1:9" ht="12.75" x14ac:dyDescent="0.2">
      <c r="A678" s="9"/>
      <c r="I678" s="10"/>
    </row>
    <row r="679" spans="1:9" ht="12.75" x14ac:dyDescent="0.2">
      <c r="A679" s="9"/>
      <c r="I679" s="10"/>
    </row>
    <row r="680" spans="1:9" ht="12.75" x14ac:dyDescent="0.2">
      <c r="A680" s="9"/>
      <c r="I680" s="10"/>
    </row>
    <row r="681" spans="1:9" ht="12.75" x14ac:dyDescent="0.2">
      <c r="A681" s="9"/>
      <c r="I681" s="10"/>
    </row>
    <row r="682" spans="1:9" ht="12.75" x14ac:dyDescent="0.2">
      <c r="A682" s="9"/>
      <c r="I682" s="10"/>
    </row>
    <row r="683" spans="1:9" ht="12.75" x14ac:dyDescent="0.2">
      <c r="A683" s="9"/>
      <c r="I683" s="10"/>
    </row>
    <row r="684" spans="1:9" ht="12.75" x14ac:dyDescent="0.2">
      <c r="A684" s="9"/>
      <c r="I684" s="10"/>
    </row>
    <row r="685" spans="1:9" ht="12.75" x14ac:dyDescent="0.2">
      <c r="A685" s="9"/>
      <c r="I685" s="10"/>
    </row>
    <row r="686" spans="1:9" ht="12.75" x14ac:dyDescent="0.2">
      <c r="A686" s="9"/>
      <c r="I686" s="10"/>
    </row>
    <row r="687" spans="1:9" ht="12.75" x14ac:dyDescent="0.2">
      <c r="A687" s="9"/>
      <c r="I687" s="10"/>
    </row>
    <row r="688" spans="1:9" ht="12.75" x14ac:dyDescent="0.2">
      <c r="A688" s="9"/>
      <c r="I688" s="10"/>
    </row>
    <row r="689" spans="1:9" ht="12.75" x14ac:dyDescent="0.2">
      <c r="A689" s="9"/>
      <c r="I689" s="10"/>
    </row>
    <row r="690" spans="1:9" ht="12.75" x14ac:dyDescent="0.2">
      <c r="A690" s="9"/>
      <c r="I690" s="10"/>
    </row>
    <row r="691" spans="1:9" ht="12.75" x14ac:dyDescent="0.2">
      <c r="A691" s="9"/>
      <c r="I691" s="10"/>
    </row>
    <row r="692" spans="1:9" ht="12.75" x14ac:dyDescent="0.2">
      <c r="A692" s="9"/>
      <c r="I692" s="10"/>
    </row>
    <row r="693" spans="1:9" ht="12.75" x14ac:dyDescent="0.2">
      <c r="A693" s="9"/>
      <c r="I693" s="10"/>
    </row>
    <row r="694" spans="1:9" ht="12.75" x14ac:dyDescent="0.2">
      <c r="A694" s="9"/>
      <c r="I694" s="10"/>
    </row>
    <row r="695" spans="1:9" ht="12.75" x14ac:dyDescent="0.2">
      <c r="A695" s="9"/>
      <c r="I695" s="10"/>
    </row>
    <row r="696" spans="1:9" ht="12.75" x14ac:dyDescent="0.2">
      <c r="A696" s="9"/>
      <c r="I696" s="10"/>
    </row>
    <row r="697" spans="1:9" ht="12.75" x14ac:dyDescent="0.2">
      <c r="A697" s="9"/>
      <c r="I697" s="10"/>
    </row>
    <row r="698" spans="1:9" ht="12.75" x14ac:dyDescent="0.2">
      <c r="A698" s="9"/>
      <c r="I698" s="10"/>
    </row>
    <row r="699" spans="1:9" ht="12.75" x14ac:dyDescent="0.2">
      <c r="A699" s="9"/>
      <c r="I699" s="10"/>
    </row>
    <row r="700" spans="1:9" ht="12.75" x14ac:dyDescent="0.2">
      <c r="A700" s="9"/>
      <c r="I700" s="10"/>
    </row>
    <row r="701" spans="1:9" ht="12.75" x14ac:dyDescent="0.2">
      <c r="A701" s="9"/>
      <c r="I701" s="10"/>
    </row>
    <row r="702" spans="1:9" ht="12.75" x14ac:dyDescent="0.2">
      <c r="A702" s="9"/>
      <c r="I702" s="10"/>
    </row>
    <row r="703" spans="1:9" ht="12.75" x14ac:dyDescent="0.2">
      <c r="A703" s="9"/>
      <c r="I703" s="10"/>
    </row>
    <row r="704" spans="1:9" ht="12.75" x14ac:dyDescent="0.2">
      <c r="A704" s="9"/>
      <c r="I704" s="10"/>
    </row>
    <row r="705" spans="1:9" ht="12.75" x14ac:dyDescent="0.2">
      <c r="A705" s="9"/>
      <c r="I705" s="10"/>
    </row>
    <row r="706" spans="1:9" ht="12.75" x14ac:dyDescent="0.2">
      <c r="A706" s="9"/>
      <c r="I706" s="10"/>
    </row>
    <row r="707" spans="1:9" ht="12.75" x14ac:dyDescent="0.2">
      <c r="A707" s="9"/>
      <c r="I707" s="10"/>
    </row>
    <row r="708" spans="1:9" ht="12.75" x14ac:dyDescent="0.2">
      <c r="A708" s="9"/>
      <c r="I708" s="10"/>
    </row>
    <row r="709" spans="1:9" ht="12.75" x14ac:dyDescent="0.2">
      <c r="A709" s="9"/>
      <c r="I709" s="10"/>
    </row>
    <row r="710" spans="1:9" ht="12.75" x14ac:dyDescent="0.2">
      <c r="A710" s="9"/>
      <c r="I710" s="10"/>
    </row>
    <row r="711" spans="1:9" ht="12.75" x14ac:dyDescent="0.2">
      <c r="A711" s="9"/>
      <c r="I711" s="10"/>
    </row>
    <row r="712" spans="1:9" ht="12.75" x14ac:dyDescent="0.2">
      <c r="A712" s="9"/>
      <c r="I712" s="10"/>
    </row>
    <row r="713" spans="1:9" ht="12.75" x14ac:dyDescent="0.2">
      <c r="A713" s="9"/>
      <c r="I713" s="10"/>
    </row>
    <row r="714" spans="1:9" ht="12.75" x14ac:dyDescent="0.2">
      <c r="A714" s="9"/>
      <c r="I714" s="10"/>
    </row>
    <row r="715" spans="1:9" ht="12.75" x14ac:dyDescent="0.2">
      <c r="A715" s="9"/>
      <c r="I715" s="10"/>
    </row>
    <row r="716" spans="1:9" ht="12.75" x14ac:dyDescent="0.2">
      <c r="A716" s="9"/>
      <c r="I716" s="10"/>
    </row>
    <row r="717" spans="1:9" ht="12.75" x14ac:dyDescent="0.2">
      <c r="A717" s="9"/>
      <c r="I717" s="10"/>
    </row>
    <row r="718" spans="1:9" ht="12.75" x14ac:dyDescent="0.2">
      <c r="A718" s="9"/>
      <c r="I718" s="10"/>
    </row>
    <row r="719" spans="1:9" ht="12.75" x14ac:dyDescent="0.2">
      <c r="A719" s="9"/>
      <c r="I719" s="10"/>
    </row>
    <row r="720" spans="1:9" ht="12.75" x14ac:dyDescent="0.2">
      <c r="A720" s="9"/>
      <c r="I720" s="10"/>
    </row>
    <row r="721" spans="1:9" ht="12.75" x14ac:dyDescent="0.2">
      <c r="A721" s="9"/>
      <c r="I721" s="10"/>
    </row>
    <row r="722" spans="1:9" ht="12.75" x14ac:dyDescent="0.2">
      <c r="A722" s="9"/>
      <c r="I722" s="10"/>
    </row>
    <row r="723" spans="1:9" ht="12.75" x14ac:dyDescent="0.2">
      <c r="A723" s="9"/>
      <c r="I723" s="10"/>
    </row>
    <row r="724" spans="1:9" ht="12.75" x14ac:dyDescent="0.2">
      <c r="A724" s="9"/>
      <c r="I724" s="10"/>
    </row>
    <row r="725" spans="1:9" ht="12.75" x14ac:dyDescent="0.2">
      <c r="A725" s="9"/>
      <c r="I725" s="10"/>
    </row>
    <row r="726" spans="1:9" ht="12.75" x14ac:dyDescent="0.2">
      <c r="A726" s="9"/>
      <c r="I726" s="10"/>
    </row>
    <row r="727" spans="1:9" ht="12.75" x14ac:dyDescent="0.2">
      <c r="A727" s="9"/>
      <c r="I727" s="10"/>
    </row>
    <row r="728" spans="1:9" ht="12.75" x14ac:dyDescent="0.2">
      <c r="A728" s="9"/>
      <c r="I728" s="10"/>
    </row>
    <row r="729" spans="1:9" ht="12.75" x14ac:dyDescent="0.2">
      <c r="A729" s="9"/>
      <c r="I729" s="10"/>
    </row>
    <row r="730" spans="1:9" ht="12.75" x14ac:dyDescent="0.2">
      <c r="A730" s="9"/>
      <c r="I730" s="10"/>
    </row>
    <row r="731" spans="1:9" ht="12.75" x14ac:dyDescent="0.2">
      <c r="A731" s="9"/>
      <c r="I731" s="10"/>
    </row>
    <row r="732" spans="1:9" ht="12.75" x14ac:dyDescent="0.2">
      <c r="A732" s="9"/>
      <c r="I732" s="10"/>
    </row>
    <row r="733" spans="1:9" ht="12.75" x14ac:dyDescent="0.2">
      <c r="A733" s="9"/>
      <c r="I733" s="10"/>
    </row>
    <row r="734" spans="1:9" ht="12.75" x14ac:dyDescent="0.2">
      <c r="A734" s="9"/>
      <c r="I734" s="10"/>
    </row>
    <row r="735" spans="1:9" ht="12.75" x14ac:dyDescent="0.2">
      <c r="A735" s="9"/>
      <c r="I735" s="10"/>
    </row>
    <row r="736" spans="1:9" ht="12.75" x14ac:dyDescent="0.2">
      <c r="A736" s="9"/>
      <c r="I736" s="10"/>
    </row>
    <row r="737" spans="1:9" ht="12.75" x14ac:dyDescent="0.2">
      <c r="A737" s="9"/>
      <c r="I737" s="10"/>
    </row>
    <row r="738" spans="1:9" ht="12.75" x14ac:dyDescent="0.2">
      <c r="A738" s="9"/>
      <c r="I738" s="10"/>
    </row>
    <row r="739" spans="1:9" ht="12.75" x14ac:dyDescent="0.2">
      <c r="A739" s="9"/>
      <c r="I739" s="10"/>
    </row>
    <row r="740" spans="1:9" ht="12.75" x14ac:dyDescent="0.2">
      <c r="A740" s="9"/>
      <c r="I740" s="10"/>
    </row>
    <row r="741" spans="1:9" ht="12.75" x14ac:dyDescent="0.2">
      <c r="A741" s="9"/>
      <c r="I741" s="10"/>
    </row>
    <row r="742" spans="1:9" ht="12.75" x14ac:dyDescent="0.2">
      <c r="A742" s="9"/>
      <c r="I742" s="10"/>
    </row>
    <row r="743" spans="1:9" ht="12.75" x14ac:dyDescent="0.2">
      <c r="A743" s="9"/>
      <c r="I743" s="10"/>
    </row>
    <row r="744" spans="1:9" ht="12.75" x14ac:dyDescent="0.2">
      <c r="A744" s="9"/>
      <c r="I744" s="10"/>
    </row>
    <row r="745" spans="1:9" ht="12.75" x14ac:dyDescent="0.2">
      <c r="A745" s="9"/>
      <c r="I745" s="10"/>
    </row>
    <row r="746" spans="1:9" ht="12.75" x14ac:dyDescent="0.2">
      <c r="A746" s="9"/>
      <c r="I746" s="10"/>
    </row>
    <row r="747" spans="1:9" ht="12.75" x14ac:dyDescent="0.2">
      <c r="A747" s="9"/>
      <c r="I747" s="10"/>
    </row>
    <row r="748" spans="1:9" ht="12.75" x14ac:dyDescent="0.2">
      <c r="A748" s="9"/>
      <c r="I748" s="10"/>
    </row>
    <row r="749" spans="1:9" ht="12.75" x14ac:dyDescent="0.2">
      <c r="A749" s="9"/>
      <c r="I749" s="10"/>
    </row>
    <row r="750" spans="1:9" ht="12.75" x14ac:dyDescent="0.2">
      <c r="A750" s="9"/>
      <c r="I750" s="10"/>
    </row>
    <row r="751" spans="1:9" ht="12.75" x14ac:dyDescent="0.2">
      <c r="A751" s="9"/>
      <c r="I751" s="10"/>
    </row>
    <row r="752" spans="1:9" ht="12.75" x14ac:dyDescent="0.2">
      <c r="A752" s="9"/>
      <c r="I752" s="10"/>
    </row>
    <row r="753" spans="1:9" ht="12.75" x14ac:dyDescent="0.2">
      <c r="A753" s="9"/>
      <c r="I753" s="10"/>
    </row>
    <row r="754" spans="1:9" ht="12.75" x14ac:dyDescent="0.2">
      <c r="A754" s="9"/>
      <c r="I754" s="10"/>
    </row>
    <row r="755" spans="1:9" ht="12.75" x14ac:dyDescent="0.2">
      <c r="A755" s="9"/>
      <c r="I755" s="10"/>
    </row>
    <row r="756" spans="1:9" ht="12.75" x14ac:dyDescent="0.2">
      <c r="A756" s="9"/>
      <c r="I756" s="10"/>
    </row>
    <row r="757" spans="1:9" ht="12.75" x14ac:dyDescent="0.2">
      <c r="A757" s="9"/>
      <c r="I757" s="10"/>
    </row>
    <row r="758" spans="1:9" ht="12.75" x14ac:dyDescent="0.2">
      <c r="A758" s="9"/>
      <c r="I758" s="10"/>
    </row>
    <row r="759" spans="1:9" ht="12.75" x14ac:dyDescent="0.2">
      <c r="A759" s="9"/>
      <c r="I759" s="10"/>
    </row>
    <row r="760" spans="1:9" ht="12.75" x14ac:dyDescent="0.2">
      <c r="A760" s="9"/>
      <c r="I760" s="10"/>
    </row>
    <row r="761" spans="1:9" ht="12.75" x14ac:dyDescent="0.2">
      <c r="A761" s="9"/>
      <c r="I761" s="10"/>
    </row>
    <row r="762" spans="1:9" ht="12.75" x14ac:dyDescent="0.2">
      <c r="A762" s="9"/>
      <c r="I762" s="10"/>
    </row>
    <row r="763" spans="1:9" ht="12.75" x14ac:dyDescent="0.2">
      <c r="A763" s="9"/>
      <c r="I763" s="10"/>
    </row>
    <row r="764" spans="1:9" ht="12.75" x14ac:dyDescent="0.2">
      <c r="A764" s="9"/>
      <c r="I764" s="10"/>
    </row>
    <row r="765" spans="1:9" ht="12.75" x14ac:dyDescent="0.2">
      <c r="A765" s="9"/>
      <c r="I765" s="10"/>
    </row>
    <row r="766" spans="1:9" ht="12.75" x14ac:dyDescent="0.2">
      <c r="A766" s="9"/>
      <c r="I766" s="10"/>
    </row>
    <row r="767" spans="1:9" ht="12.75" x14ac:dyDescent="0.2">
      <c r="A767" s="9"/>
      <c r="I767" s="10"/>
    </row>
    <row r="768" spans="1:9" ht="12.75" x14ac:dyDescent="0.2">
      <c r="A768" s="9"/>
      <c r="I768" s="10"/>
    </row>
    <row r="769" spans="1:9" ht="12.75" x14ac:dyDescent="0.2">
      <c r="A769" s="9"/>
      <c r="I769" s="10"/>
    </row>
    <row r="770" spans="1:9" ht="12.75" x14ac:dyDescent="0.2">
      <c r="A770" s="9"/>
      <c r="I770" s="10"/>
    </row>
    <row r="771" spans="1:9" ht="12.75" x14ac:dyDescent="0.2">
      <c r="A771" s="9"/>
      <c r="I771" s="10"/>
    </row>
    <row r="772" spans="1:9" ht="12.75" x14ac:dyDescent="0.2">
      <c r="A772" s="9"/>
      <c r="I772" s="10"/>
    </row>
    <row r="773" spans="1:9" ht="12.75" x14ac:dyDescent="0.2">
      <c r="A773" s="9"/>
      <c r="I773" s="10"/>
    </row>
    <row r="774" spans="1:9" ht="12.75" x14ac:dyDescent="0.2">
      <c r="A774" s="9"/>
      <c r="I774" s="10"/>
    </row>
    <row r="775" spans="1:9" ht="12.75" x14ac:dyDescent="0.2">
      <c r="A775" s="9"/>
      <c r="I775" s="10"/>
    </row>
    <row r="776" spans="1:9" ht="12.75" x14ac:dyDescent="0.2">
      <c r="A776" s="9"/>
      <c r="I776" s="10"/>
    </row>
    <row r="777" spans="1:9" ht="12.75" x14ac:dyDescent="0.2">
      <c r="A777" s="9"/>
      <c r="I777" s="10"/>
    </row>
    <row r="778" spans="1:9" ht="12.75" x14ac:dyDescent="0.2">
      <c r="A778" s="9"/>
      <c r="I778" s="10"/>
    </row>
    <row r="779" spans="1:9" ht="12.75" x14ac:dyDescent="0.2">
      <c r="A779" s="9"/>
      <c r="I779" s="10"/>
    </row>
    <row r="780" spans="1:9" ht="12.75" x14ac:dyDescent="0.2">
      <c r="A780" s="9"/>
      <c r="I780" s="10"/>
    </row>
    <row r="781" spans="1:9" ht="12.75" x14ac:dyDescent="0.2">
      <c r="A781" s="9"/>
      <c r="I781" s="10"/>
    </row>
    <row r="782" spans="1:9" ht="12.75" x14ac:dyDescent="0.2">
      <c r="A782" s="9"/>
      <c r="I782" s="10"/>
    </row>
    <row r="783" spans="1:9" ht="12.75" x14ac:dyDescent="0.2">
      <c r="A783" s="9"/>
      <c r="I783" s="10"/>
    </row>
    <row r="784" spans="1:9" ht="12.75" x14ac:dyDescent="0.2">
      <c r="A784" s="9"/>
      <c r="I784" s="10"/>
    </row>
    <row r="785" spans="1:9" ht="12.75" x14ac:dyDescent="0.2">
      <c r="A785" s="9"/>
      <c r="I785" s="10"/>
    </row>
    <row r="786" spans="1:9" ht="12.75" x14ac:dyDescent="0.2">
      <c r="A786" s="9"/>
      <c r="I786" s="10"/>
    </row>
    <row r="787" spans="1:9" ht="12.75" x14ac:dyDescent="0.2">
      <c r="A787" s="9"/>
      <c r="I787" s="10"/>
    </row>
    <row r="788" spans="1:9" ht="12.75" x14ac:dyDescent="0.2">
      <c r="A788" s="9"/>
      <c r="I788" s="10"/>
    </row>
    <row r="789" spans="1:9" ht="12.75" x14ac:dyDescent="0.2">
      <c r="A789" s="9"/>
      <c r="I789" s="10"/>
    </row>
    <row r="790" spans="1:9" ht="12.75" x14ac:dyDescent="0.2">
      <c r="A790" s="9"/>
      <c r="I790" s="10"/>
    </row>
    <row r="791" spans="1:9" ht="12.75" x14ac:dyDescent="0.2">
      <c r="A791" s="9"/>
      <c r="I791" s="10"/>
    </row>
    <row r="792" spans="1:9" ht="12.75" x14ac:dyDescent="0.2">
      <c r="A792" s="9"/>
      <c r="I792" s="10"/>
    </row>
    <row r="793" spans="1:9" ht="12.75" x14ac:dyDescent="0.2">
      <c r="A793" s="9"/>
      <c r="I793" s="10"/>
    </row>
    <row r="794" spans="1:9" ht="12.75" x14ac:dyDescent="0.2">
      <c r="A794" s="9"/>
      <c r="I794" s="10"/>
    </row>
    <row r="795" spans="1:9" ht="12.75" x14ac:dyDescent="0.2">
      <c r="A795" s="9"/>
      <c r="I795" s="10"/>
    </row>
    <row r="796" spans="1:9" ht="12.75" x14ac:dyDescent="0.2">
      <c r="A796" s="9"/>
      <c r="I796" s="10"/>
    </row>
    <row r="797" spans="1:9" ht="12.75" x14ac:dyDescent="0.2">
      <c r="A797" s="9"/>
      <c r="I797" s="10"/>
    </row>
    <row r="798" spans="1:9" ht="12.75" x14ac:dyDescent="0.2">
      <c r="A798" s="9"/>
      <c r="I798" s="10"/>
    </row>
    <row r="799" spans="1:9" ht="12.75" x14ac:dyDescent="0.2">
      <c r="A799" s="9"/>
      <c r="I799" s="10"/>
    </row>
    <row r="800" spans="1:9" ht="12.75" x14ac:dyDescent="0.2">
      <c r="A800" s="9"/>
      <c r="I800" s="10"/>
    </row>
    <row r="801" spans="1:9" ht="12.75" x14ac:dyDescent="0.2">
      <c r="A801" s="9"/>
      <c r="I801" s="10"/>
    </row>
    <row r="802" spans="1:9" ht="12.75" x14ac:dyDescent="0.2">
      <c r="A802" s="9"/>
      <c r="I802" s="10"/>
    </row>
    <row r="803" spans="1:9" ht="12.75" x14ac:dyDescent="0.2">
      <c r="A803" s="9"/>
      <c r="I803" s="10"/>
    </row>
    <row r="804" spans="1:9" ht="12.75" x14ac:dyDescent="0.2">
      <c r="A804" s="9"/>
      <c r="I804" s="10"/>
    </row>
    <row r="805" spans="1:9" ht="12.75" x14ac:dyDescent="0.2">
      <c r="A805" s="9"/>
      <c r="I805" s="10"/>
    </row>
    <row r="806" spans="1:9" ht="12.75" x14ac:dyDescent="0.2">
      <c r="A806" s="9"/>
      <c r="I806" s="10"/>
    </row>
    <row r="807" spans="1:9" ht="12.75" x14ac:dyDescent="0.2">
      <c r="A807" s="9"/>
      <c r="I807" s="10"/>
    </row>
    <row r="808" spans="1:9" ht="12.75" x14ac:dyDescent="0.2">
      <c r="A808" s="9"/>
      <c r="I808" s="10"/>
    </row>
    <row r="809" spans="1:9" ht="12.75" x14ac:dyDescent="0.2">
      <c r="A809" s="9"/>
      <c r="I809" s="10"/>
    </row>
    <row r="810" spans="1:9" ht="12.75" x14ac:dyDescent="0.2">
      <c r="A810" s="9"/>
      <c r="I810" s="10"/>
    </row>
    <row r="811" spans="1:9" ht="12.75" x14ac:dyDescent="0.2">
      <c r="A811" s="9"/>
      <c r="I811" s="10"/>
    </row>
    <row r="812" spans="1:9" ht="12.75" x14ac:dyDescent="0.2">
      <c r="A812" s="9"/>
      <c r="I812" s="10"/>
    </row>
    <row r="813" spans="1:9" ht="12.75" x14ac:dyDescent="0.2">
      <c r="A813" s="9"/>
      <c r="I813" s="10"/>
    </row>
    <row r="814" spans="1:9" ht="12.75" x14ac:dyDescent="0.2">
      <c r="A814" s="9"/>
      <c r="I814" s="10"/>
    </row>
    <row r="815" spans="1:9" ht="12.75" x14ac:dyDescent="0.2">
      <c r="A815" s="9"/>
      <c r="I815" s="10"/>
    </row>
    <row r="816" spans="1:9" ht="12.75" x14ac:dyDescent="0.2">
      <c r="A816" s="9"/>
      <c r="I816" s="10"/>
    </row>
    <row r="817" spans="1:9" ht="12.75" x14ac:dyDescent="0.2">
      <c r="A817" s="9"/>
      <c r="I817" s="10"/>
    </row>
    <row r="818" spans="1:9" ht="12.75" x14ac:dyDescent="0.2">
      <c r="A818" s="9"/>
      <c r="I818" s="10"/>
    </row>
    <row r="819" spans="1:9" ht="12.75" x14ac:dyDescent="0.2">
      <c r="A819" s="9"/>
      <c r="I819" s="10"/>
    </row>
    <row r="820" spans="1:9" ht="12.75" x14ac:dyDescent="0.2">
      <c r="A820" s="9"/>
      <c r="I820" s="10"/>
    </row>
    <row r="821" spans="1:9" ht="12.75" x14ac:dyDescent="0.2">
      <c r="A821" s="9"/>
      <c r="I821" s="10"/>
    </row>
    <row r="822" spans="1:9" ht="12.75" x14ac:dyDescent="0.2">
      <c r="A822" s="9"/>
      <c r="I822" s="10"/>
    </row>
    <row r="823" spans="1:9" ht="12.75" x14ac:dyDescent="0.2">
      <c r="A823" s="9"/>
      <c r="I823" s="10"/>
    </row>
    <row r="824" spans="1:9" ht="12.75" x14ac:dyDescent="0.2">
      <c r="A824" s="9"/>
      <c r="I824" s="10"/>
    </row>
    <row r="825" spans="1:9" ht="12.75" x14ac:dyDescent="0.2">
      <c r="A825" s="9"/>
      <c r="I825" s="10"/>
    </row>
    <row r="826" spans="1:9" ht="12.75" x14ac:dyDescent="0.2">
      <c r="A826" s="9"/>
      <c r="I826" s="10"/>
    </row>
    <row r="827" spans="1:9" ht="12.75" x14ac:dyDescent="0.2">
      <c r="A827" s="9"/>
      <c r="I827" s="10"/>
    </row>
    <row r="828" spans="1:9" ht="12.75" x14ac:dyDescent="0.2">
      <c r="A828" s="9"/>
      <c r="I828" s="10"/>
    </row>
    <row r="829" spans="1:9" ht="12.75" x14ac:dyDescent="0.2">
      <c r="A829" s="9"/>
      <c r="I829" s="10"/>
    </row>
    <row r="830" spans="1:9" ht="12.75" x14ac:dyDescent="0.2">
      <c r="A830" s="9"/>
      <c r="I830" s="10"/>
    </row>
    <row r="831" spans="1:9" ht="12.75" x14ac:dyDescent="0.2">
      <c r="A831" s="9"/>
      <c r="I831" s="10"/>
    </row>
    <row r="832" spans="1:9" ht="12.75" x14ac:dyDescent="0.2">
      <c r="A832" s="9"/>
      <c r="I832" s="10"/>
    </row>
    <row r="833" spans="1:9" ht="12.75" x14ac:dyDescent="0.2">
      <c r="A833" s="9"/>
      <c r="I833" s="10"/>
    </row>
    <row r="834" spans="1:9" ht="12.75" x14ac:dyDescent="0.2">
      <c r="A834" s="9"/>
      <c r="I834" s="10"/>
    </row>
    <row r="835" spans="1:9" ht="12.75" x14ac:dyDescent="0.2">
      <c r="A835" s="9"/>
      <c r="I835" s="10"/>
    </row>
    <row r="836" spans="1:9" ht="12.75" x14ac:dyDescent="0.2">
      <c r="A836" s="9"/>
      <c r="I836" s="10"/>
    </row>
    <row r="837" spans="1:9" ht="12.75" x14ac:dyDescent="0.2">
      <c r="A837" s="9"/>
      <c r="I837" s="10"/>
    </row>
    <row r="838" spans="1:9" ht="12.75" x14ac:dyDescent="0.2">
      <c r="A838" s="9"/>
      <c r="I838" s="10"/>
    </row>
    <row r="839" spans="1:9" ht="12.75" x14ac:dyDescent="0.2">
      <c r="A839" s="9"/>
      <c r="I839" s="10"/>
    </row>
    <row r="840" spans="1:9" ht="12.75" x14ac:dyDescent="0.2">
      <c r="A840" s="9"/>
      <c r="I840" s="10"/>
    </row>
    <row r="841" spans="1:9" ht="12.75" x14ac:dyDescent="0.2">
      <c r="A841" s="9"/>
      <c r="I841" s="10"/>
    </row>
    <row r="842" spans="1:9" ht="12.75" x14ac:dyDescent="0.2">
      <c r="A842" s="9"/>
      <c r="I842" s="10"/>
    </row>
    <row r="843" spans="1:9" ht="12.75" x14ac:dyDescent="0.2">
      <c r="A843" s="9"/>
      <c r="I843" s="10"/>
    </row>
    <row r="844" spans="1:9" ht="12.75" x14ac:dyDescent="0.2">
      <c r="A844" s="9"/>
      <c r="I844" s="10"/>
    </row>
    <row r="845" spans="1:9" ht="12.75" x14ac:dyDescent="0.2">
      <c r="A845" s="9"/>
      <c r="I845" s="10"/>
    </row>
    <row r="846" spans="1:9" ht="12.75" x14ac:dyDescent="0.2">
      <c r="A846" s="9"/>
      <c r="I846" s="10"/>
    </row>
    <row r="847" spans="1:9" ht="12.75" x14ac:dyDescent="0.2">
      <c r="A847" s="9"/>
      <c r="I847" s="10"/>
    </row>
    <row r="848" spans="1:9" ht="12.75" x14ac:dyDescent="0.2">
      <c r="A848" s="9"/>
      <c r="I848" s="10"/>
    </row>
    <row r="849" spans="1:9" ht="12.75" x14ac:dyDescent="0.2">
      <c r="A849" s="9"/>
      <c r="I849" s="10"/>
    </row>
    <row r="850" spans="1:9" ht="12.75" x14ac:dyDescent="0.2">
      <c r="A850" s="9"/>
      <c r="I850" s="10"/>
    </row>
    <row r="851" spans="1:9" ht="12.75" x14ac:dyDescent="0.2">
      <c r="A851" s="9"/>
      <c r="I851" s="10"/>
    </row>
    <row r="852" spans="1:9" ht="12.75" x14ac:dyDescent="0.2">
      <c r="A852" s="9"/>
      <c r="I852" s="10"/>
    </row>
    <row r="853" spans="1:9" ht="12.75" x14ac:dyDescent="0.2">
      <c r="A853" s="9"/>
      <c r="I853" s="10"/>
    </row>
    <row r="854" spans="1:9" ht="12.75" x14ac:dyDescent="0.2">
      <c r="A854" s="9"/>
      <c r="I854" s="10"/>
    </row>
    <row r="855" spans="1:9" ht="12.75" x14ac:dyDescent="0.2">
      <c r="A855" s="9"/>
      <c r="I855" s="10"/>
    </row>
    <row r="856" spans="1:9" ht="12.75" x14ac:dyDescent="0.2">
      <c r="A856" s="9"/>
      <c r="I856" s="10"/>
    </row>
    <row r="857" spans="1:9" ht="12.75" x14ac:dyDescent="0.2">
      <c r="A857" s="9"/>
      <c r="I857" s="10"/>
    </row>
    <row r="858" spans="1:9" ht="12.75" x14ac:dyDescent="0.2">
      <c r="A858" s="9"/>
      <c r="I858" s="10"/>
    </row>
    <row r="859" spans="1:9" ht="12.75" x14ac:dyDescent="0.2">
      <c r="A859" s="9"/>
      <c r="I859" s="10"/>
    </row>
    <row r="860" spans="1:9" ht="12.75" x14ac:dyDescent="0.2">
      <c r="A860" s="9"/>
      <c r="I860" s="10"/>
    </row>
    <row r="861" spans="1:9" ht="12.75" x14ac:dyDescent="0.2">
      <c r="A861" s="9"/>
      <c r="I861" s="10"/>
    </row>
    <row r="862" spans="1:9" ht="12.75" x14ac:dyDescent="0.2">
      <c r="A862" s="9"/>
      <c r="I862" s="10"/>
    </row>
    <row r="863" spans="1:9" ht="12.75" x14ac:dyDescent="0.2">
      <c r="A863" s="9"/>
      <c r="I863" s="10"/>
    </row>
    <row r="864" spans="1:9" ht="12.75" x14ac:dyDescent="0.2">
      <c r="A864" s="9"/>
      <c r="I864" s="10"/>
    </row>
    <row r="865" spans="1:9" ht="12.75" x14ac:dyDescent="0.2">
      <c r="A865" s="9"/>
      <c r="I865" s="10"/>
    </row>
    <row r="866" spans="1:9" ht="12.75" x14ac:dyDescent="0.2">
      <c r="A866" s="9"/>
      <c r="I866" s="10"/>
    </row>
    <row r="867" spans="1:9" ht="12.75" x14ac:dyDescent="0.2">
      <c r="A867" s="9"/>
      <c r="I867" s="10"/>
    </row>
    <row r="868" spans="1:9" ht="12.75" x14ac:dyDescent="0.2">
      <c r="A868" s="9"/>
      <c r="I868" s="10"/>
    </row>
    <row r="869" spans="1:9" ht="12.75" x14ac:dyDescent="0.2">
      <c r="A869" s="9"/>
      <c r="I869" s="10"/>
    </row>
    <row r="870" spans="1:9" ht="12.75" x14ac:dyDescent="0.2">
      <c r="A870" s="9"/>
      <c r="I870" s="10"/>
    </row>
    <row r="871" spans="1:9" ht="12.75" x14ac:dyDescent="0.2">
      <c r="A871" s="9"/>
      <c r="I871" s="10"/>
    </row>
    <row r="872" spans="1:9" ht="12.75" x14ac:dyDescent="0.2">
      <c r="A872" s="9"/>
      <c r="I872" s="10"/>
    </row>
    <row r="873" spans="1:9" ht="12.75" x14ac:dyDescent="0.2">
      <c r="A873" s="9"/>
      <c r="I873" s="10"/>
    </row>
    <row r="874" spans="1:9" ht="12.75" x14ac:dyDescent="0.2">
      <c r="A874" s="9"/>
      <c r="I874" s="10"/>
    </row>
    <row r="875" spans="1:9" ht="12.75" x14ac:dyDescent="0.2">
      <c r="A875" s="9"/>
      <c r="I875" s="10"/>
    </row>
    <row r="876" spans="1:9" ht="12.75" x14ac:dyDescent="0.2">
      <c r="A876" s="9"/>
      <c r="I876" s="10"/>
    </row>
    <row r="877" spans="1:9" ht="12.75" x14ac:dyDescent="0.2">
      <c r="A877" s="9"/>
      <c r="I877" s="10"/>
    </row>
    <row r="878" spans="1:9" ht="12.75" x14ac:dyDescent="0.2">
      <c r="A878" s="9"/>
      <c r="I878" s="10"/>
    </row>
    <row r="879" spans="1:9" ht="12.75" x14ac:dyDescent="0.2">
      <c r="A879" s="9"/>
      <c r="I879" s="10"/>
    </row>
    <row r="880" spans="1:9" ht="12.75" x14ac:dyDescent="0.2">
      <c r="A880" s="9"/>
      <c r="I880" s="10"/>
    </row>
    <row r="881" spans="1:9" ht="12.75" x14ac:dyDescent="0.2">
      <c r="A881" s="9"/>
      <c r="I881" s="10"/>
    </row>
    <row r="882" spans="1:9" ht="12.75" x14ac:dyDescent="0.2">
      <c r="A882" s="9"/>
      <c r="I882" s="10"/>
    </row>
    <row r="883" spans="1:9" ht="12.75" x14ac:dyDescent="0.2">
      <c r="A883" s="9"/>
      <c r="I883" s="10"/>
    </row>
    <row r="884" spans="1:9" ht="12.75" x14ac:dyDescent="0.2">
      <c r="A884" s="9"/>
      <c r="I884" s="10"/>
    </row>
    <row r="885" spans="1:9" ht="12.75" x14ac:dyDescent="0.2">
      <c r="A885" s="9"/>
      <c r="I885" s="10"/>
    </row>
    <row r="886" spans="1:9" ht="12.75" x14ac:dyDescent="0.2">
      <c r="A886" s="9"/>
      <c r="I886" s="10"/>
    </row>
    <row r="887" spans="1:9" ht="12.75" x14ac:dyDescent="0.2">
      <c r="A887" s="9"/>
      <c r="I887" s="10"/>
    </row>
    <row r="888" spans="1:9" ht="12.75" x14ac:dyDescent="0.2">
      <c r="A888" s="9"/>
      <c r="I888" s="10"/>
    </row>
    <row r="889" spans="1:9" ht="12.75" x14ac:dyDescent="0.2">
      <c r="A889" s="9"/>
      <c r="I889" s="10"/>
    </row>
    <row r="890" spans="1:9" ht="12.75" x14ac:dyDescent="0.2">
      <c r="A890" s="9"/>
      <c r="I890" s="10"/>
    </row>
    <row r="891" spans="1:9" ht="12.75" x14ac:dyDescent="0.2">
      <c r="A891" s="9"/>
      <c r="I891" s="10"/>
    </row>
    <row r="892" spans="1:9" ht="12.75" x14ac:dyDescent="0.2">
      <c r="A892" s="9"/>
      <c r="I892" s="10"/>
    </row>
    <row r="893" spans="1:9" ht="12.75" x14ac:dyDescent="0.2">
      <c r="A893" s="9"/>
      <c r="I893" s="10"/>
    </row>
    <row r="894" spans="1:9" ht="12.75" x14ac:dyDescent="0.2">
      <c r="A894" s="9"/>
      <c r="I894" s="10"/>
    </row>
    <row r="895" spans="1:9" ht="12.75" x14ac:dyDescent="0.2">
      <c r="A895" s="9"/>
      <c r="I895" s="10"/>
    </row>
    <row r="896" spans="1:9" ht="12.75" x14ac:dyDescent="0.2">
      <c r="A896" s="9"/>
      <c r="I896" s="10"/>
    </row>
    <row r="897" spans="1:9" ht="12.75" x14ac:dyDescent="0.2">
      <c r="A897" s="9"/>
      <c r="I897" s="10"/>
    </row>
    <row r="898" spans="1:9" ht="12.75" x14ac:dyDescent="0.2">
      <c r="A898" s="9"/>
      <c r="I898" s="10"/>
    </row>
    <row r="899" spans="1:9" ht="12.75" x14ac:dyDescent="0.2">
      <c r="A899" s="9"/>
      <c r="I899" s="10"/>
    </row>
    <row r="900" spans="1:9" ht="12.75" x14ac:dyDescent="0.2">
      <c r="A900" s="9"/>
      <c r="I900" s="10"/>
    </row>
    <row r="901" spans="1:9" ht="12.75" x14ac:dyDescent="0.2">
      <c r="A901" s="9"/>
      <c r="I901" s="10"/>
    </row>
    <row r="902" spans="1:9" ht="12.75" x14ac:dyDescent="0.2">
      <c r="A902" s="9"/>
      <c r="I902" s="10"/>
    </row>
    <row r="903" spans="1:9" ht="12.75" x14ac:dyDescent="0.2">
      <c r="A903" s="9"/>
      <c r="I903" s="10"/>
    </row>
    <row r="904" spans="1:9" ht="12.75" x14ac:dyDescent="0.2">
      <c r="A904" s="9"/>
      <c r="I904" s="10"/>
    </row>
    <row r="905" spans="1:9" ht="12.75" x14ac:dyDescent="0.2">
      <c r="A905" s="9"/>
      <c r="I905" s="10"/>
    </row>
    <row r="906" spans="1:9" ht="12.75" x14ac:dyDescent="0.2">
      <c r="A906" s="9"/>
      <c r="I906" s="10"/>
    </row>
    <row r="907" spans="1:9" ht="12.75" x14ac:dyDescent="0.2">
      <c r="A907" s="9"/>
      <c r="I907" s="10"/>
    </row>
    <row r="908" spans="1:9" ht="12.75" x14ac:dyDescent="0.2">
      <c r="A908" s="9"/>
      <c r="I908" s="10"/>
    </row>
    <row r="909" spans="1:9" ht="12.75" x14ac:dyDescent="0.2">
      <c r="A909" s="9"/>
      <c r="I909" s="10"/>
    </row>
    <row r="910" spans="1:9" ht="12.75" x14ac:dyDescent="0.2">
      <c r="A910" s="9"/>
      <c r="I910" s="10"/>
    </row>
    <row r="911" spans="1:9" ht="12.75" x14ac:dyDescent="0.2">
      <c r="A911" s="9"/>
      <c r="I911" s="10"/>
    </row>
    <row r="912" spans="1:9" ht="12.75" x14ac:dyDescent="0.2">
      <c r="A912" s="9"/>
      <c r="I912" s="10"/>
    </row>
    <row r="913" spans="1:9" ht="12.75" x14ac:dyDescent="0.2">
      <c r="A913" s="9"/>
      <c r="I913" s="10"/>
    </row>
    <row r="914" spans="1:9" ht="12.75" x14ac:dyDescent="0.2">
      <c r="A914" s="9"/>
      <c r="I914" s="10"/>
    </row>
    <row r="915" spans="1:9" ht="12.75" x14ac:dyDescent="0.2">
      <c r="A915" s="9"/>
      <c r="I915" s="10"/>
    </row>
    <row r="916" spans="1:9" ht="12.75" x14ac:dyDescent="0.2">
      <c r="A916" s="9"/>
      <c r="I916" s="10"/>
    </row>
    <row r="917" spans="1:9" ht="12.75" x14ac:dyDescent="0.2">
      <c r="A917" s="9"/>
      <c r="I917" s="10"/>
    </row>
    <row r="918" spans="1:9" ht="12.75" x14ac:dyDescent="0.2">
      <c r="A918" s="9"/>
      <c r="I918" s="10"/>
    </row>
    <row r="919" spans="1:9" ht="12.75" x14ac:dyDescent="0.2">
      <c r="A919" s="9"/>
      <c r="I919" s="10"/>
    </row>
    <row r="920" spans="1:9" ht="12.75" x14ac:dyDescent="0.2">
      <c r="A920" s="9"/>
      <c r="I920" s="10"/>
    </row>
    <row r="921" spans="1:9" ht="12.75" x14ac:dyDescent="0.2">
      <c r="A921" s="9"/>
      <c r="I921" s="10"/>
    </row>
    <row r="922" spans="1:9" ht="12.75" x14ac:dyDescent="0.2">
      <c r="A922" s="9"/>
      <c r="I922" s="10"/>
    </row>
    <row r="923" spans="1:9" ht="12.75" x14ac:dyDescent="0.2">
      <c r="A923" s="9"/>
      <c r="I923" s="10"/>
    </row>
    <row r="924" spans="1:9" ht="12.75" x14ac:dyDescent="0.2">
      <c r="A924" s="9"/>
      <c r="I924" s="10"/>
    </row>
    <row r="925" spans="1:9" ht="12.75" x14ac:dyDescent="0.2">
      <c r="A925" s="9"/>
      <c r="I925" s="10"/>
    </row>
    <row r="926" spans="1:9" ht="12.75" x14ac:dyDescent="0.2">
      <c r="A926" s="9"/>
      <c r="I926" s="10"/>
    </row>
    <row r="927" spans="1:9" ht="12.75" x14ac:dyDescent="0.2">
      <c r="A927" s="9"/>
      <c r="I927" s="10"/>
    </row>
  </sheetData>
  <sortState xmlns:xlrd2="http://schemas.microsoft.com/office/spreadsheetml/2017/richdata2" ref="A2:S930">
    <sortCondition descending="1" ref="H1"/>
  </sortState>
  <hyperlinks>
    <hyperlink ref="A90" r:id="rId1" xr:uid="{26F75F7E-591A-4F90-92D7-B70AC3BD7D59}"/>
    <hyperlink ref="A87" r:id="rId2" xr:uid="{2DCCD36F-38DE-447A-A713-E1939EC134B1}"/>
    <hyperlink ref="A84" r:id="rId3" xr:uid="{922E4A84-94E7-483F-913A-6AD858F2C2ED}"/>
    <hyperlink ref="A63" r:id="rId4" xr:uid="{8F2C3109-5C36-44B1-950D-BF4DB6BE32D1}"/>
    <hyperlink ref="A94" r:id="rId5" xr:uid="{4689CA57-CF8D-46B5-8736-6DF7AF6E0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 of dopants and characteris</vt:lpstr>
      <vt:lpstr>Dataset (pre-process)</vt:lpstr>
      <vt:lpstr>dataset_final</vt:lpstr>
      <vt:lpstr>dataset_cut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</dc:creator>
  <cp:lastModifiedBy>Abdur</cp:lastModifiedBy>
  <dcterms:created xsi:type="dcterms:W3CDTF">2021-01-19T06:52:49Z</dcterms:created>
  <dcterms:modified xsi:type="dcterms:W3CDTF">2021-01-19T06:54:11Z</dcterms:modified>
</cp:coreProperties>
</file>