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ahmoudAbdElHakimA\OneDrive - Vodafone Group\Documents\smart app docs\"/>
    </mc:Choice>
  </mc:AlternateContent>
  <xr:revisionPtr revIDLastSave="0" documentId="11_AA4681B1A1A2CF76071E442CD86FDEF9A17B141C" xr6:coauthVersionLast="45" xr6:coauthVersionMax="45" xr10:uidLastSave="{00000000-0000-0000-0000-000000000000}"/>
  <bookViews>
    <workbookView xWindow="-110" yWindow="-110" windowWidth="19420" windowHeight="10420" activeTab="4" xr2:uid="{00000000-000D-0000-FFFF-FFFF00000000}"/>
  </bookViews>
  <sheets>
    <sheet name="Higher Task Trend" sheetId="14" r:id="rId1"/>
    <sheet name="Trend" sheetId="13" r:id="rId2"/>
    <sheet name="Pivot Details" sheetId="10" r:id="rId3"/>
    <sheet name="Pivot with Charts" sheetId="12" r:id="rId4"/>
    <sheet name="Utilization Data" sheetId="1" r:id="rId5"/>
    <sheet name="Sheet2" sheetId="2" r:id="rId6"/>
  </sheets>
  <definedNames>
    <definedName name="Employee">EmpList[Employee Name]</definedName>
    <definedName name="HigherLevel">Sheet2!$O$2:$P$43</definedName>
    <definedName name="Month">Table5[Month]</definedName>
    <definedName name="Service2">Table3[Service]</definedName>
    <definedName name="TaskTime">Table4[]</definedName>
    <definedName name="TaskType">Table4[Task Type]</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6" i="1" l="1"/>
  <c r="F56" i="1"/>
  <c r="F55" i="1"/>
  <c r="I55" i="1"/>
  <c r="I54" i="1"/>
  <c r="D54" i="1"/>
  <c r="F54" i="1" s="1"/>
  <c r="I53" i="1"/>
  <c r="D53" i="1"/>
  <c r="F53" i="1" s="1"/>
  <c r="I52" i="1"/>
  <c r="D52" i="1"/>
  <c r="F52" i="1" s="1"/>
  <c r="D51" i="1"/>
  <c r="F51" i="1" s="1"/>
  <c r="G51" i="1" s="1"/>
  <c r="I51" i="1"/>
  <c r="D21" i="1" l="1"/>
  <c r="F21" i="1" s="1"/>
  <c r="G21" i="1" s="1"/>
  <c r="I21" i="1"/>
  <c r="H2" i="13" l="1"/>
  <c r="G2" i="13"/>
  <c r="F16" i="14"/>
  <c r="H16" i="14"/>
  <c r="E16" i="14"/>
  <c r="D16" i="14"/>
  <c r="G16" i="14"/>
  <c r="I16" i="14"/>
  <c r="C16" i="14"/>
  <c r="B16" i="14"/>
  <c r="I24" i="14"/>
  <c r="C24" i="14"/>
  <c r="H24" i="14"/>
  <c r="E24" i="14"/>
  <c r="D24" i="14"/>
  <c r="B24" i="14"/>
  <c r="F24" i="14"/>
  <c r="G24" i="14"/>
  <c r="B17" i="14" l="1"/>
  <c r="C17" i="14"/>
  <c r="I17" i="14"/>
  <c r="G17" i="14"/>
  <c r="D17" i="14"/>
  <c r="E17" i="14"/>
  <c r="H17" i="14"/>
  <c r="F17" i="14"/>
  <c r="D20" i="1"/>
  <c r="F20" i="1" s="1"/>
  <c r="G20" i="1" s="1"/>
  <c r="I20" i="1"/>
  <c r="D19" i="1"/>
  <c r="F19" i="1" s="1"/>
  <c r="G19" i="1" s="1"/>
  <c r="I19" i="1"/>
  <c r="D18" i="1"/>
  <c r="F18" i="1" s="1"/>
  <c r="G18" i="1" s="1"/>
  <c r="I18" i="1"/>
  <c r="D17" i="1"/>
  <c r="F17" i="1" s="1"/>
  <c r="G17" i="1" s="1"/>
  <c r="I17" i="1"/>
  <c r="D16" i="1"/>
  <c r="F16" i="1" s="1"/>
  <c r="G16" i="1" s="1"/>
  <c r="I16" i="1"/>
  <c r="D15" i="1"/>
  <c r="F15" i="1" s="1"/>
  <c r="G15" i="1" s="1"/>
  <c r="I15" i="1"/>
  <c r="I2" i="1" l="1"/>
  <c r="I3" i="1"/>
  <c r="I4" i="1"/>
  <c r="I5" i="1"/>
  <c r="I6" i="1"/>
  <c r="I7" i="1"/>
  <c r="I8" i="1"/>
  <c r="I9" i="1"/>
  <c r="I10" i="1"/>
  <c r="I11" i="1"/>
  <c r="I12" i="1"/>
  <c r="I13" i="1"/>
  <c r="I14" i="1"/>
  <c r="D2" i="1"/>
  <c r="D3" i="1"/>
  <c r="D4" i="1"/>
  <c r="D5" i="1"/>
  <c r="D6" i="1"/>
  <c r="D7" i="1"/>
  <c r="D8" i="1"/>
  <c r="D9" i="1"/>
  <c r="D10" i="1"/>
  <c r="D11" i="1"/>
  <c r="D12" i="1"/>
  <c r="F12" i="1" s="1"/>
  <c r="G12" i="1" s="1"/>
  <c r="D13" i="1"/>
  <c r="F13" i="1" s="1"/>
  <c r="G13" i="1" s="1"/>
  <c r="D14" i="1"/>
  <c r="F14" i="1" s="1"/>
  <c r="G14" i="1" s="1"/>
  <c r="F2" i="13" l="1"/>
  <c r="E2" i="13"/>
  <c r="D2" i="13"/>
  <c r="C2" i="13"/>
  <c r="B2" i="13"/>
  <c r="A2" i="13"/>
  <c r="B49" i="10"/>
  <c r="F11" i="1" l="1"/>
  <c r="G11" i="1" s="1"/>
  <c r="F10" i="1"/>
  <c r="G10" i="1" s="1"/>
  <c r="F8" i="1"/>
  <c r="G8" i="1" s="1"/>
  <c r="F9" i="1"/>
  <c r="G9" i="1" s="1"/>
  <c r="F7" i="1" l="1"/>
  <c r="G7" i="1" s="1"/>
  <c r="F6" i="1"/>
  <c r="G6" i="1" s="1"/>
  <c r="F5" i="1"/>
  <c r="G5" i="1" s="1"/>
  <c r="F4" i="1"/>
  <c r="G4" i="1" s="1"/>
  <c r="F3" i="1"/>
  <c r="G3" i="1" s="1"/>
  <c r="F2" i="1"/>
  <c r="G2" i="1" s="1"/>
  <c r="B63" i="12"/>
  <c r="B32" i="12"/>
  <c r="B47" i="12"/>
</calcChain>
</file>

<file path=xl/sharedStrings.xml><?xml version="1.0" encoding="utf-8"?>
<sst xmlns="http://schemas.openxmlformats.org/spreadsheetml/2006/main" count="479" uniqueCount="153">
  <si>
    <t>Employee Name</t>
  </si>
  <si>
    <t>Name</t>
  </si>
  <si>
    <t>Service</t>
  </si>
  <si>
    <t>Type</t>
  </si>
  <si>
    <t>Month</t>
  </si>
  <si>
    <t>Handling Time (min's)</t>
  </si>
  <si>
    <t>Amr AbdelKader</t>
  </si>
  <si>
    <t>Mohamed Tolba</t>
  </si>
  <si>
    <t>Mahmoud Soliman</t>
  </si>
  <si>
    <t>Karim Farag</t>
  </si>
  <si>
    <t>Aya Salah</t>
  </si>
  <si>
    <t>G2</t>
  </si>
  <si>
    <t>HUB</t>
  </si>
  <si>
    <t>SmartApp</t>
  </si>
  <si>
    <t>NAP</t>
  </si>
  <si>
    <t>UAM</t>
  </si>
  <si>
    <t>CM</t>
  </si>
  <si>
    <t>Certificate</t>
  </si>
  <si>
    <t>AdHoc</t>
  </si>
  <si>
    <t>ID APPROVAL</t>
  </si>
  <si>
    <t>ITSM- Remedy</t>
  </si>
  <si>
    <t>Others</t>
  </si>
  <si>
    <t>Server Access - G2</t>
  </si>
  <si>
    <t>Server Access - Market</t>
  </si>
  <si>
    <t>SGD Remote Access</t>
  </si>
  <si>
    <t xml:space="preserve"> weekly UAM Calls</t>
  </si>
  <si>
    <t>UAM Monthly Report</t>
  </si>
  <si>
    <t>Monthly Report</t>
  </si>
  <si>
    <t xml:space="preserve"> weekly Report</t>
  </si>
  <si>
    <t>Capacity Report BCM</t>
  </si>
  <si>
    <t>Capacity Report</t>
  </si>
  <si>
    <t>Monthly Schedule</t>
  </si>
  <si>
    <t>Add HOCs (Calls)</t>
  </si>
  <si>
    <t xml:space="preserve">Team meetings </t>
  </si>
  <si>
    <t>IOD Service Requests</t>
  </si>
  <si>
    <t>HUB Access</t>
  </si>
  <si>
    <t>NAP Access</t>
  </si>
  <si>
    <t>Training</t>
  </si>
  <si>
    <t>Shadowing</t>
  </si>
  <si>
    <t>CRQ Deployment</t>
  </si>
  <si>
    <t>Vendor meeting</t>
  </si>
  <si>
    <t>War room</t>
  </si>
  <si>
    <t>Minor Changes</t>
  </si>
  <si>
    <t xml:space="preserve">Emergency/Urgent Follow up CM </t>
  </si>
  <si>
    <t>normal Changes follow ups</t>
  </si>
  <si>
    <t>standard Changes</t>
  </si>
  <si>
    <t xml:space="preserve">Communications/Esclations CM </t>
  </si>
  <si>
    <t xml:space="preserve">meetings/Adhoc calls CM </t>
  </si>
  <si>
    <t>follow up all changes</t>
  </si>
  <si>
    <t xml:space="preserve">ECABs end to end </t>
  </si>
  <si>
    <t>Change supervisor</t>
  </si>
  <si>
    <t>Full weekly pack</t>
  </si>
  <si>
    <t>CAB calls end to end</t>
  </si>
  <si>
    <t>IOD</t>
  </si>
  <si>
    <t>CM weekly Pack</t>
  </si>
  <si>
    <t>Monthly CM</t>
  </si>
  <si>
    <t>untilization CM</t>
  </si>
  <si>
    <t>SLA Huawei</t>
  </si>
  <si>
    <t>SLA NGA</t>
  </si>
  <si>
    <t>TSSE report</t>
  </si>
  <si>
    <t>CM  Adhoc reports</t>
  </si>
  <si>
    <t>Reverse Shadowing</t>
  </si>
  <si>
    <t>CRQ raise/Follow-up</t>
  </si>
  <si>
    <t>Count</t>
  </si>
  <si>
    <t>Integration and WIT delivery squad</t>
  </si>
  <si>
    <t>Certificates report</t>
  </si>
  <si>
    <t>Certificate call</t>
  </si>
  <si>
    <t>Daily checks</t>
  </si>
  <si>
    <t>OTT observation call</t>
  </si>
  <si>
    <t>Customer tickets</t>
  </si>
  <si>
    <t>Ops Call with Vendor</t>
  </si>
  <si>
    <t xml:space="preserve">Event analysis meeting </t>
  </si>
  <si>
    <t>Certificates requests</t>
  </si>
  <si>
    <t>HO/KT</t>
  </si>
  <si>
    <t>Daily Ops call</t>
  </si>
  <si>
    <t>Task Type</t>
  </si>
  <si>
    <t>CAB meeting</t>
  </si>
  <si>
    <t>Time(Min)</t>
  </si>
  <si>
    <t>CPU, Mem, Storage capacity report</t>
  </si>
  <si>
    <t>KDB</t>
  </si>
  <si>
    <t>Team Meeting</t>
  </si>
  <si>
    <t>Certificates Approval</t>
  </si>
  <si>
    <t>Change Supervision</t>
  </si>
  <si>
    <t>Consulting</t>
  </si>
  <si>
    <t>Other</t>
  </si>
  <si>
    <t>Comment</t>
  </si>
  <si>
    <t>Jumpbox Project</t>
  </si>
  <si>
    <t>March</t>
  </si>
  <si>
    <t>OnCall</t>
  </si>
  <si>
    <t>PQA</t>
  </si>
  <si>
    <t>Night Shift</t>
  </si>
  <si>
    <t>Morning Shift</t>
  </si>
  <si>
    <t>January</t>
  </si>
  <si>
    <t>May</t>
  </si>
  <si>
    <t>July</t>
  </si>
  <si>
    <t>June</t>
  </si>
  <si>
    <t>February</t>
  </si>
  <si>
    <t>April</t>
  </si>
  <si>
    <t>August</t>
  </si>
  <si>
    <t>September</t>
  </si>
  <si>
    <t>October</t>
  </si>
  <si>
    <t>November</t>
  </si>
  <si>
    <t>December</t>
  </si>
  <si>
    <t>e-mails/communication</t>
  </si>
  <si>
    <t>PBI Call</t>
  </si>
  <si>
    <t>PBI/Follow-up</t>
  </si>
  <si>
    <t>Mostafa Saleh</t>
  </si>
  <si>
    <t>Row Labels</t>
  </si>
  <si>
    <t>Grand Total</t>
  </si>
  <si>
    <t>(All)</t>
  </si>
  <si>
    <t>Adhoc report</t>
  </si>
  <si>
    <t>Resource Mgmt</t>
  </si>
  <si>
    <t>Task allignment</t>
  </si>
  <si>
    <t>Mgmt Meeting</t>
  </si>
  <si>
    <t>Total (Hrs)</t>
  </si>
  <si>
    <t>Sum of Total (Hrs)</t>
  </si>
  <si>
    <t>No of FTE's</t>
  </si>
  <si>
    <t>Monitoring tt</t>
  </si>
  <si>
    <t>Average time of handling monitoring tt</t>
  </si>
  <si>
    <t>Total (min's)</t>
  </si>
  <si>
    <t>GoLive Call</t>
  </si>
  <si>
    <t>Weekly Report</t>
  </si>
  <si>
    <t>Monitoring Tickets handled by L1/L2</t>
  </si>
  <si>
    <t>Monitoring Tickets handled by L1</t>
  </si>
  <si>
    <t>Monitoring tt during Monitoring enhancement</t>
  </si>
  <si>
    <t>Monitoring tt's handled by L2</t>
  </si>
  <si>
    <t>Monitoring tt's handled by L1</t>
  </si>
  <si>
    <t>Sum of Count</t>
  </si>
  <si>
    <t>INC Mgmt</t>
  </si>
  <si>
    <t>Project</t>
  </si>
  <si>
    <t>Problem Mgmt</t>
  </si>
  <si>
    <t>Certificates</t>
  </si>
  <si>
    <t>Meetings</t>
  </si>
  <si>
    <t>Reports</t>
  </si>
  <si>
    <t>Oncall</t>
  </si>
  <si>
    <t>Higher task type</t>
  </si>
  <si>
    <t>BAU</t>
  </si>
  <si>
    <t>Change Mgmt</t>
  </si>
  <si>
    <t>Task Higher Level</t>
  </si>
  <si>
    <t>Column Labels</t>
  </si>
  <si>
    <t>Overload hours</t>
  </si>
  <si>
    <t>No of FTE consumed</t>
  </si>
  <si>
    <t>Extra resources</t>
  </si>
  <si>
    <t>Year</t>
  </si>
  <si>
    <t>Abdallah Mahmoud</t>
  </si>
  <si>
    <t>Ali Salem</t>
  </si>
  <si>
    <t>Mohamed Salah</t>
  </si>
  <si>
    <t>LMP</t>
  </si>
  <si>
    <t>Interview</t>
  </si>
  <si>
    <t>First and sceond  day training in G2</t>
  </si>
  <si>
    <t xml:space="preserve">NAP  and change MG training </t>
  </si>
  <si>
    <t xml:space="preserve">Smartapp training </t>
  </si>
  <si>
    <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</si>
</sst>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9" tint="0.79998168889431442"/>
        <bgColor theme="9" tint="0.79998168889431442"/>
      </patternFill>
    </fill>
  </fills>
  <borders count="12">
    <border>
      <left/>
      <right/>
      <top/>
      <bottom/>
      <diagonal/>
    </border>
    <border>
      <left style="thin">
        <color theme="1"/>
      </left>
      <right style="thin">
        <color theme="1"/>
      </right>
      <top style="thin">
        <color theme="1"/>
      </top>
      <bottom style="thin">
        <color theme="1"/>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style="thin">
        <color theme="4"/>
      </left>
      <right/>
      <top style="medium">
        <color theme="4"/>
      </top>
      <bottom/>
      <diagonal/>
    </border>
    <border>
      <left style="thin">
        <color indexed="64"/>
      </left>
      <right style="thin">
        <color indexed="64"/>
      </right>
      <top/>
      <bottom style="thin">
        <color indexed="64"/>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style="medium">
        <color theme="9"/>
      </bottom>
      <diagonal/>
    </border>
    <border>
      <left/>
      <right/>
      <top style="thin">
        <color theme="4"/>
      </top>
      <bottom/>
      <diagonal/>
    </border>
    <border>
      <left/>
      <right/>
      <top style="medium">
        <color theme="4"/>
      </top>
      <bottom/>
      <diagonal/>
    </border>
    <border>
      <left style="thin">
        <color theme="4"/>
      </left>
      <right/>
      <top/>
      <bottom/>
      <diagonal/>
    </border>
  </borders>
  <cellStyleXfs count="1">
    <xf numFmtId="0" fontId="0" fillId="0" borderId="0"/>
  </cellStyleXfs>
  <cellXfs count="43">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0" fillId="0" borderId="0" xfId="0" pivotButton="1"/>
    <xf numFmtId="0" fontId="0" fillId="0" borderId="0" xfId="0" applyAlignment="1">
      <alignment vertical="center"/>
    </xf>
    <xf numFmtId="0" fontId="0" fillId="3" borderId="0" xfId="0" applyFill="1" applyAlignment="1">
      <alignment horizontal="left"/>
    </xf>
    <xf numFmtId="0" fontId="0" fillId="3" borderId="0" xfId="0" applyFill="1"/>
    <xf numFmtId="0" fontId="0" fillId="0" borderId="2" xfId="0" applyFont="1" applyBorder="1" applyAlignment="1">
      <alignment horizontal="center" vertical="center"/>
    </xf>
    <xf numFmtId="0" fontId="0" fillId="0" borderId="0" xfId="0" applyFont="1" applyBorder="1" applyAlignment="1">
      <alignment vertical="center"/>
    </xf>
    <xf numFmtId="0" fontId="0" fillId="0" borderId="0" xfId="0" applyFont="1" applyBorder="1" applyAlignment="1">
      <alignment horizontal="center" vertical="center"/>
    </xf>
    <xf numFmtId="0" fontId="0" fillId="0" borderId="0" xfId="0" applyFont="1" applyBorder="1" applyAlignment="1">
      <alignment horizontal="left" vertical="center"/>
    </xf>
    <xf numFmtId="0" fontId="0" fillId="0" borderId="3" xfId="0" applyBorder="1" applyAlignment="1">
      <alignment horizontal="center" vertical="center"/>
    </xf>
    <xf numFmtId="2" fontId="0" fillId="0" borderId="3" xfId="0" applyNumberFormat="1" applyBorder="1" applyAlignment="1">
      <alignment horizontal="center" vertical="center"/>
    </xf>
    <xf numFmtId="0" fontId="0" fillId="0" borderId="3" xfId="0" applyFill="1" applyBorder="1" applyAlignment="1">
      <alignment horizontal="center" vertical="center"/>
    </xf>
    <xf numFmtId="0" fontId="0" fillId="0" borderId="3" xfId="0" applyBorder="1"/>
    <xf numFmtId="0" fontId="0" fillId="0" borderId="0" xfId="0" pivotButton="1" applyAlignment="1">
      <alignment vertical="center"/>
    </xf>
    <xf numFmtId="0" fontId="0" fillId="0" borderId="3" xfId="0" applyBorder="1" applyAlignment="1">
      <alignment horizontal="left" vertical="center"/>
    </xf>
    <xf numFmtId="0" fontId="0" fillId="0" borderId="3" xfId="0" applyNumberFormat="1" applyBorder="1" applyAlignment="1">
      <alignment vertical="center"/>
    </xf>
    <xf numFmtId="0" fontId="0" fillId="3" borderId="3" xfId="0" applyFill="1" applyBorder="1" applyAlignment="1">
      <alignment horizontal="left" vertical="center"/>
    </xf>
    <xf numFmtId="0" fontId="0" fillId="3" borderId="3" xfId="0" applyFill="1" applyBorder="1" applyAlignment="1">
      <alignment vertical="center"/>
    </xf>
    <xf numFmtId="0" fontId="0" fillId="0" borderId="6" xfId="0" applyBorder="1" applyAlignment="1">
      <alignment horizontal="left" vertical="center"/>
    </xf>
    <xf numFmtId="0" fontId="0" fillId="0" borderId="6" xfId="0" applyNumberFormat="1" applyBorder="1" applyAlignment="1">
      <alignment vertical="center"/>
    </xf>
    <xf numFmtId="0" fontId="0" fillId="0" borderId="0" xfId="0" pivotButton="1" applyAlignment="1">
      <alignment horizontal="center" vertical="center"/>
    </xf>
    <xf numFmtId="0" fontId="0" fillId="3" borderId="3" xfId="0" applyFill="1" applyBorder="1" applyAlignment="1">
      <alignment horizontal="right" vertical="center"/>
    </xf>
    <xf numFmtId="0" fontId="0" fillId="5" borderId="3" xfId="0" applyFill="1" applyBorder="1" applyAlignment="1">
      <alignment vertical="center"/>
    </xf>
    <xf numFmtId="0" fontId="0" fillId="5" borderId="3" xfId="0" applyFill="1" applyBorder="1" applyAlignment="1">
      <alignment horizontal="right" vertical="center"/>
    </xf>
    <xf numFmtId="0" fontId="0" fillId="6" borderId="7" xfId="0" applyFont="1" applyFill="1" applyBorder="1"/>
    <xf numFmtId="0" fontId="0" fillId="0" borderId="7" xfId="0" applyFont="1" applyBorder="1"/>
    <xf numFmtId="0" fontId="1" fillId="0" borderId="8" xfId="0" applyFont="1" applyBorder="1"/>
    <xf numFmtId="0" fontId="0" fillId="4" borderId="10" xfId="0" applyFont="1" applyFill="1" applyBorder="1"/>
    <xf numFmtId="0" fontId="0" fillId="0" borderId="9" xfId="0" applyFont="1" applyBorder="1"/>
    <xf numFmtId="0" fontId="0" fillId="4" borderId="9" xfId="0" applyFont="1" applyFill="1" applyBorder="1"/>
    <xf numFmtId="0" fontId="0" fillId="4" borderId="5" xfId="0" applyFont="1" applyFill="1" applyBorder="1" applyAlignment="1">
      <alignment horizontal="center" vertical="center"/>
    </xf>
    <xf numFmtId="0" fontId="0" fillId="0" borderId="4" xfId="0" applyFont="1" applyBorder="1" applyAlignment="1">
      <alignment horizontal="center" vertical="center"/>
    </xf>
    <xf numFmtId="0" fontId="0" fillId="4" borderId="4" xfId="0" applyFont="1" applyFill="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cellXfs>
  <cellStyles count="1">
    <cellStyle name="Normal" xfId="0" builtinId="0"/>
  </cellStyles>
  <dxfs count="46">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473485391"/>
        <c:axId val="473486639"/>
      </c:lineChart>
      <c:catAx>
        <c:axId val="4734853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86639"/>
        <c:crosses val="autoZero"/>
        <c:auto val="1"/>
        <c:lblAlgn val="ctr"/>
        <c:lblOffset val="100"/>
        <c:noMultiLvlLbl val="0"/>
      </c:catAx>
      <c:valAx>
        <c:axId val="47348663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85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FTE's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Trend!$A$1:$H$1</c:f>
              <c:strCache>
                <c:ptCount val="8"/>
                <c:pt idx="0">
                  <c:v>January</c:v>
                </c:pt>
                <c:pt idx="1">
                  <c:v>February</c:v>
                </c:pt>
                <c:pt idx="2">
                  <c:v>March</c:v>
                </c:pt>
                <c:pt idx="3">
                  <c:v>April</c:v>
                </c:pt>
                <c:pt idx="4">
                  <c:v>May</c:v>
                </c:pt>
                <c:pt idx="5">
                  <c:v>June</c:v>
                </c:pt>
                <c:pt idx="6">
                  <c:v>July</c:v>
                </c:pt>
                <c:pt idx="7">
                  <c:v>August</c:v>
                </c:pt>
              </c:strCache>
            </c:strRef>
          </c:cat>
          <c:val>
            <c:numRef>
              <c:f>Trend!$A$2:$H$2</c:f>
              <c:numCache>
                <c:formatCode>0.00</c:formatCode>
                <c:ptCount val="8"/>
                <c:pt idx="0">
                  <c:v>6.7053571428571432</c:v>
                </c:pt>
                <c:pt idx="1">
                  <c:v>7.2755952380952387</c:v>
                </c:pt>
                <c:pt idx="2">
                  <c:v>6.5363095238095239</c:v>
                </c:pt>
                <c:pt idx="3">
                  <c:v>6.3065476190476186</c:v>
                </c:pt>
                <c:pt idx="4">
                  <c:v>8.5023571428571429</c:v>
                </c:pt>
                <c:pt idx="5">
                  <c:v>9.0794071428571428</c:v>
                </c:pt>
                <c:pt idx="6">
                  <c:v>7.1755714285714287</c:v>
                </c:pt>
                <c:pt idx="7">
                  <c:v>6.8434285714285714</c:v>
                </c:pt>
              </c:numCache>
            </c:numRef>
          </c:val>
          <c:smooth val="0"/>
          <c:extLst>
            <c:ext xmlns:c16="http://schemas.microsoft.com/office/drawing/2014/chart" uri="{C3380CC4-5D6E-409C-BE32-E72D297353CC}">
              <c16:uniqueId val="{00000000-5604-47FB-9749-2FED4C02914A}"/>
            </c:ext>
          </c:extLst>
        </c:ser>
        <c:dLbls>
          <c:dLblPos val="t"/>
          <c:showLegendKey val="0"/>
          <c:showVal val="1"/>
          <c:showCatName val="0"/>
          <c:showSerName val="0"/>
          <c:showPercent val="0"/>
          <c:showBubbleSize val="0"/>
        </c:dLbls>
        <c:smooth val="0"/>
        <c:axId val="2125212159"/>
        <c:axId val="2125212575"/>
      </c:lineChart>
      <c:catAx>
        <c:axId val="212521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212575"/>
        <c:crosses val="autoZero"/>
        <c:auto val="1"/>
        <c:lblAlgn val="ctr"/>
        <c:lblOffset val="100"/>
        <c:noMultiLvlLbl val="0"/>
      </c:catAx>
      <c:valAx>
        <c:axId val="212521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212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[Utilization SmartApp - HUB - Template.xlsx]Pivot with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hours consumed in all Activites</a:t>
            </a:r>
          </a:p>
        </c:rich>
      </c:tx>
      <c:layout>
        <c:manualLayout>
          <c:xMode val="edge"/>
          <c:yMode val="edge"/>
          <c:x val="0.39772198286534943"/>
          <c:y val="1.6477107028288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pieChart>
        <c:varyColors val="1"/>
        <c:ser>
          <c:idx val="0"/>
          <c:order val="0"/>
          <c:tx>
            <c:strRef>
              <c:f>'Pivot with Charts'!$B$4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079-480D-B1DB-BDB3AC44CDC4}"/>
              </c:ext>
            </c:extLst>
          </c:dPt>
          <c:dPt>
            <c:idx val="1"/>
            <c:bubble3D val="0"/>
            <c:spPr>
              <a:solidFill>
                <a:schemeClr val="accent2"/>
              </a:solidFill>
              <a:ln>
                <a:noFill/>
              </a:ln>
              <a:effectLst/>
            </c:spPr>
            <c:extLst>
              <c:ext xmlns:c16="http://schemas.microsoft.com/office/drawing/2014/chart" uri="{C3380CC4-5D6E-409C-BE32-E72D297353CC}">
                <c16:uniqueId val="{00000003-4079-480D-B1DB-BDB3AC44CDC4}"/>
              </c:ext>
            </c:extLst>
          </c:dPt>
          <c:dPt>
            <c:idx val="2"/>
            <c:bubble3D val="0"/>
            <c:spPr>
              <a:solidFill>
                <a:schemeClr val="accent3"/>
              </a:solidFill>
              <a:ln>
                <a:noFill/>
              </a:ln>
              <a:effectLst/>
            </c:spPr>
            <c:extLst>
              <c:ext xmlns:c16="http://schemas.microsoft.com/office/drawing/2014/chart" uri="{C3380CC4-5D6E-409C-BE32-E72D297353CC}">
                <c16:uniqueId val="{00000005-4079-480D-B1DB-BDB3AC44CDC4}"/>
              </c:ext>
            </c:extLst>
          </c:dPt>
          <c:dPt>
            <c:idx val="3"/>
            <c:bubble3D val="0"/>
            <c:spPr>
              <a:solidFill>
                <a:schemeClr val="accent4"/>
              </a:solidFill>
              <a:ln>
                <a:noFill/>
              </a:ln>
              <a:effectLst/>
            </c:spPr>
            <c:extLst>
              <c:ext xmlns:c16="http://schemas.microsoft.com/office/drawing/2014/chart" uri="{C3380CC4-5D6E-409C-BE32-E72D297353CC}">
                <c16:uniqueId val="{00000007-4079-480D-B1DB-BDB3AC44CDC4}"/>
              </c:ext>
            </c:extLst>
          </c:dPt>
          <c:dPt>
            <c:idx val="4"/>
            <c:bubble3D val="0"/>
            <c:spPr>
              <a:solidFill>
                <a:schemeClr val="accent5"/>
              </a:solidFill>
              <a:ln>
                <a:noFill/>
              </a:ln>
              <a:effectLst/>
            </c:spPr>
            <c:extLst>
              <c:ext xmlns:c16="http://schemas.microsoft.com/office/drawing/2014/chart" uri="{C3380CC4-5D6E-409C-BE32-E72D297353CC}">
                <c16:uniqueId val="{00000009-4079-480D-B1DB-BDB3AC44CDC4}"/>
              </c:ext>
            </c:extLst>
          </c:dPt>
          <c:dPt>
            <c:idx val="5"/>
            <c:bubble3D val="0"/>
            <c:spPr>
              <a:solidFill>
                <a:schemeClr val="accent6"/>
              </a:solidFill>
              <a:ln>
                <a:noFill/>
              </a:ln>
              <a:effectLst/>
            </c:spPr>
            <c:extLst>
              <c:ext xmlns:c16="http://schemas.microsoft.com/office/drawing/2014/chart" uri="{C3380CC4-5D6E-409C-BE32-E72D297353CC}">
                <c16:uniqueId val="{0000000B-4079-480D-B1DB-BDB3AC44CDC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079-480D-B1DB-BDB3AC44CDC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4079-480D-B1DB-BDB3AC44CDC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4079-480D-B1DB-BDB3AC44CDC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4079-480D-B1DB-BDB3AC44CDC4}"/>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B581-4E91-982D-5A5F8528553A}"/>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1ABE-42C0-80D0-7AF2FC880A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with Charts'!$A$5:$A$16</c:f>
              <c:strCache>
                <c:ptCount val="11"/>
                <c:pt idx="0">
                  <c:v>AdHoc</c:v>
                </c:pt>
                <c:pt idx="1">
                  <c:v>Certificate</c:v>
                </c:pt>
                <c:pt idx="2">
                  <c:v>CM</c:v>
                </c:pt>
                <c:pt idx="3">
                  <c:v>G2</c:v>
                </c:pt>
                <c:pt idx="4">
                  <c:v>HUB</c:v>
                </c:pt>
                <c:pt idx="5">
                  <c:v>Jumpbox Project</c:v>
                </c:pt>
                <c:pt idx="6">
                  <c:v>NAP</c:v>
                </c:pt>
                <c:pt idx="7">
                  <c:v>PQA</c:v>
                </c:pt>
                <c:pt idx="8">
                  <c:v>SmartApp</c:v>
                </c:pt>
                <c:pt idx="9">
                  <c:v>OnCall</c:v>
                </c:pt>
                <c:pt idx="10">
                  <c:v>UAM</c:v>
                </c:pt>
              </c:strCache>
            </c:strRef>
          </c:cat>
          <c:val>
            <c:numRef>
              <c:f>'Pivot with Charts'!$B$5:$B$16</c:f>
              <c:numCache>
                <c:formatCode>General</c:formatCode>
                <c:ptCount val="11"/>
                <c:pt idx="0">
                  <c:v>171</c:v>
                </c:pt>
                <c:pt idx="1">
                  <c:v>161.25</c:v>
                </c:pt>
                <c:pt idx="2">
                  <c:v>32</c:v>
                </c:pt>
                <c:pt idx="3">
                  <c:v>74.5</c:v>
                </c:pt>
                <c:pt idx="4">
                  <c:v>3908.9999999999995</c:v>
                </c:pt>
                <c:pt idx="5">
                  <c:v>196.5</c:v>
                </c:pt>
                <c:pt idx="6">
                  <c:v>238.5</c:v>
                </c:pt>
                <c:pt idx="7">
                  <c:v>46.5</c:v>
                </c:pt>
                <c:pt idx="8">
                  <c:v>2725.1666666666665</c:v>
                </c:pt>
                <c:pt idx="9">
                  <c:v>1343</c:v>
                </c:pt>
                <c:pt idx="10">
                  <c:v>1</c:v>
                </c:pt>
              </c:numCache>
            </c:numRef>
          </c:val>
          <c:extLst>
            <c:ext xmlns:c16="http://schemas.microsoft.com/office/drawing/2014/chart" uri="{C3380CC4-5D6E-409C-BE32-E72D297353CC}">
              <c16:uniqueId val="{00000009-44A3-4543-BFC2-4B44B9857E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[Utilization SmartApp - HUB - Template.xlsx]Pivot with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(removing SmartApp, PQA, G2)</a:t>
            </a:r>
          </a:p>
        </c:rich>
      </c:tx>
      <c:layout>
        <c:manualLayout>
          <c:xMode val="edge"/>
          <c:yMode val="edge"/>
          <c:x val="0.34481955380577428"/>
          <c:y val="4.425488480606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'Pivot with Charts'!$B$23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5B9-43EB-A1FF-05032DF90894}"/>
              </c:ext>
            </c:extLst>
          </c:dPt>
          <c:dPt>
            <c:idx val="1"/>
            <c:bubble3D val="0"/>
            <c:spPr>
              <a:solidFill>
                <a:schemeClr val="accent2"/>
              </a:solidFill>
              <a:ln>
                <a:noFill/>
              </a:ln>
              <a:effectLst/>
            </c:spPr>
            <c:extLst>
              <c:ext xmlns:c16="http://schemas.microsoft.com/office/drawing/2014/chart" uri="{C3380CC4-5D6E-409C-BE32-E72D297353CC}">
                <c16:uniqueId val="{00000003-B5B9-43EB-A1FF-05032DF90894}"/>
              </c:ext>
            </c:extLst>
          </c:dPt>
          <c:dPt>
            <c:idx val="2"/>
            <c:bubble3D val="0"/>
            <c:spPr>
              <a:solidFill>
                <a:schemeClr val="accent3"/>
              </a:solidFill>
              <a:ln>
                <a:noFill/>
              </a:ln>
              <a:effectLst/>
            </c:spPr>
            <c:extLst>
              <c:ext xmlns:c16="http://schemas.microsoft.com/office/drawing/2014/chart" uri="{C3380CC4-5D6E-409C-BE32-E72D297353CC}">
                <c16:uniqueId val="{00000005-B5B9-43EB-A1FF-05032DF90894}"/>
              </c:ext>
            </c:extLst>
          </c:dPt>
          <c:dPt>
            <c:idx val="3"/>
            <c:bubble3D val="0"/>
            <c:spPr>
              <a:solidFill>
                <a:schemeClr val="accent4"/>
              </a:solidFill>
              <a:ln>
                <a:noFill/>
              </a:ln>
              <a:effectLst/>
            </c:spPr>
            <c:extLst>
              <c:ext xmlns:c16="http://schemas.microsoft.com/office/drawing/2014/chart" uri="{C3380CC4-5D6E-409C-BE32-E72D297353CC}">
                <c16:uniqueId val="{00000007-B5B9-43EB-A1FF-05032DF90894}"/>
              </c:ext>
            </c:extLst>
          </c:dPt>
          <c:dPt>
            <c:idx val="4"/>
            <c:bubble3D val="0"/>
            <c:spPr>
              <a:solidFill>
                <a:schemeClr val="accent5"/>
              </a:solidFill>
              <a:ln>
                <a:noFill/>
              </a:ln>
              <a:effectLst/>
            </c:spPr>
            <c:extLst>
              <c:ext xmlns:c16="http://schemas.microsoft.com/office/drawing/2014/chart" uri="{C3380CC4-5D6E-409C-BE32-E72D297353CC}">
                <c16:uniqueId val="{00000009-B5B9-43EB-A1FF-05032DF90894}"/>
              </c:ext>
            </c:extLst>
          </c:dPt>
          <c:dPt>
            <c:idx val="5"/>
            <c:bubble3D val="0"/>
            <c:spPr>
              <a:solidFill>
                <a:schemeClr val="accent6"/>
              </a:solidFill>
              <a:ln>
                <a:noFill/>
              </a:ln>
              <a:effectLst/>
            </c:spPr>
            <c:extLst>
              <c:ext xmlns:c16="http://schemas.microsoft.com/office/drawing/2014/chart" uri="{C3380CC4-5D6E-409C-BE32-E72D297353CC}">
                <c16:uniqueId val="{0000000B-B5B9-43EB-A1FF-05032DF9089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B5B9-43EB-A1FF-05032DF908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with Charts'!$A$24:$A$27</c:f>
              <c:strCache>
                <c:ptCount val="3"/>
                <c:pt idx="0">
                  <c:v>AdHoc</c:v>
                </c:pt>
                <c:pt idx="1">
                  <c:v>HUB</c:v>
                </c:pt>
                <c:pt idx="2">
                  <c:v>OnCall</c:v>
                </c:pt>
              </c:strCache>
            </c:strRef>
          </c:cat>
          <c:val>
            <c:numRef>
              <c:f>'Pivot with Charts'!$B$24:$B$27</c:f>
              <c:numCache>
                <c:formatCode>General</c:formatCode>
                <c:ptCount val="3"/>
                <c:pt idx="0">
                  <c:v>5</c:v>
                </c:pt>
                <c:pt idx="1">
                  <c:v>62</c:v>
                </c:pt>
                <c:pt idx="2">
                  <c:v>2</c:v>
                </c:pt>
              </c:numCache>
            </c:numRef>
          </c:val>
          <c:extLst>
            <c:ext xmlns:c16="http://schemas.microsoft.com/office/drawing/2014/chart" uri="{C3380CC4-5D6E-409C-BE32-E72D297353CC}">
              <c16:uniqueId val="{00000000-DADB-43F2-B908-D648B2BD36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[Utilization SmartApp - HUB - Template.xlsx]Pivot with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HUB, SmartApp</a:t>
            </a:r>
            <a:r>
              <a:rPr lang="en-US" b="1" baseline="0"/>
              <a:t> &amp; Oncall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'Pivot with Charts'!$B$42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57C-41F9-BCAF-C7A0A330440C}"/>
              </c:ext>
            </c:extLst>
          </c:dPt>
          <c:dPt>
            <c:idx val="1"/>
            <c:bubble3D val="0"/>
            <c:spPr>
              <a:solidFill>
                <a:schemeClr val="accent2"/>
              </a:solidFill>
              <a:ln>
                <a:noFill/>
              </a:ln>
              <a:effectLst/>
            </c:spPr>
            <c:extLst>
              <c:ext xmlns:c16="http://schemas.microsoft.com/office/drawing/2014/chart" uri="{C3380CC4-5D6E-409C-BE32-E72D297353CC}">
                <c16:uniqueId val="{00000003-E57C-41F9-BCAF-C7A0A330440C}"/>
              </c:ext>
            </c:extLst>
          </c:dPt>
          <c:dPt>
            <c:idx val="2"/>
            <c:bubble3D val="0"/>
            <c:spPr>
              <a:solidFill>
                <a:schemeClr val="accent3"/>
              </a:solidFill>
              <a:ln>
                <a:noFill/>
              </a:ln>
              <a:effectLst/>
            </c:spPr>
            <c:extLst>
              <c:ext xmlns:c16="http://schemas.microsoft.com/office/drawing/2014/chart" uri="{C3380CC4-5D6E-409C-BE32-E72D297353CC}">
                <c16:uniqueId val="{00000005-E57C-41F9-BCAF-C7A0A33044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with Charts'!$A$43:$A$46</c:f>
              <c:strCache>
                <c:ptCount val="3"/>
                <c:pt idx="0">
                  <c:v>HUB</c:v>
                </c:pt>
                <c:pt idx="1">
                  <c:v>OnCall</c:v>
                </c:pt>
                <c:pt idx="2">
                  <c:v>SmartApp</c:v>
                </c:pt>
              </c:strCache>
            </c:strRef>
          </c:cat>
          <c:val>
            <c:numRef>
              <c:f>'Pivot with Charts'!$B$43:$B$46</c:f>
              <c:numCache>
                <c:formatCode>General</c:formatCode>
                <c:ptCount val="3"/>
                <c:pt idx="0">
                  <c:v>3908.9999999999995</c:v>
                </c:pt>
                <c:pt idx="1">
                  <c:v>1343</c:v>
                </c:pt>
                <c:pt idx="2">
                  <c:v>2725.1666666666665</c:v>
                </c:pt>
              </c:numCache>
            </c:numRef>
          </c:val>
          <c:extLst>
            <c:ext xmlns:c16="http://schemas.microsoft.com/office/drawing/2014/chart" uri="{C3380CC4-5D6E-409C-BE32-E72D297353CC}">
              <c16:uniqueId val="{00000000-ABC3-4F41-9FC7-B87AD24437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[Utilization SmartApp - HUB - Template.xlsx]Pivot with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HUB</a:t>
            </a:r>
            <a:r>
              <a:rPr lang="en-US" b="1" baseline="0"/>
              <a:t> &amp; SmartApp Only without Oncall availability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'Pivot with Charts'!$B$59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BF1-4FDC-9A0C-7C1E272BA583}"/>
              </c:ext>
            </c:extLst>
          </c:dPt>
          <c:dPt>
            <c:idx val="1"/>
            <c:bubble3D val="0"/>
            <c:spPr>
              <a:solidFill>
                <a:schemeClr val="accent2"/>
              </a:solidFill>
              <a:ln>
                <a:noFill/>
              </a:ln>
              <a:effectLst/>
            </c:spPr>
            <c:extLst>
              <c:ext xmlns:c16="http://schemas.microsoft.com/office/drawing/2014/chart" uri="{C3380CC4-5D6E-409C-BE32-E72D297353CC}">
                <c16:uniqueId val="{00000003-3BF1-4FDC-9A0C-7C1E272BA5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with Charts'!$A$60:$A$62</c:f>
              <c:strCache>
                <c:ptCount val="2"/>
                <c:pt idx="0">
                  <c:v>HUB</c:v>
                </c:pt>
                <c:pt idx="1">
                  <c:v>SmartApp</c:v>
                </c:pt>
              </c:strCache>
            </c:strRef>
          </c:cat>
          <c:val>
            <c:numRef>
              <c:f>'Pivot with Charts'!$B$60:$B$62</c:f>
              <c:numCache>
                <c:formatCode>General</c:formatCode>
                <c:ptCount val="2"/>
                <c:pt idx="0">
                  <c:v>3908.9999999999995</c:v>
                </c:pt>
                <c:pt idx="1">
                  <c:v>2725.1666666666661</c:v>
                </c:pt>
              </c:numCache>
            </c:numRef>
          </c:val>
          <c:extLst>
            <c:ext xmlns:c16="http://schemas.microsoft.com/office/drawing/2014/chart" uri="{C3380CC4-5D6E-409C-BE32-E72D297353CC}">
              <c16:uniqueId val="{00000000-94E7-400F-879A-6004A87E6E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[Utilization SmartApp - HUB - Template.xlsx]Pivot with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HUB &amp; SmartApp Activities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pivotFmt>
      <c:pivotFmt>
        <c:idx val="4"/>
        <c:dLbl>
          <c:idx val="0"/>
          <c:layout>
            <c:manualLayout>
              <c:x val="-7.5000000000000011E-2"/>
              <c:y val="0.263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0.1333333333333333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layout>
            <c:manualLayout>
              <c:x val="5.5555555555555558E-3"/>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layout>
            <c:manualLayout>
              <c:x val="-0.10833333333333334"/>
              <c:y val="-1.38888888888889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3.0555555555555607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layout>
            <c:manualLayout>
              <c:x val="0.15277777777777773"/>
              <c:y val="-0.208333333333333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layout>
            <c:manualLayout>
              <c:x val="-6.9444444444444475E-2"/>
              <c:y val="0.138888888888888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dLbl>
          <c:idx val="0"/>
          <c:layout>
            <c:manualLayout>
              <c:x val="6.6666666666666666E-2"/>
              <c:y val="0.101851851851851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dLbl>
          <c:idx val="0"/>
          <c:layout>
            <c:manualLayout>
              <c:x val="0.16388888888888889"/>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pieChart>
        <c:varyColors val="1"/>
        <c:ser>
          <c:idx val="0"/>
          <c:order val="0"/>
          <c:tx>
            <c:strRef>
              <c:f>'Pivot with Charts'!$B$78</c:f>
              <c:strCache>
                <c:ptCount val="1"/>
                <c:pt idx="0">
                  <c:v>Sum of Count</c:v>
                </c:pt>
              </c:strCache>
            </c:strRef>
          </c:tx>
          <c:dPt>
            <c:idx val="0"/>
            <c:bubble3D val="0"/>
            <c:spPr>
              <a:solidFill>
                <a:schemeClr val="accent1"/>
              </a:solidFill>
              <a:ln>
                <a:noFill/>
              </a:ln>
              <a:effectLst/>
            </c:spPr>
            <c:extLst>
              <c:ext xmlns:c16="http://schemas.microsoft.com/office/drawing/2014/chart" uri="{C3380CC4-5D6E-409C-BE32-E72D297353CC}">
                <c16:uniqueId val="{00000084-E1C5-4DF8-8748-60DDB4D1F9C8}"/>
              </c:ext>
            </c:extLst>
          </c:dPt>
          <c:dPt>
            <c:idx val="1"/>
            <c:bubble3D val="0"/>
            <c:spPr>
              <a:solidFill>
                <a:schemeClr val="accent2"/>
              </a:solidFill>
              <a:ln>
                <a:noFill/>
              </a:ln>
              <a:effectLst/>
            </c:spPr>
            <c:extLst>
              <c:ext xmlns:c16="http://schemas.microsoft.com/office/drawing/2014/chart" uri="{C3380CC4-5D6E-409C-BE32-E72D297353CC}">
                <c16:uniqueId val="{00000083-E1C5-4DF8-8748-60DDB4D1F9C8}"/>
              </c:ext>
            </c:extLst>
          </c:dPt>
          <c:dPt>
            <c:idx val="2"/>
            <c:bubble3D val="0"/>
            <c:spPr>
              <a:solidFill>
                <a:schemeClr val="accent3"/>
              </a:solidFill>
              <a:ln>
                <a:noFill/>
              </a:ln>
              <a:effectLst/>
            </c:spPr>
            <c:extLst>
              <c:ext xmlns:c16="http://schemas.microsoft.com/office/drawing/2014/chart" uri="{C3380CC4-5D6E-409C-BE32-E72D297353CC}">
                <c16:uniqueId val="{00000085-E1C5-4DF8-8748-60DDB4D1F9C8}"/>
              </c:ext>
            </c:extLst>
          </c:dPt>
          <c:dPt>
            <c:idx val="3"/>
            <c:bubble3D val="0"/>
            <c:spPr>
              <a:solidFill>
                <a:schemeClr val="accent4"/>
              </a:solidFill>
              <a:ln>
                <a:noFill/>
              </a:ln>
              <a:effectLst/>
            </c:spPr>
            <c:extLst>
              <c:ext xmlns:c16="http://schemas.microsoft.com/office/drawing/2014/chart" uri="{C3380CC4-5D6E-409C-BE32-E72D297353CC}">
                <c16:uniqueId val="{0000007C-E1C5-4DF8-8748-60DDB4D1F9C8}"/>
              </c:ext>
            </c:extLst>
          </c:dPt>
          <c:dPt>
            <c:idx val="4"/>
            <c:bubble3D val="0"/>
            <c:spPr>
              <a:solidFill>
                <a:schemeClr val="accent5"/>
              </a:solidFill>
              <a:ln>
                <a:noFill/>
              </a:ln>
              <a:effectLst/>
            </c:spPr>
            <c:extLst>
              <c:ext xmlns:c16="http://schemas.microsoft.com/office/drawing/2014/chart" uri="{C3380CC4-5D6E-409C-BE32-E72D297353CC}">
                <c16:uniqueId val="{0000007D-E1C5-4DF8-8748-60DDB4D1F9C8}"/>
              </c:ext>
            </c:extLst>
          </c:dPt>
          <c:dPt>
            <c:idx val="5"/>
            <c:bubble3D val="0"/>
            <c:spPr>
              <a:solidFill>
                <a:schemeClr val="accent6"/>
              </a:solidFill>
              <a:ln>
                <a:noFill/>
              </a:ln>
              <a:effectLst/>
            </c:spPr>
            <c:extLst>
              <c:ext xmlns:c16="http://schemas.microsoft.com/office/drawing/2014/chart" uri="{C3380CC4-5D6E-409C-BE32-E72D297353CC}">
                <c16:uniqueId val="{00000082-E1C5-4DF8-8748-60DDB4D1F9C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7F-E1C5-4DF8-8748-60DDB4D1F9C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81-E1C5-4DF8-8748-60DDB4D1F9C8}"/>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7E-E1C5-4DF8-8748-60DDB4D1F9C8}"/>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80-E1C5-4DF8-8748-60DDB4D1F9C8}"/>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86-E1C5-4DF8-8748-60DDB4D1F9C8}"/>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87-E1C5-4DF8-8748-60DDB4D1F9C8}"/>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C3B8-46E8-B7E2-7ABD830C7E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with Charts'!$A$79:$A$87</c:f>
              <c:strCache>
                <c:ptCount val="8"/>
                <c:pt idx="0">
                  <c:v>BAU</c:v>
                </c:pt>
                <c:pt idx="1">
                  <c:v>Change Mgmt</c:v>
                </c:pt>
                <c:pt idx="2">
                  <c:v>INC Mgmt</c:v>
                </c:pt>
                <c:pt idx="3">
                  <c:v>Meetings</c:v>
                </c:pt>
                <c:pt idx="4">
                  <c:v>Oncall</c:v>
                </c:pt>
                <c:pt idx="5">
                  <c:v>Problem Mgmt</c:v>
                </c:pt>
                <c:pt idx="6">
                  <c:v>Reports</c:v>
                </c:pt>
                <c:pt idx="7">
                  <c:v>Training</c:v>
                </c:pt>
              </c:strCache>
            </c:strRef>
          </c:cat>
          <c:val>
            <c:numRef>
              <c:f>'Pivot with Charts'!$B$79:$B$87</c:f>
              <c:numCache>
                <c:formatCode>General</c:formatCode>
                <c:ptCount val="8"/>
                <c:pt idx="0">
                  <c:v>4382</c:v>
                </c:pt>
                <c:pt idx="1">
                  <c:v>616.5</c:v>
                </c:pt>
                <c:pt idx="2">
                  <c:v>9918</c:v>
                </c:pt>
                <c:pt idx="3">
                  <c:v>1629</c:v>
                </c:pt>
                <c:pt idx="4">
                  <c:v>748</c:v>
                </c:pt>
                <c:pt idx="5">
                  <c:v>444</c:v>
                </c:pt>
                <c:pt idx="6">
                  <c:v>173</c:v>
                </c:pt>
                <c:pt idx="7">
                  <c:v>463</c:v>
                </c:pt>
              </c:numCache>
            </c:numRef>
          </c:val>
          <c:extLst>
            <c:ext xmlns:c16="http://schemas.microsoft.com/office/drawing/2014/chart" uri="{C3380CC4-5D6E-409C-BE32-E72D297353CC}">
              <c16:uniqueId val="{00000000-E1C5-4DF8-8748-60DDB4D1F9C8}"/>
            </c:ext>
          </c:extLst>
        </c:ser>
        <c:ser>
          <c:idx val="1"/>
          <c:order val="1"/>
          <c:tx>
            <c:strRef>
              <c:f>'Pivot with Charts'!$C$78</c:f>
              <c:strCache>
                <c:ptCount val="1"/>
                <c:pt idx="0">
                  <c:v>Sum of Total (Hrs)</c:v>
                </c:pt>
              </c:strCache>
            </c:strRef>
          </c:tx>
          <c:dPt>
            <c:idx val="0"/>
            <c:bubble3D val="0"/>
            <c:spPr>
              <a:solidFill>
                <a:schemeClr val="accent1"/>
              </a:solidFill>
              <a:ln>
                <a:noFill/>
              </a:ln>
              <a:effectLst/>
            </c:spPr>
            <c:extLst>
              <c:ext xmlns:c16="http://schemas.microsoft.com/office/drawing/2014/chart" uri="{C3380CC4-5D6E-409C-BE32-E72D297353CC}">
                <c16:uniqueId val="{00000019-1179-42A0-8414-07C472260F54}"/>
              </c:ext>
            </c:extLst>
          </c:dPt>
          <c:dPt>
            <c:idx val="1"/>
            <c:bubble3D val="0"/>
            <c:spPr>
              <a:solidFill>
                <a:schemeClr val="accent2"/>
              </a:solidFill>
              <a:ln>
                <a:noFill/>
              </a:ln>
              <a:effectLst/>
            </c:spPr>
            <c:extLst>
              <c:ext xmlns:c16="http://schemas.microsoft.com/office/drawing/2014/chart" uri="{C3380CC4-5D6E-409C-BE32-E72D297353CC}">
                <c16:uniqueId val="{0000001B-1179-42A0-8414-07C472260F54}"/>
              </c:ext>
            </c:extLst>
          </c:dPt>
          <c:dPt>
            <c:idx val="2"/>
            <c:bubble3D val="0"/>
            <c:spPr>
              <a:solidFill>
                <a:schemeClr val="accent3"/>
              </a:solidFill>
              <a:ln>
                <a:noFill/>
              </a:ln>
              <a:effectLst/>
            </c:spPr>
            <c:extLst>
              <c:ext xmlns:c16="http://schemas.microsoft.com/office/drawing/2014/chart" uri="{C3380CC4-5D6E-409C-BE32-E72D297353CC}">
                <c16:uniqueId val="{0000001D-1179-42A0-8414-07C472260F54}"/>
              </c:ext>
            </c:extLst>
          </c:dPt>
          <c:dPt>
            <c:idx val="3"/>
            <c:bubble3D val="0"/>
            <c:spPr>
              <a:solidFill>
                <a:schemeClr val="accent4"/>
              </a:solidFill>
              <a:ln>
                <a:noFill/>
              </a:ln>
              <a:effectLst/>
            </c:spPr>
            <c:extLst>
              <c:ext xmlns:c16="http://schemas.microsoft.com/office/drawing/2014/chart" uri="{C3380CC4-5D6E-409C-BE32-E72D297353CC}">
                <c16:uniqueId val="{0000001F-1179-42A0-8414-07C472260F54}"/>
              </c:ext>
            </c:extLst>
          </c:dPt>
          <c:dPt>
            <c:idx val="4"/>
            <c:bubble3D val="0"/>
            <c:spPr>
              <a:solidFill>
                <a:schemeClr val="accent5"/>
              </a:solidFill>
              <a:ln>
                <a:noFill/>
              </a:ln>
              <a:effectLst/>
            </c:spPr>
            <c:extLst>
              <c:ext xmlns:c16="http://schemas.microsoft.com/office/drawing/2014/chart" uri="{C3380CC4-5D6E-409C-BE32-E72D297353CC}">
                <c16:uniqueId val="{00000021-1179-42A0-8414-07C472260F54}"/>
              </c:ext>
            </c:extLst>
          </c:dPt>
          <c:dPt>
            <c:idx val="5"/>
            <c:bubble3D val="0"/>
            <c:spPr>
              <a:solidFill>
                <a:schemeClr val="accent6"/>
              </a:solidFill>
              <a:ln>
                <a:noFill/>
              </a:ln>
              <a:effectLst/>
            </c:spPr>
            <c:extLst>
              <c:ext xmlns:c16="http://schemas.microsoft.com/office/drawing/2014/chart" uri="{C3380CC4-5D6E-409C-BE32-E72D297353CC}">
                <c16:uniqueId val="{00000023-1179-42A0-8414-07C472260F5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25-1179-42A0-8414-07C472260F5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27-1179-42A0-8414-07C472260F5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29-1179-42A0-8414-07C472260F5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2B-1179-42A0-8414-07C472260F54}"/>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2D-1179-42A0-8414-07C472260F54}"/>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2F-1179-42A0-8414-07C472260F54}"/>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33-C3B8-46E8-B7E2-7ABD830C7E6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with Charts'!$A$79:$A$87</c:f>
              <c:strCache>
                <c:ptCount val="8"/>
                <c:pt idx="0">
                  <c:v>BAU</c:v>
                </c:pt>
                <c:pt idx="1">
                  <c:v>Change Mgmt</c:v>
                </c:pt>
                <c:pt idx="2">
                  <c:v>INC Mgmt</c:v>
                </c:pt>
                <c:pt idx="3">
                  <c:v>Meetings</c:v>
                </c:pt>
                <c:pt idx="4">
                  <c:v>Oncall</c:v>
                </c:pt>
                <c:pt idx="5">
                  <c:v>Problem Mgmt</c:v>
                </c:pt>
                <c:pt idx="6">
                  <c:v>Reports</c:v>
                </c:pt>
                <c:pt idx="7">
                  <c:v>Training</c:v>
                </c:pt>
              </c:strCache>
            </c:strRef>
          </c:cat>
          <c:val>
            <c:numRef>
              <c:f>'Pivot with Charts'!$C$79:$C$87</c:f>
              <c:numCache>
                <c:formatCode>General</c:formatCode>
                <c:ptCount val="8"/>
                <c:pt idx="0">
                  <c:v>2455.25</c:v>
                </c:pt>
                <c:pt idx="1">
                  <c:v>526</c:v>
                </c:pt>
                <c:pt idx="2">
                  <c:v>1652.166666666667</c:v>
                </c:pt>
                <c:pt idx="3">
                  <c:v>844</c:v>
                </c:pt>
                <c:pt idx="4">
                  <c:v>1823</c:v>
                </c:pt>
                <c:pt idx="5">
                  <c:v>275.5</c:v>
                </c:pt>
                <c:pt idx="6">
                  <c:v>629</c:v>
                </c:pt>
                <c:pt idx="7">
                  <c:v>693.5</c:v>
                </c:pt>
              </c:numCache>
            </c:numRef>
          </c:val>
          <c:extLst>
            <c:ext xmlns:c16="http://schemas.microsoft.com/office/drawing/2014/chart" uri="{C3380CC4-5D6E-409C-BE32-E72D297353CC}">
              <c16:uniqueId val="{0000007B-E1C5-4DF8-8748-60DDB4D1F9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352425</xdr:colOff>
      <xdr:row>6</xdr:row>
      <xdr:rowOff>66675</xdr:rowOff>
    </xdr:from>
    <xdr:to>
      <xdr:col>16</xdr:col>
      <xdr:colOff>47625</xdr:colOff>
      <xdr:row>20</xdr:row>
      <xdr:rowOff>142875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6</xdr:row>
      <xdr:rowOff>76200</xdr:rowOff>
    </xdr:from>
    <xdr:to>
      <xdr:col>16</xdr:col>
      <xdr:colOff>47625</xdr:colOff>
      <xdr:row>20</xdr:row>
      <xdr:rowOff>152400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2</xdr:row>
      <xdr:rowOff>161925</xdr:rowOff>
    </xdr:from>
    <xdr:to>
      <xdr:col>12</xdr:col>
      <xdr:colOff>466725</xdr:colOff>
      <xdr:row>17</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176212</xdr:colOff>
      <xdr:row>22</xdr:row>
      <xdr:rowOff>47625</xdr:rowOff>
    </xdr:from>
    <xdr:to>
      <xdr:col>13</xdr:col>
      <xdr:colOff>338137</xdr:colOff>
      <xdr:row>36</xdr:row>
      <xdr:rowOff>123825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238125</xdr:colOff>
      <xdr:row>38</xdr:row>
      <xdr:rowOff>171450</xdr:rowOff>
    </xdr:from>
    <xdr:to>
      <xdr:col>13</xdr:col>
      <xdr:colOff>400050</xdr:colOff>
      <xdr:row>53</xdr:row>
      <xdr:rowOff>57150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204787</xdr:colOff>
      <xdr:row>57</xdr:row>
      <xdr:rowOff>95250</xdr:rowOff>
    </xdr:from>
    <xdr:to>
      <xdr:col>13</xdr:col>
      <xdr:colOff>366712</xdr:colOff>
      <xdr:row>71</xdr:row>
      <xdr:rowOff>171450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209550</xdr:colOff>
      <xdr:row>79</xdr:row>
      <xdr:rowOff>180975</xdr:rowOff>
    </xdr:from>
    <xdr:to>
      <xdr:col>13</xdr:col>
      <xdr:colOff>371475</xdr:colOff>
      <xdr:row>94</xdr:row>
      <xdr:rowOff>66675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5</xdr:col>
      <xdr:colOff>590550</xdr:colOff>
      <xdr:row>1</xdr:row>
      <xdr:rowOff>0</xdr:rowOff>
    </xdr:from>
    <xdr:ext cx="65" cy="172227"/>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058025" y="2124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eh, Moustafa, Vodafone Group (External)" refreshedDate="44313.478603356481" createdVersion="6" refreshedVersion="6" minRefreshableVersion="3" recordCount="1201" xr:uid="{00000000-000A-0000-FFFF-FFFF00000000}">
  <cacheSource type="worksheet">
    <worksheetSource name="Table1"/>
  </cacheSource>
  <cacheFields count="10">
    <cacheField name="Name" numFmtId="0">
      <sharedItems containsBlank="1" count="7">
        <s v="Aya Salah"/>
        <s v="Mahmoud Soliman"/>
        <s v="Karim Farag"/>
        <s v="Amr AbdelKader"/>
        <s v="Mohamed Tolba"/>
        <s v="Mostafa Saleh"/>
        <m/>
      </sharedItems>
    </cacheField>
    <cacheField name="Service" numFmtId="0">
      <sharedItems containsBlank="1" count="12">
        <s v="SmartApp"/>
        <s v="HUB"/>
        <s v="OnCall"/>
        <s v="Certificate"/>
        <s v="G2"/>
        <s v="PQA"/>
        <s v="Jumpbox Project"/>
        <s v="NAP"/>
        <s v="CM"/>
        <s v="AdHoc"/>
        <s v="UAM"/>
        <m u="1"/>
      </sharedItems>
    </cacheField>
    <cacheField name="Type" numFmtId="0">
      <sharedItems containsBlank="1" count="43">
        <s v="Daily checks"/>
        <s v="Daily Ops call"/>
        <s v="OTT observation call"/>
        <s v="Integration and WIT delivery squad"/>
        <s v="CRQ raise/Follow-up"/>
        <s v="CAB meeting"/>
        <s v="Vendor meeting"/>
        <s v="CPU, Mem, Storage capacity report"/>
        <s v="Customer tickets"/>
        <s v="Event analysis meeting "/>
        <s v="Shadowing"/>
        <s v="KDB"/>
        <s v="Team Meeting"/>
        <s v="Night Shift"/>
        <s v="OnCall"/>
        <s v="Morning Shift"/>
        <s v="Certificates Approval"/>
        <s v="Certificates requests"/>
        <s v="Certificates report"/>
        <s v="HO/KT"/>
        <s v="Training"/>
        <s v="Certificate call"/>
        <s v="CRQ Deployment"/>
        <s v="Change Supervision"/>
        <s v="Ops Call with Vendor"/>
        <s v="Reverse Shadowing"/>
        <s v="Consulting"/>
        <s v="Other"/>
        <s v="PBI Call"/>
        <s v="PBI/Follow-up"/>
        <s v="e-mails/communication"/>
        <s v="Resource Mgmt"/>
        <s v="Task allignment"/>
        <s v="Monthly Report"/>
        <s v="War room"/>
        <s v="Adhoc report"/>
        <s v="Mgmt Meeting"/>
        <s v="Monitoring tt"/>
        <s v="GoLive Call"/>
        <s v="Weekly Report"/>
        <s v="Monitoring tt during Monitoring enhancement"/>
        <m u="1"/>
        <s v="Monthly Report for Vendor" u="1"/>
      </sharedItems>
    </cacheField>
    <cacheField name="Handling Time (min's)" numFmtId="0">
      <sharedItems containsSemiMixedTypes="0" containsString="0" containsNumber="1" containsInteger="1" minValue="5" maxValue="720"/>
    </cacheField>
    <cacheField name="Count" numFmtId="0">
      <sharedItems containsSemiMixedTypes="0" containsString="0" containsNumber="1" minValue="0.5" maxValue="2357"/>
    </cacheField>
    <cacheField name="Total (min's)" numFmtId="0">
      <sharedItems containsSemiMixedTypes="0" containsString="0" containsNumber="1" containsInteger="1" minValue="30" maxValue="11785"/>
    </cacheField>
    <cacheField name="Total (Hrs)" numFmtId="0">
      <sharedItems containsSemiMixedTypes="0" containsString="0" containsNumber="1" minValue="0.5" maxValue="196.41666666666666"/>
    </cacheField>
    <cacheField name="Month" numFmtId="0">
      <sharedItems containsBlank="1" count="13">
        <s v="January"/>
        <s v="February"/>
        <s v="March"/>
        <s v="April"/>
        <s v="May"/>
        <s v="June"/>
        <s v="July"/>
        <s v="August"/>
        <s v="September"/>
        <s v="October"/>
        <s v="November"/>
        <s v="December"/>
        <m u="1"/>
      </sharedItems>
    </cacheField>
    <cacheField name="Task Higher Level" numFmtId="0">
      <sharedItems count="13">
        <s v="BAU"/>
        <s v="Meetings"/>
        <s v="Change Mgmt"/>
        <s v="Reports"/>
        <s v="INC Mgmt"/>
        <s v="Problem Mgmt"/>
        <s v="Training"/>
        <s v="Oncall"/>
        <s v="Certificates" u="1"/>
        <s v="Project" u="1"/>
        <e v="#N/A" u="1"/>
        <s v="Other" u="1"/>
        <s v="Resource Mgmt" u="1"/>
      </sharedItems>
    </cacheField>
    <cacheField name="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1">
  <r>
    <x v="0"/>
    <x v="0"/>
    <x v="0"/>
    <n v="60"/>
    <n v="10"/>
    <n v="600"/>
    <n v="10"/>
    <x v="0"/>
    <x v="0"/>
    <m/>
  </r>
  <r>
    <x v="0"/>
    <x v="1"/>
    <x v="0"/>
    <n v="60"/>
    <n v="5"/>
    <n v="300"/>
    <n v="5"/>
    <x v="0"/>
    <x v="0"/>
    <m/>
  </r>
  <r>
    <x v="0"/>
    <x v="0"/>
    <x v="1"/>
    <n v="30"/>
    <n v="20"/>
    <n v="600"/>
    <n v="10"/>
    <x v="0"/>
    <x v="0"/>
    <m/>
  </r>
  <r>
    <x v="0"/>
    <x v="0"/>
    <x v="2"/>
    <n v="30"/>
    <n v="20"/>
    <n v="600"/>
    <n v="10"/>
    <x v="0"/>
    <x v="1"/>
    <m/>
  </r>
  <r>
    <x v="0"/>
    <x v="0"/>
    <x v="3"/>
    <n v="30"/>
    <n v="20"/>
    <n v="600"/>
    <n v="10"/>
    <x v="0"/>
    <x v="1"/>
    <m/>
  </r>
  <r>
    <x v="0"/>
    <x v="0"/>
    <x v="4"/>
    <n v="30"/>
    <n v="4"/>
    <n v="120"/>
    <n v="2"/>
    <x v="0"/>
    <x v="2"/>
    <m/>
  </r>
  <r>
    <x v="0"/>
    <x v="0"/>
    <x v="5"/>
    <n v="60"/>
    <n v="4"/>
    <n v="240"/>
    <n v="4"/>
    <x v="0"/>
    <x v="2"/>
    <m/>
  </r>
  <r>
    <x v="0"/>
    <x v="0"/>
    <x v="6"/>
    <n v="30"/>
    <n v="4"/>
    <n v="120"/>
    <n v="2"/>
    <x v="0"/>
    <x v="1"/>
    <m/>
  </r>
  <r>
    <x v="0"/>
    <x v="0"/>
    <x v="7"/>
    <n v="90"/>
    <n v="2"/>
    <n v="180"/>
    <n v="3"/>
    <x v="0"/>
    <x v="3"/>
    <m/>
  </r>
  <r>
    <x v="0"/>
    <x v="0"/>
    <x v="8"/>
    <n v="30"/>
    <n v="4"/>
    <n v="120"/>
    <n v="2"/>
    <x v="0"/>
    <x v="4"/>
    <m/>
  </r>
  <r>
    <x v="0"/>
    <x v="0"/>
    <x v="9"/>
    <n v="60"/>
    <n v="4"/>
    <n v="240"/>
    <n v="4"/>
    <x v="0"/>
    <x v="5"/>
    <m/>
  </r>
  <r>
    <x v="0"/>
    <x v="0"/>
    <x v="10"/>
    <n v="480"/>
    <n v="1"/>
    <n v="480"/>
    <n v="8"/>
    <x v="0"/>
    <x v="6"/>
    <m/>
  </r>
  <r>
    <x v="0"/>
    <x v="0"/>
    <x v="11"/>
    <n v="30"/>
    <n v="8"/>
    <n v="240"/>
    <n v="4"/>
    <x v="0"/>
    <x v="6"/>
    <m/>
  </r>
  <r>
    <x v="0"/>
    <x v="0"/>
    <x v="12"/>
    <n v="30"/>
    <n v="8"/>
    <n v="240"/>
    <n v="4"/>
    <x v="0"/>
    <x v="1"/>
    <m/>
  </r>
  <r>
    <x v="0"/>
    <x v="2"/>
    <x v="13"/>
    <n v="720"/>
    <n v="3"/>
    <n v="2160"/>
    <n v="36"/>
    <x v="0"/>
    <x v="7"/>
    <m/>
  </r>
  <r>
    <x v="0"/>
    <x v="0"/>
    <x v="14"/>
    <n v="30"/>
    <n v="4"/>
    <n v="120"/>
    <n v="2"/>
    <x v="0"/>
    <x v="7"/>
    <m/>
  </r>
  <r>
    <x v="0"/>
    <x v="2"/>
    <x v="15"/>
    <n v="720"/>
    <n v="1"/>
    <n v="720"/>
    <n v="12"/>
    <x v="0"/>
    <x v="7"/>
    <m/>
  </r>
  <r>
    <x v="0"/>
    <x v="3"/>
    <x v="16"/>
    <n v="15"/>
    <n v="10"/>
    <n v="150"/>
    <n v="2.5"/>
    <x v="0"/>
    <x v="0"/>
    <m/>
  </r>
  <r>
    <x v="0"/>
    <x v="3"/>
    <x v="17"/>
    <n v="30"/>
    <n v="10"/>
    <n v="300"/>
    <n v="5"/>
    <x v="0"/>
    <x v="0"/>
    <m/>
  </r>
  <r>
    <x v="0"/>
    <x v="4"/>
    <x v="8"/>
    <n v="30"/>
    <n v="4"/>
    <n v="120"/>
    <n v="2"/>
    <x v="0"/>
    <x v="4"/>
    <m/>
  </r>
  <r>
    <x v="0"/>
    <x v="3"/>
    <x v="18"/>
    <n v="30"/>
    <n v="2"/>
    <n v="60"/>
    <n v="1"/>
    <x v="0"/>
    <x v="3"/>
    <m/>
  </r>
  <r>
    <x v="0"/>
    <x v="0"/>
    <x v="0"/>
    <n v="60"/>
    <n v="10"/>
    <n v="600"/>
    <n v="10"/>
    <x v="1"/>
    <x v="0"/>
    <m/>
  </r>
  <r>
    <x v="0"/>
    <x v="1"/>
    <x v="0"/>
    <n v="60"/>
    <n v="10"/>
    <n v="600"/>
    <n v="10"/>
    <x v="1"/>
    <x v="0"/>
    <m/>
  </r>
  <r>
    <x v="0"/>
    <x v="0"/>
    <x v="1"/>
    <n v="30"/>
    <n v="20"/>
    <n v="600"/>
    <n v="10"/>
    <x v="1"/>
    <x v="0"/>
    <m/>
  </r>
  <r>
    <x v="0"/>
    <x v="0"/>
    <x v="2"/>
    <n v="30"/>
    <n v="20"/>
    <n v="600"/>
    <n v="10"/>
    <x v="1"/>
    <x v="1"/>
    <m/>
  </r>
  <r>
    <x v="0"/>
    <x v="0"/>
    <x v="3"/>
    <n v="30"/>
    <n v="20"/>
    <n v="600"/>
    <n v="10"/>
    <x v="1"/>
    <x v="1"/>
    <m/>
  </r>
  <r>
    <x v="0"/>
    <x v="0"/>
    <x v="4"/>
    <n v="30"/>
    <n v="2"/>
    <n v="60"/>
    <n v="1"/>
    <x v="1"/>
    <x v="2"/>
    <m/>
  </r>
  <r>
    <x v="0"/>
    <x v="0"/>
    <x v="5"/>
    <n v="60"/>
    <n v="2"/>
    <n v="120"/>
    <n v="2"/>
    <x v="1"/>
    <x v="2"/>
    <m/>
  </r>
  <r>
    <x v="0"/>
    <x v="0"/>
    <x v="6"/>
    <n v="30"/>
    <n v="4"/>
    <n v="120"/>
    <n v="2"/>
    <x v="1"/>
    <x v="1"/>
    <m/>
  </r>
  <r>
    <x v="0"/>
    <x v="0"/>
    <x v="7"/>
    <n v="90"/>
    <n v="2"/>
    <n v="180"/>
    <n v="3"/>
    <x v="1"/>
    <x v="3"/>
    <m/>
  </r>
  <r>
    <x v="0"/>
    <x v="0"/>
    <x v="8"/>
    <n v="30"/>
    <n v="3"/>
    <n v="90"/>
    <n v="1.5"/>
    <x v="1"/>
    <x v="4"/>
    <m/>
  </r>
  <r>
    <x v="0"/>
    <x v="0"/>
    <x v="9"/>
    <n v="60"/>
    <n v="4"/>
    <n v="240"/>
    <n v="4"/>
    <x v="1"/>
    <x v="5"/>
    <m/>
  </r>
  <r>
    <x v="0"/>
    <x v="0"/>
    <x v="19"/>
    <n v="60"/>
    <n v="3"/>
    <n v="180"/>
    <n v="3"/>
    <x v="1"/>
    <x v="6"/>
    <m/>
  </r>
  <r>
    <x v="0"/>
    <x v="0"/>
    <x v="12"/>
    <n v="30"/>
    <n v="8"/>
    <n v="240"/>
    <n v="4"/>
    <x v="1"/>
    <x v="1"/>
    <m/>
  </r>
  <r>
    <x v="0"/>
    <x v="2"/>
    <x v="13"/>
    <n v="720"/>
    <n v="2"/>
    <n v="1440"/>
    <n v="24"/>
    <x v="1"/>
    <x v="7"/>
    <m/>
  </r>
  <r>
    <x v="0"/>
    <x v="2"/>
    <x v="15"/>
    <n v="720"/>
    <n v="4"/>
    <n v="2880"/>
    <n v="48"/>
    <x v="1"/>
    <x v="7"/>
    <m/>
  </r>
  <r>
    <x v="0"/>
    <x v="3"/>
    <x v="16"/>
    <n v="15"/>
    <n v="10"/>
    <n v="150"/>
    <n v="2.5"/>
    <x v="1"/>
    <x v="0"/>
    <m/>
  </r>
  <r>
    <x v="0"/>
    <x v="3"/>
    <x v="17"/>
    <n v="30"/>
    <n v="10"/>
    <n v="300"/>
    <n v="5"/>
    <x v="1"/>
    <x v="0"/>
    <m/>
  </r>
  <r>
    <x v="0"/>
    <x v="3"/>
    <x v="18"/>
    <n v="30"/>
    <n v="2"/>
    <n v="60"/>
    <n v="1"/>
    <x v="1"/>
    <x v="3"/>
    <m/>
  </r>
  <r>
    <x v="0"/>
    <x v="0"/>
    <x v="11"/>
    <n v="30"/>
    <n v="8"/>
    <n v="240"/>
    <n v="4"/>
    <x v="1"/>
    <x v="6"/>
    <m/>
  </r>
  <r>
    <x v="0"/>
    <x v="0"/>
    <x v="0"/>
    <n v="60"/>
    <n v="10"/>
    <n v="600"/>
    <n v="10"/>
    <x v="2"/>
    <x v="0"/>
    <m/>
  </r>
  <r>
    <x v="0"/>
    <x v="0"/>
    <x v="1"/>
    <n v="30"/>
    <n v="10"/>
    <n v="300"/>
    <n v="5"/>
    <x v="2"/>
    <x v="0"/>
    <m/>
  </r>
  <r>
    <x v="0"/>
    <x v="0"/>
    <x v="2"/>
    <n v="30"/>
    <n v="10"/>
    <n v="300"/>
    <n v="5"/>
    <x v="2"/>
    <x v="1"/>
    <m/>
  </r>
  <r>
    <x v="0"/>
    <x v="0"/>
    <x v="3"/>
    <n v="30"/>
    <n v="10"/>
    <n v="300"/>
    <n v="5"/>
    <x v="2"/>
    <x v="1"/>
    <m/>
  </r>
  <r>
    <x v="0"/>
    <x v="0"/>
    <x v="6"/>
    <n v="30"/>
    <n v="2"/>
    <n v="60"/>
    <n v="1"/>
    <x v="2"/>
    <x v="1"/>
    <m/>
  </r>
  <r>
    <x v="1"/>
    <x v="0"/>
    <x v="7"/>
    <n v="90"/>
    <n v="2"/>
    <n v="180"/>
    <n v="3"/>
    <x v="2"/>
    <x v="3"/>
    <m/>
  </r>
  <r>
    <x v="0"/>
    <x v="0"/>
    <x v="8"/>
    <n v="30"/>
    <n v="1"/>
    <n v="30"/>
    <n v="0.5"/>
    <x v="2"/>
    <x v="4"/>
    <m/>
  </r>
  <r>
    <x v="0"/>
    <x v="0"/>
    <x v="9"/>
    <n v="60"/>
    <n v="2"/>
    <n v="120"/>
    <n v="2"/>
    <x v="2"/>
    <x v="5"/>
    <m/>
  </r>
  <r>
    <x v="0"/>
    <x v="0"/>
    <x v="19"/>
    <n v="60"/>
    <n v="3"/>
    <n v="180"/>
    <n v="3"/>
    <x v="2"/>
    <x v="6"/>
    <m/>
  </r>
  <r>
    <x v="0"/>
    <x v="0"/>
    <x v="12"/>
    <n v="30"/>
    <n v="4"/>
    <n v="120"/>
    <n v="2"/>
    <x v="2"/>
    <x v="1"/>
    <m/>
  </r>
  <r>
    <x v="0"/>
    <x v="2"/>
    <x v="13"/>
    <n v="720"/>
    <n v="4"/>
    <n v="2880"/>
    <n v="48"/>
    <x v="2"/>
    <x v="7"/>
    <m/>
  </r>
  <r>
    <x v="0"/>
    <x v="3"/>
    <x v="16"/>
    <n v="15"/>
    <n v="10"/>
    <n v="150"/>
    <n v="2.5"/>
    <x v="2"/>
    <x v="0"/>
    <m/>
  </r>
  <r>
    <x v="0"/>
    <x v="3"/>
    <x v="17"/>
    <n v="30"/>
    <n v="5"/>
    <n v="150"/>
    <n v="2.5"/>
    <x v="2"/>
    <x v="0"/>
    <m/>
  </r>
  <r>
    <x v="0"/>
    <x v="3"/>
    <x v="18"/>
    <n v="30"/>
    <n v="2"/>
    <n v="60"/>
    <n v="1"/>
    <x v="2"/>
    <x v="3"/>
    <m/>
  </r>
  <r>
    <x v="0"/>
    <x v="0"/>
    <x v="11"/>
    <n v="30"/>
    <n v="8"/>
    <n v="240"/>
    <n v="4"/>
    <x v="2"/>
    <x v="6"/>
    <m/>
  </r>
  <r>
    <x v="2"/>
    <x v="2"/>
    <x v="14"/>
    <n v="30"/>
    <n v="6"/>
    <n v="180"/>
    <n v="3"/>
    <x v="0"/>
    <x v="7"/>
    <s v="Covering Oncall between shifts during business days"/>
  </r>
  <r>
    <x v="2"/>
    <x v="2"/>
    <x v="14"/>
    <n v="30"/>
    <n v="6"/>
    <n v="180"/>
    <n v="3"/>
    <x v="0"/>
    <x v="7"/>
    <s v="Covering Oncall between shifts during business days"/>
  </r>
  <r>
    <x v="2"/>
    <x v="5"/>
    <x v="20"/>
    <n v="60"/>
    <n v="3"/>
    <n v="180"/>
    <n v="3"/>
    <x v="0"/>
    <x v="6"/>
    <s v="omi training"/>
  </r>
  <r>
    <x v="2"/>
    <x v="5"/>
    <x v="19"/>
    <n v="60"/>
    <n v="3"/>
    <n v="180"/>
    <n v="3"/>
    <x v="0"/>
    <x v="6"/>
    <s v="Tickets discussion"/>
  </r>
  <r>
    <x v="2"/>
    <x v="5"/>
    <x v="19"/>
    <n v="60"/>
    <n v="3"/>
    <n v="180"/>
    <n v="3"/>
    <x v="1"/>
    <x v="6"/>
    <s v="Tickets discussion"/>
  </r>
  <r>
    <x v="2"/>
    <x v="5"/>
    <x v="19"/>
    <n v="60"/>
    <n v="3"/>
    <n v="180"/>
    <n v="3"/>
    <x v="2"/>
    <x v="6"/>
    <s v="Tickets discussion"/>
  </r>
  <r>
    <x v="2"/>
    <x v="3"/>
    <x v="21"/>
    <n v="30"/>
    <n v="4"/>
    <n v="120"/>
    <n v="2"/>
    <x v="0"/>
    <x v="1"/>
    <m/>
  </r>
  <r>
    <x v="2"/>
    <x v="3"/>
    <x v="21"/>
    <n v="30"/>
    <n v="4"/>
    <n v="120"/>
    <n v="2"/>
    <x v="1"/>
    <x v="1"/>
    <m/>
  </r>
  <r>
    <x v="2"/>
    <x v="3"/>
    <x v="21"/>
    <n v="30"/>
    <n v="4"/>
    <n v="120"/>
    <n v="2"/>
    <x v="2"/>
    <x v="1"/>
    <m/>
  </r>
  <r>
    <x v="2"/>
    <x v="3"/>
    <x v="16"/>
    <n v="15"/>
    <n v="5"/>
    <n v="75"/>
    <n v="1.25"/>
    <x v="0"/>
    <x v="0"/>
    <m/>
  </r>
  <r>
    <x v="2"/>
    <x v="3"/>
    <x v="16"/>
    <n v="15"/>
    <n v="5"/>
    <n v="75"/>
    <n v="1.25"/>
    <x v="1"/>
    <x v="0"/>
    <m/>
  </r>
  <r>
    <x v="2"/>
    <x v="3"/>
    <x v="16"/>
    <n v="15"/>
    <n v="5"/>
    <n v="75"/>
    <n v="1.25"/>
    <x v="2"/>
    <x v="0"/>
    <m/>
  </r>
  <r>
    <x v="2"/>
    <x v="3"/>
    <x v="17"/>
    <n v="30"/>
    <n v="5"/>
    <n v="150"/>
    <n v="2.5"/>
    <x v="0"/>
    <x v="0"/>
    <m/>
  </r>
  <r>
    <x v="2"/>
    <x v="3"/>
    <x v="17"/>
    <n v="30"/>
    <n v="5"/>
    <n v="150"/>
    <n v="2.5"/>
    <x v="1"/>
    <x v="0"/>
    <m/>
  </r>
  <r>
    <x v="2"/>
    <x v="3"/>
    <x v="17"/>
    <n v="30"/>
    <n v="5"/>
    <n v="150"/>
    <n v="2.5"/>
    <x v="2"/>
    <x v="0"/>
    <m/>
  </r>
  <r>
    <x v="2"/>
    <x v="3"/>
    <x v="18"/>
    <n v="30"/>
    <n v="1"/>
    <n v="30"/>
    <n v="0.5"/>
    <x v="0"/>
    <x v="3"/>
    <m/>
  </r>
  <r>
    <x v="2"/>
    <x v="3"/>
    <x v="18"/>
    <n v="30"/>
    <n v="1"/>
    <n v="30"/>
    <n v="0.5"/>
    <x v="1"/>
    <x v="3"/>
    <m/>
  </r>
  <r>
    <x v="2"/>
    <x v="3"/>
    <x v="18"/>
    <n v="30"/>
    <n v="1"/>
    <n v="30"/>
    <n v="0.5"/>
    <x v="2"/>
    <x v="3"/>
    <m/>
  </r>
  <r>
    <x v="2"/>
    <x v="6"/>
    <x v="5"/>
    <n v="60"/>
    <n v="2"/>
    <n v="120"/>
    <n v="2"/>
    <x v="1"/>
    <x v="2"/>
    <m/>
  </r>
  <r>
    <x v="2"/>
    <x v="6"/>
    <x v="5"/>
    <n v="60"/>
    <n v="2"/>
    <n v="120"/>
    <n v="2"/>
    <x v="2"/>
    <x v="2"/>
    <m/>
  </r>
  <r>
    <x v="2"/>
    <x v="6"/>
    <x v="4"/>
    <n v="30"/>
    <n v="4"/>
    <n v="120"/>
    <n v="2"/>
    <x v="1"/>
    <x v="2"/>
    <m/>
  </r>
  <r>
    <x v="2"/>
    <x v="6"/>
    <x v="4"/>
    <n v="30"/>
    <n v="4"/>
    <n v="120"/>
    <n v="2"/>
    <x v="2"/>
    <x v="2"/>
    <m/>
  </r>
  <r>
    <x v="2"/>
    <x v="6"/>
    <x v="22"/>
    <n v="60"/>
    <n v="14"/>
    <n v="840"/>
    <n v="14"/>
    <x v="2"/>
    <x v="2"/>
    <m/>
  </r>
  <r>
    <x v="2"/>
    <x v="2"/>
    <x v="13"/>
    <n v="720"/>
    <n v="3"/>
    <n v="2160"/>
    <n v="36"/>
    <x v="0"/>
    <x v="7"/>
    <m/>
  </r>
  <r>
    <x v="2"/>
    <x v="2"/>
    <x v="13"/>
    <n v="720"/>
    <n v="4"/>
    <n v="2880"/>
    <n v="48"/>
    <x v="1"/>
    <x v="7"/>
    <m/>
  </r>
  <r>
    <x v="2"/>
    <x v="2"/>
    <x v="15"/>
    <n v="720"/>
    <n v="3"/>
    <n v="2160"/>
    <n v="36"/>
    <x v="2"/>
    <x v="7"/>
    <m/>
  </r>
  <r>
    <x v="2"/>
    <x v="0"/>
    <x v="0"/>
    <n v="60"/>
    <n v="5"/>
    <n v="300"/>
    <n v="5"/>
    <x v="0"/>
    <x v="0"/>
    <m/>
  </r>
  <r>
    <x v="2"/>
    <x v="0"/>
    <x v="0"/>
    <n v="60"/>
    <n v="5"/>
    <n v="300"/>
    <n v="5"/>
    <x v="1"/>
    <x v="0"/>
    <m/>
  </r>
  <r>
    <x v="2"/>
    <x v="0"/>
    <x v="0"/>
    <n v="60"/>
    <n v="5"/>
    <n v="300"/>
    <n v="5"/>
    <x v="2"/>
    <x v="0"/>
    <m/>
  </r>
  <r>
    <x v="2"/>
    <x v="0"/>
    <x v="8"/>
    <n v="30"/>
    <n v="5"/>
    <n v="150"/>
    <n v="2.5"/>
    <x v="0"/>
    <x v="4"/>
    <m/>
  </r>
  <r>
    <x v="2"/>
    <x v="0"/>
    <x v="8"/>
    <n v="30"/>
    <n v="5"/>
    <n v="150"/>
    <n v="2.5"/>
    <x v="1"/>
    <x v="4"/>
    <m/>
  </r>
  <r>
    <x v="2"/>
    <x v="0"/>
    <x v="8"/>
    <n v="30"/>
    <n v="5"/>
    <n v="150"/>
    <n v="2.5"/>
    <x v="2"/>
    <x v="4"/>
    <m/>
  </r>
  <r>
    <x v="2"/>
    <x v="0"/>
    <x v="6"/>
    <n v="30"/>
    <n v="4"/>
    <n v="120"/>
    <n v="2"/>
    <x v="0"/>
    <x v="1"/>
    <m/>
  </r>
  <r>
    <x v="2"/>
    <x v="0"/>
    <x v="6"/>
    <n v="30"/>
    <n v="4"/>
    <n v="120"/>
    <n v="2"/>
    <x v="1"/>
    <x v="1"/>
    <m/>
  </r>
  <r>
    <x v="2"/>
    <x v="0"/>
    <x v="6"/>
    <n v="30"/>
    <n v="4"/>
    <n v="120"/>
    <n v="2"/>
    <x v="2"/>
    <x v="1"/>
    <m/>
  </r>
  <r>
    <x v="2"/>
    <x v="0"/>
    <x v="20"/>
    <n v="60"/>
    <n v="1"/>
    <n v="60"/>
    <n v="1"/>
    <x v="2"/>
    <x v="6"/>
    <s v="firbase training"/>
  </r>
  <r>
    <x v="2"/>
    <x v="0"/>
    <x v="3"/>
    <n v="30"/>
    <n v="4"/>
    <n v="120"/>
    <n v="2"/>
    <x v="0"/>
    <x v="1"/>
    <m/>
  </r>
  <r>
    <x v="2"/>
    <x v="0"/>
    <x v="3"/>
    <n v="30"/>
    <n v="4"/>
    <n v="120"/>
    <n v="2"/>
    <x v="1"/>
    <x v="1"/>
    <m/>
  </r>
  <r>
    <x v="2"/>
    <x v="0"/>
    <x v="3"/>
    <n v="30"/>
    <n v="4"/>
    <n v="120"/>
    <n v="2"/>
    <x v="2"/>
    <x v="1"/>
    <m/>
  </r>
  <r>
    <x v="2"/>
    <x v="1"/>
    <x v="19"/>
    <n v="60"/>
    <n v="2"/>
    <n v="120"/>
    <n v="2"/>
    <x v="0"/>
    <x v="6"/>
    <m/>
  </r>
  <r>
    <x v="2"/>
    <x v="1"/>
    <x v="19"/>
    <n v="60"/>
    <n v="2"/>
    <n v="120"/>
    <n v="2"/>
    <x v="1"/>
    <x v="6"/>
    <m/>
  </r>
  <r>
    <x v="2"/>
    <x v="1"/>
    <x v="19"/>
    <n v="60"/>
    <n v="2"/>
    <n v="120"/>
    <n v="2"/>
    <x v="2"/>
    <x v="6"/>
    <m/>
  </r>
  <r>
    <x v="2"/>
    <x v="1"/>
    <x v="23"/>
    <n v="60"/>
    <n v="10"/>
    <n v="600"/>
    <n v="10"/>
    <x v="1"/>
    <x v="2"/>
    <m/>
  </r>
  <r>
    <x v="2"/>
    <x v="1"/>
    <x v="6"/>
    <n v="30"/>
    <n v="4"/>
    <n v="120"/>
    <n v="2"/>
    <x v="0"/>
    <x v="1"/>
    <m/>
  </r>
  <r>
    <x v="2"/>
    <x v="1"/>
    <x v="6"/>
    <n v="30"/>
    <n v="4"/>
    <n v="120"/>
    <n v="2"/>
    <x v="1"/>
    <x v="1"/>
    <m/>
  </r>
  <r>
    <x v="2"/>
    <x v="1"/>
    <x v="6"/>
    <n v="30"/>
    <n v="4"/>
    <n v="120"/>
    <n v="2"/>
    <x v="2"/>
    <x v="1"/>
    <m/>
  </r>
  <r>
    <x v="2"/>
    <x v="1"/>
    <x v="0"/>
    <n v="60"/>
    <n v="10"/>
    <n v="600"/>
    <n v="10"/>
    <x v="0"/>
    <x v="0"/>
    <m/>
  </r>
  <r>
    <x v="2"/>
    <x v="1"/>
    <x v="0"/>
    <n v="60"/>
    <n v="10"/>
    <n v="600"/>
    <n v="10"/>
    <x v="1"/>
    <x v="0"/>
    <m/>
  </r>
  <r>
    <x v="2"/>
    <x v="1"/>
    <x v="0"/>
    <n v="60"/>
    <n v="12"/>
    <n v="720"/>
    <n v="12"/>
    <x v="2"/>
    <x v="0"/>
    <m/>
  </r>
  <r>
    <x v="2"/>
    <x v="1"/>
    <x v="1"/>
    <n v="30"/>
    <n v="20"/>
    <n v="600"/>
    <n v="10"/>
    <x v="0"/>
    <x v="0"/>
    <m/>
  </r>
  <r>
    <x v="2"/>
    <x v="1"/>
    <x v="1"/>
    <n v="30"/>
    <n v="20"/>
    <n v="600"/>
    <n v="10"/>
    <x v="1"/>
    <x v="0"/>
    <m/>
  </r>
  <r>
    <x v="2"/>
    <x v="1"/>
    <x v="1"/>
    <n v="30"/>
    <n v="20"/>
    <n v="600"/>
    <n v="10"/>
    <x v="2"/>
    <x v="0"/>
    <m/>
  </r>
  <r>
    <x v="2"/>
    <x v="1"/>
    <x v="7"/>
    <n v="90"/>
    <n v="2"/>
    <n v="180"/>
    <n v="3"/>
    <x v="0"/>
    <x v="3"/>
    <m/>
  </r>
  <r>
    <x v="2"/>
    <x v="1"/>
    <x v="7"/>
    <n v="90"/>
    <n v="2"/>
    <n v="180"/>
    <n v="3"/>
    <x v="2"/>
    <x v="3"/>
    <m/>
  </r>
  <r>
    <x v="2"/>
    <x v="1"/>
    <x v="12"/>
    <n v="30"/>
    <n v="20"/>
    <n v="600"/>
    <n v="10"/>
    <x v="0"/>
    <x v="1"/>
    <m/>
  </r>
  <r>
    <x v="2"/>
    <x v="1"/>
    <x v="12"/>
    <n v="30"/>
    <n v="20"/>
    <n v="600"/>
    <n v="10"/>
    <x v="1"/>
    <x v="1"/>
    <m/>
  </r>
  <r>
    <x v="2"/>
    <x v="1"/>
    <x v="12"/>
    <n v="30"/>
    <n v="20"/>
    <n v="600"/>
    <n v="10"/>
    <x v="2"/>
    <x v="1"/>
    <m/>
  </r>
  <r>
    <x v="2"/>
    <x v="1"/>
    <x v="24"/>
    <n v="30"/>
    <n v="4"/>
    <n v="120"/>
    <n v="2"/>
    <x v="0"/>
    <x v="1"/>
    <m/>
  </r>
  <r>
    <x v="2"/>
    <x v="1"/>
    <x v="24"/>
    <n v="30"/>
    <n v="4"/>
    <n v="120"/>
    <n v="2"/>
    <x v="1"/>
    <x v="1"/>
    <m/>
  </r>
  <r>
    <x v="2"/>
    <x v="1"/>
    <x v="24"/>
    <n v="30"/>
    <n v="4"/>
    <n v="120"/>
    <n v="2"/>
    <x v="2"/>
    <x v="1"/>
    <m/>
  </r>
  <r>
    <x v="2"/>
    <x v="1"/>
    <x v="8"/>
    <n v="30"/>
    <n v="20"/>
    <n v="600"/>
    <n v="10"/>
    <x v="0"/>
    <x v="4"/>
    <m/>
  </r>
  <r>
    <x v="2"/>
    <x v="1"/>
    <x v="8"/>
    <n v="30"/>
    <n v="80"/>
    <n v="2400"/>
    <n v="40"/>
    <x v="0"/>
    <x v="4"/>
    <m/>
  </r>
  <r>
    <x v="2"/>
    <x v="1"/>
    <x v="8"/>
    <n v="30"/>
    <n v="80"/>
    <n v="2400"/>
    <n v="40"/>
    <x v="1"/>
    <x v="4"/>
    <m/>
  </r>
  <r>
    <x v="2"/>
    <x v="1"/>
    <x v="8"/>
    <n v="30"/>
    <n v="80"/>
    <n v="2400"/>
    <n v="40"/>
    <x v="2"/>
    <x v="4"/>
    <m/>
  </r>
  <r>
    <x v="2"/>
    <x v="1"/>
    <x v="14"/>
    <n v="30"/>
    <n v="7"/>
    <n v="210"/>
    <n v="3.5"/>
    <x v="0"/>
    <x v="7"/>
    <s v="internal oncall"/>
  </r>
  <r>
    <x v="2"/>
    <x v="1"/>
    <x v="14"/>
    <n v="30"/>
    <n v="7"/>
    <n v="210"/>
    <n v="3.5"/>
    <x v="1"/>
    <x v="7"/>
    <s v="internal oncall"/>
  </r>
  <r>
    <x v="2"/>
    <x v="1"/>
    <x v="14"/>
    <n v="30"/>
    <n v="7"/>
    <n v="210"/>
    <n v="3.5"/>
    <x v="2"/>
    <x v="7"/>
    <s v="internal oncall"/>
  </r>
  <r>
    <x v="2"/>
    <x v="1"/>
    <x v="9"/>
    <n v="60"/>
    <n v="4"/>
    <n v="240"/>
    <n v="4"/>
    <x v="0"/>
    <x v="5"/>
    <m/>
  </r>
  <r>
    <x v="2"/>
    <x v="1"/>
    <x v="9"/>
    <n v="60"/>
    <n v="4"/>
    <n v="240"/>
    <n v="4"/>
    <x v="1"/>
    <x v="5"/>
    <m/>
  </r>
  <r>
    <x v="2"/>
    <x v="1"/>
    <x v="9"/>
    <n v="60"/>
    <n v="4"/>
    <n v="240"/>
    <n v="4"/>
    <x v="2"/>
    <x v="5"/>
    <m/>
  </r>
  <r>
    <x v="2"/>
    <x v="7"/>
    <x v="23"/>
    <n v="60"/>
    <n v="10"/>
    <n v="600"/>
    <n v="10"/>
    <x v="2"/>
    <x v="2"/>
    <m/>
  </r>
  <r>
    <x v="2"/>
    <x v="3"/>
    <x v="22"/>
    <n v="60"/>
    <n v="1"/>
    <n v="60"/>
    <n v="1"/>
    <x v="0"/>
    <x v="2"/>
    <s v="windows monthly patch"/>
  </r>
  <r>
    <x v="2"/>
    <x v="1"/>
    <x v="10"/>
    <n v="480"/>
    <n v="1"/>
    <n v="480"/>
    <n v="8"/>
    <x v="0"/>
    <x v="6"/>
    <m/>
  </r>
  <r>
    <x v="2"/>
    <x v="1"/>
    <x v="10"/>
    <n v="480"/>
    <n v="1"/>
    <n v="480"/>
    <n v="8"/>
    <x v="1"/>
    <x v="6"/>
    <m/>
  </r>
  <r>
    <x v="2"/>
    <x v="1"/>
    <x v="10"/>
    <n v="480"/>
    <n v="1"/>
    <n v="480"/>
    <n v="8"/>
    <x v="2"/>
    <x v="6"/>
    <m/>
  </r>
  <r>
    <x v="2"/>
    <x v="7"/>
    <x v="20"/>
    <n v="60"/>
    <n v="5"/>
    <n v="300"/>
    <n v="5"/>
    <x v="0"/>
    <x v="6"/>
    <m/>
  </r>
  <r>
    <x v="3"/>
    <x v="1"/>
    <x v="20"/>
    <n v="60"/>
    <n v="1"/>
    <n v="60"/>
    <n v="1"/>
    <x v="0"/>
    <x v="6"/>
    <m/>
  </r>
  <r>
    <x v="3"/>
    <x v="1"/>
    <x v="20"/>
    <n v="60"/>
    <n v="1"/>
    <n v="60"/>
    <n v="1"/>
    <x v="1"/>
    <x v="6"/>
    <m/>
  </r>
  <r>
    <x v="3"/>
    <x v="1"/>
    <x v="20"/>
    <n v="60"/>
    <n v="1"/>
    <n v="60"/>
    <n v="1"/>
    <x v="2"/>
    <x v="6"/>
    <m/>
  </r>
  <r>
    <x v="3"/>
    <x v="1"/>
    <x v="19"/>
    <n v="60"/>
    <n v="1"/>
    <n v="60"/>
    <n v="1"/>
    <x v="0"/>
    <x v="6"/>
    <m/>
  </r>
  <r>
    <x v="3"/>
    <x v="1"/>
    <x v="19"/>
    <n v="60"/>
    <n v="1"/>
    <n v="60"/>
    <n v="1"/>
    <x v="1"/>
    <x v="6"/>
    <m/>
  </r>
  <r>
    <x v="3"/>
    <x v="1"/>
    <x v="19"/>
    <n v="60"/>
    <n v="1"/>
    <n v="60"/>
    <n v="1"/>
    <x v="2"/>
    <x v="6"/>
    <m/>
  </r>
  <r>
    <x v="3"/>
    <x v="1"/>
    <x v="25"/>
    <n v="480"/>
    <n v="3"/>
    <n v="1440"/>
    <n v="24"/>
    <x v="0"/>
    <x v="6"/>
    <m/>
  </r>
  <r>
    <x v="3"/>
    <x v="1"/>
    <x v="25"/>
    <n v="480"/>
    <n v="3"/>
    <n v="1440"/>
    <n v="24"/>
    <x v="1"/>
    <x v="6"/>
    <m/>
  </r>
  <r>
    <x v="3"/>
    <x v="1"/>
    <x v="25"/>
    <n v="480"/>
    <n v="3"/>
    <n v="1440"/>
    <n v="24"/>
    <x v="2"/>
    <x v="6"/>
    <m/>
  </r>
  <r>
    <x v="3"/>
    <x v="1"/>
    <x v="22"/>
    <n v="60"/>
    <n v="2"/>
    <n v="120"/>
    <n v="2"/>
    <x v="0"/>
    <x v="2"/>
    <m/>
  </r>
  <r>
    <x v="3"/>
    <x v="1"/>
    <x v="22"/>
    <n v="60"/>
    <n v="2"/>
    <n v="120"/>
    <n v="2"/>
    <x v="1"/>
    <x v="2"/>
    <m/>
  </r>
  <r>
    <x v="3"/>
    <x v="1"/>
    <x v="22"/>
    <n v="60"/>
    <n v="2"/>
    <n v="120"/>
    <n v="2"/>
    <x v="2"/>
    <x v="2"/>
    <m/>
  </r>
  <r>
    <x v="3"/>
    <x v="1"/>
    <x v="4"/>
    <n v="30"/>
    <n v="4"/>
    <n v="120"/>
    <n v="2"/>
    <x v="0"/>
    <x v="2"/>
    <m/>
  </r>
  <r>
    <x v="3"/>
    <x v="1"/>
    <x v="4"/>
    <n v="30"/>
    <n v="4"/>
    <n v="120"/>
    <n v="2"/>
    <x v="1"/>
    <x v="2"/>
    <m/>
  </r>
  <r>
    <x v="3"/>
    <x v="1"/>
    <x v="4"/>
    <n v="30"/>
    <n v="4"/>
    <n v="120"/>
    <n v="2"/>
    <x v="2"/>
    <x v="2"/>
    <m/>
  </r>
  <r>
    <x v="3"/>
    <x v="1"/>
    <x v="6"/>
    <n v="30"/>
    <n v="4"/>
    <n v="120"/>
    <n v="2"/>
    <x v="0"/>
    <x v="1"/>
    <m/>
  </r>
  <r>
    <x v="3"/>
    <x v="1"/>
    <x v="6"/>
    <n v="30"/>
    <n v="4"/>
    <n v="120"/>
    <n v="2"/>
    <x v="1"/>
    <x v="1"/>
    <m/>
  </r>
  <r>
    <x v="3"/>
    <x v="1"/>
    <x v="6"/>
    <n v="30"/>
    <n v="4"/>
    <n v="120"/>
    <n v="2"/>
    <x v="2"/>
    <x v="1"/>
    <m/>
  </r>
  <r>
    <x v="3"/>
    <x v="1"/>
    <x v="1"/>
    <n v="30"/>
    <n v="22"/>
    <n v="660"/>
    <n v="11"/>
    <x v="0"/>
    <x v="0"/>
    <m/>
  </r>
  <r>
    <x v="3"/>
    <x v="1"/>
    <x v="1"/>
    <n v="30"/>
    <n v="22"/>
    <n v="660"/>
    <n v="11"/>
    <x v="1"/>
    <x v="0"/>
    <m/>
  </r>
  <r>
    <x v="3"/>
    <x v="1"/>
    <x v="1"/>
    <n v="30"/>
    <n v="21"/>
    <n v="630"/>
    <n v="10.5"/>
    <x v="2"/>
    <x v="0"/>
    <m/>
  </r>
  <r>
    <x v="3"/>
    <x v="1"/>
    <x v="8"/>
    <n v="30"/>
    <n v="8"/>
    <n v="240"/>
    <n v="4"/>
    <x v="0"/>
    <x v="4"/>
    <m/>
  </r>
  <r>
    <x v="3"/>
    <x v="1"/>
    <x v="8"/>
    <n v="30"/>
    <n v="8"/>
    <n v="240"/>
    <n v="4"/>
    <x v="1"/>
    <x v="4"/>
    <m/>
  </r>
  <r>
    <x v="3"/>
    <x v="1"/>
    <x v="8"/>
    <n v="30"/>
    <n v="8"/>
    <n v="240"/>
    <n v="4"/>
    <x v="2"/>
    <x v="4"/>
    <m/>
  </r>
  <r>
    <x v="3"/>
    <x v="1"/>
    <x v="9"/>
    <n v="60"/>
    <n v="4"/>
    <n v="240"/>
    <n v="4"/>
    <x v="0"/>
    <x v="5"/>
    <m/>
  </r>
  <r>
    <x v="3"/>
    <x v="1"/>
    <x v="9"/>
    <n v="60"/>
    <n v="4"/>
    <n v="240"/>
    <n v="4"/>
    <x v="1"/>
    <x v="5"/>
    <m/>
  </r>
  <r>
    <x v="3"/>
    <x v="1"/>
    <x v="9"/>
    <n v="60"/>
    <n v="4"/>
    <n v="240"/>
    <n v="4"/>
    <x v="2"/>
    <x v="5"/>
    <m/>
  </r>
  <r>
    <x v="3"/>
    <x v="1"/>
    <x v="11"/>
    <n v="30"/>
    <n v="8"/>
    <n v="240"/>
    <n v="4"/>
    <x v="0"/>
    <x v="6"/>
    <m/>
  </r>
  <r>
    <x v="3"/>
    <x v="1"/>
    <x v="11"/>
    <n v="30"/>
    <n v="8"/>
    <n v="240"/>
    <n v="4"/>
    <x v="1"/>
    <x v="6"/>
    <m/>
  </r>
  <r>
    <x v="3"/>
    <x v="1"/>
    <x v="11"/>
    <n v="30"/>
    <n v="8"/>
    <n v="240"/>
    <n v="4"/>
    <x v="2"/>
    <x v="6"/>
    <m/>
  </r>
  <r>
    <x v="3"/>
    <x v="3"/>
    <x v="16"/>
    <n v="15"/>
    <n v="12"/>
    <n v="180"/>
    <n v="3"/>
    <x v="0"/>
    <x v="0"/>
    <s v="follow up"/>
  </r>
  <r>
    <x v="3"/>
    <x v="3"/>
    <x v="16"/>
    <n v="15"/>
    <n v="12"/>
    <n v="180"/>
    <n v="3"/>
    <x v="1"/>
    <x v="0"/>
    <s v="follow up"/>
  </r>
  <r>
    <x v="3"/>
    <x v="3"/>
    <x v="16"/>
    <n v="15"/>
    <n v="12"/>
    <n v="180"/>
    <n v="3"/>
    <x v="2"/>
    <x v="0"/>
    <s v="follow up"/>
  </r>
  <r>
    <x v="3"/>
    <x v="3"/>
    <x v="17"/>
    <n v="30"/>
    <n v="8"/>
    <n v="240"/>
    <n v="4"/>
    <x v="0"/>
    <x v="0"/>
    <m/>
  </r>
  <r>
    <x v="3"/>
    <x v="3"/>
    <x v="17"/>
    <n v="30"/>
    <n v="8"/>
    <n v="240"/>
    <n v="4"/>
    <x v="1"/>
    <x v="0"/>
    <m/>
  </r>
  <r>
    <x v="3"/>
    <x v="3"/>
    <x v="17"/>
    <n v="30"/>
    <n v="8"/>
    <n v="240"/>
    <n v="4"/>
    <x v="2"/>
    <x v="0"/>
    <m/>
  </r>
  <r>
    <x v="3"/>
    <x v="3"/>
    <x v="18"/>
    <n v="30"/>
    <n v="4"/>
    <n v="120"/>
    <n v="2"/>
    <x v="0"/>
    <x v="3"/>
    <s v="follow up"/>
  </r>
  <r>
    <x v="3"/>
    <x v="3"/>
    <x v="18"/>
    <n v="30"/>
    <n v="4"/>
    <n v="120"/>
    <n v="2"/>
    <x v="1"/>
    <x v="3"/>
    <s v="follow up"/>
  </r>
  <r>
    <x v="3"/>
    <x v="3"/>
    <x v="18"/>
    <n v="30"/>
    <n v="4"/>
    <n v="120"/>
    <n v="2"/>
    <x v="2"/>
    <x v="3"/>
    <s v="follow up"/>
  </r>
  <r>
    <x v="3"/>
    <x v="1"/>
    <x v="12"/>
    <n v="30"/>
    <n v="22"/>
    <n v="660"/>
    <n v="11"/>
    <x v="0"/>
    <x v="1"/>
    <m/>
  </r>
  <r>
    <x v="3"/>
    <x v="1"/>
    <x v="12"/>
    <n v="30"/>
    <n v="22"/>
    <n v="660"/>
    <n v="11"/>
    <x v="1"/>
    <x v="1"/>
    <m/>
  </r>
  <r>
    <x v="3"/>
    <x v="1"/>
    <x v="12"/>
    <n v="30"/>
    <n v="22"/>
    <n v="660"/>
    <n v="11"/>
    <x v="2"/>
    <x v="1"/>
    <m/>
  </r>
  <r>
    <x v="3"/>
    <x v="1"/>
    <x v="26"/>
    <n v="30"/>
    <n v="22"/>
    <n v="660"/>
    <n v="11"/>
    <x v="0"/>
    <x v="4"/>
    <s v="HUB stuff"/>
  </r>
  <r>
    <x v="3"/>
    <x v="1"/>
    <x v="26"/>
    <n v="30"/>
    <n v="22"/>
    <n v="660"/>
    <n v="11"/>
    <x v="1"/>
    <x v="4"/>
    <s v="HUB stuff"/>
  </r>
  <r>
    <x v="3"/>
    <x v="1"/>
    <x v="26"/>
    <n v="30"/>
    <n v="34"/>
    <n v="1020"/>
    <n v="17"/>
    <x v="2"/>
    <x v="4"/>
    <s v="HUB stuff/ smart app certificates"/>
  </r>
  <r>
    <x v="3"/>
    <x v="2"/>
    <x v="13"/>
    <n v="720"/>
    <n v="3"/>
    <n v="2160"/>
    <n v="36"/>
    <x v="0"/>
    <x v="7"/>
    <m/>
  </r>
  <r>
    <x v="3"/>
    <x v="2"/>
    <x v="15"/>
    <n v="720"/>
    <n v="4"/>
    <n v="2880"/>
    <n v="48"/>
    <x v="1"/>
    <x v="7"/>
    <m/>
  </r>
  <r>
    <x v="3"/>
    <x v="2"/>
    <x v="13"/>
    <n v="720"/>
    <n v="4"/>
    <n v="2880"/>
    <n v="48"/>
    <x v="2"/>
    <x v="7"/>
    <m/>
  </r>
  <r>
    <x v="3"/>
    <x v="1"/>
    <x v="27"/>
    <n v="30"/>
    <n v="16"/>
    <n v="480"/>
    <n v="8"/>
    <x v="1"/>
    <x v="0"/>
    <s v="HUB HC scripts "/>
  </r>
  <r>
    <x v="3"/>
    <x v="1"/>
    <x v="28"/>
    <n v="30"/>
    <n v="4"/>
    <n v="120"/>
    <n v="2"/>
    <x v="0"/>
    <x v="5"/>
    <s v="PBIs"/>
  </r>
  <r>
    <x v="3"/>
    <x v="1"/>
    <x v="28"/>
    <n v="30"/>
    <n v="4"/>
    <n v="120"/>
    <n v="2"/>
    <x v="1"/>
    <x v="5"/>
    <s v="PBIs"/>
  </r>
  <r>
    <x v="3"/>
    <x v="1"/>
    <x v="29"/>
    <n v="30"/>
    <n v="4"/>
    <n v="120"/>
    <n v="2"/>
    <x v="2"/>
    <x v="5"/>
    <s v="PBIs"/>
  </r>
  <r>
    <x v="3"/>
    <x v="1"/>
    <x v="27"/>
    <n v="30"/>
    <n v="5"/>
    <n v="150"/>
    <n v="2.5"/>
    <x v="0"/>
    <x v="0"/>
    <s v="N9000 audit"/>
  </r>
  <r>
    <x v="3"/>
    <x v="1"/>
    <x v="27"/>
    <n v="30"/>
    <n v="4"/>
    <n v="120"/>
    <n v="2"/>
    <x v="2"/>
    <x v="0"/>
    <s v="HUB Monitoring enhancement"/>
  </r>
  <r>
    <x v="3"/>
    <x v="1"/>
    <x v="27"/>
    <n v="30"/>
    <n v="8"/>
    <n v="240"/>
    <n v="4"/>
    <x v="2"/>
    <x v="0"/>
    <s v="HUB OSs,DBs version, patch"/>
  </r>
  <r>
    <x v="3"/>
    <x v="1"/>
    <x v="27"/>
    <n v="30"/>
    <n v="8"/>
    <n v="240"/>
    <n v="4"/>
    <x v="2"/>
    <x v="0"/>
    <s v="Security audit for Servet &amp; Simon"/>
  </r>
  <r>
    <x v="3"/>
    <x v="4"/>
    <x v="27"/>
    <n v="30"/>
    <n v="5"/>
    <n v="150"/>
    <n v="2.5"/>
    <x v="2"/>
    <x v="0"/>
    <s v="check all G2 accesses status"/>
  </r>
  <r>
    <x v="3"/>
    <x v="0"/>
    <x v="2"/>
    <n v="30"/>
    <n v="22"/>
    <n v="660"/>
    <n v="11"/>
    <x v="2"/>
    <x v="1"/>
    <m/>
  </r>
  <r>
    <x v="3"/>
    <x v="0"/>
    <x v="30"/>
    <n v="30"/>
    <n v="15"/>
    <n v="450"/>
    <n v="7.5"/>
    <x v="2"/>
    <x v="0"/>
    <s v="Reading emails"/>
  </r>
  <r>
    <x v="3"/>
    <x v="1"/>
    <x v="30"/>
    <n v="30"/>
    <n v="22"/>
    <n v="660"/>
    <n v="11"/>
    <x v="1"/>
    <x v="0"/>
    <s v="Reading emails"/>
  </r>
  <r>
    <x v="3"/>
    <x v="1"/>
    <x v="30"/>
    <n v="30"/>
    <n v="22"/>
    <n v="660"/>
    <n v="11"/>
    <x v="0"/>
    <x v="0"/>
    <s v="Reading emails"/>
  </r>
  <r>
    <x v="0"/>
    <x v="1"/>
    <x v="30"/>
    <n v="30"/>
    <n v="11"/>
    <n v="330"/>
    <n v="5.5"/>
    <x v="2"/>
    <x v="0"/>
    <s v="Reading emails"/>
  </r>
  <r>
    <x v="0"/>
    <x v="0"/>
    <x v="30"/>
    <n v="30"/>
    <n v="22"/>
    <n v="660"/>
    <n v="11"/>
    <x v="1"/>
    <x v="0"/>
    <s v="Reading emails"/>
  </r>
  <r>
    <x v="0"/>
    <x v="0"/>
    <x v="30"/>
    <n v="30"/>
    <n v="22"/>
    <n v="660"/>
    <n v="11"/>
    <x v="0"/>
    <x v="0"/>
    <s v="Reading emails"/>
  </r>
  <r>
    <x v="2"/>
    <x v="1"/>
    <x v="30"/>
    <n v="30"/>
    <n v="15"/>
    <n v="450"/>
    <n v="7.5"/>
    <x v="0"/>
    <x v="0"/>
    <s v="Reading emails"/>
  </r>
  <r>
    <x v="2"/>
    <x v="0"/>
    <x v="30"/>
    <n v="30"/>
    <n v="22"/>
    <n v="660"/>
    <n v="11"/>
    <x v="1"/>
    <x v="0"/>
    <s v="Reading emails"/>
  </r>
  <r>
    <x v="2"/>
    <x v="1"/>
    <x v="30"/>
    <n v="30"/>
    <n v="22"/>
    <n v="660"/>
    <n v="11"/>
    <x v="2"/>
    <x v="0"/>
    <s v="Reading emails"/>
  </r>
  <r>
    <x v="1"/>
    <x v="1"/>
    <x v="0"/>
    <n v="60"/>
    <n v="7"/>
    <n v="420"/>
    <n v="7"/>
    <x v="0"/>
    <x v="0"/>
    <m/>
  </r>
  <r>
    <x v="1"/>
    <x v="0"/>
    <x v="0"/>
    <n v="60"/>
    <n v="7"/>
    <n v="420"/>
    <n v="7"/>
    <x v="0"/>
    <x v="0"/>
    <m/>
  </r>
  <r>
    <x v="1"/>
    <x v="1"/>
    <x v="1"/>
    <n v="30"/>
    <n v="10"/>
    <n v="300"/>
    <n v="5"/>
    <x v="0"/>
    <x v="0"/>
    <m/>
  </r>
  <r>
    <x v="1"/>
    <x v="5"/>
    <x v="19"/>
    <n v="60"/>
    <n v="3"/>
    <n v="180"/>
    <n v="3"/>
    <x v="0"/>
    <x v="6"/>
    <m/>
  </r>
  <r>
    <x v="1"/>
    <x v="1"/>
    <x v="22"/>
    <n v="60"/>
    <n v="3"/>
    <n v="180"/>
    <n v="3"/>
    <x v="0"/>
    <x v="2"/>
    <m/>
  </r>
  <r>
    <x v="1"/>
    <x v="1"/>
    <x v="6"/>
    <n v="30"/>
    <n v="3"/>
    <n v="90"/>
    <n v="1.5"/>
    <x v="0"/>
    <x v="1"/>
    <m/>
  </r>
  <r>
    <x v="1"/>
    <x v="1"/>
    <x v="8"/>
    <n v="30"/>
    <n v="8"/>
    <n v="240"/>
    <n v="4"/>
    <x v="0"/>
    <x v="4"/>
    <s v="SR"/>
  </r>
  <r>
    <x v="1"/>
    <x v="1"/>
    <x v="11"/>
    <n v="30"/>
    <n v="2"/>
    <n v="60"/>
    <n v="1"/>
    <x v="0"/>
    <x v="6"/>
    <m/>
  </r>
  <r>
    <x v="1"/>
    <x v="1"/>
    <x v="28"/>
    <n v="30"/>
    <n v="4"/>
    <n v="120"/>
    <n v="2"/>
    <x v="0"/>
    <x v="5"/>
    <m/>
  </r>
  <r>
    <x v="1"/>
    <x v="1"/>
    <x v="14"/>
    <n v="30"/>
    <n v="10"/>
    <n v="300"/>
    <n v="5"/>
    <x v="0"/>
    <x v="7"/>
    <m/>
  </r>
  <r>
    <x v="1"/>
    <x v="1"/>
    <x v="30"/>
    <n v="30"/>
    <n v="22"/>
    <n v="660"/>
    <n v="11"/>
    <x v="0"/>
    <x v="0"/>
    <m/>
  </r>
  <r>
    <x v="1"/>
    <x v="1"/>
    <x v="5"/>
    <n v="60"/>
    <n v="4"/>
    <n v="240"/>
    <n v="4"/>
    <x v="0"/>
    <x v="2"/>
    <m/>
  </r>
  <r>
    <x v="1"/>
    <x v="1"/>
    <x v="12"/>
    <n v="30"/>
    <n v="10"/>
    <n v="300"/>
    <n v="5"/>
    <x v="0"/>
    <x v="1"/>
    <m/>
  </r>
  <r>
    <x v="1"/>
    <x v="4"/>
    <x v="26"/>
    <n v="30"/>
    <n v="2"/>
    <n v="60"/>
    <n v="1"/>
    <x v="0"/>
    <x v="4"/>
    <s v="G2"/>
  </r>
  <r>
    <x v="1"/>
    <x v="0"/>
    <x v="1"/>
    <n v="30"/>
    <n v="10"/>
    <n v="300"/>
    <n v="5"/>
    <x v="0"/>
    <x v="0"/>
    <m/>
  </r>
  <r>
    <x v="1"/>
    <x v="0"/>
    <x v="19"/>
    <n v="60"/>
    <n v="8"/>
    <n v="480"/>
    <n v="8"/>
    <x v="0"/>
    <x v="6"/>
    <s v="HO to Doha from PQA"/>
  </r>
  <r>
    <x v="1"/>
    <x v="0"/>
    <x v="24"/>
    <n v="30"/>
    <n v="4"/>
    <n v="120"/>
    <n v="2"/>
    <x v="0"/>
    <x v="1"/>
    <s v="Call with WIT L3"/>
  </r>
  <r>
    <x v="1"/>
    <x v="0"/>
    <x v="8"/>
    <n v="30"/>
    <n v="1"/>
    <n v="30"/>
    <n v="0.5"/>
    <x v="0"/>
    <x v="4"/>
    <m/>
  </r>
  <r>
    <x v="1"/>
    <x v="0"/>
    <x v="28"/>
    <n v="30"/>
    <n v="3"/>
    <n v="90"/>
    <n v="1.5"/>
    <x v="0"/>
    <x v="5"/>
    <m/>
  </r>
  <r>
    <x v="1"/>
    <x v="0"/>
    <x v="5"/>
    <n v="60"/>
    <n v="3"/>
    <n v="180"/>
    <n v="3"/>
    <x v="0"/>
    <x v="2"/>
    <m/>
  </r>
  <r>
    <x v="1"/>
    <x v="0"/>
    <x v="12"/>
    <n v="30"/>
    <n v="10"/>
    <n v="300"/>
    <n v="5"/>
    <x v="0"/>
    <x v="1"/>
    <m/>
  </r>
  <r>
    <x v="1"/>
    <x v="7"/>
    <x v="26"/>
    <n v="30"/>
    <n v="2"/>
    <n v="60"/>
    <n v="1"/>
    <x v="0"/>
    <x v="4"/>
    <s v="NAP Team "/>
  </r>
  <r>
    <x v="1"/>
    <x v="1"/>
    <x v="0"/>
    <n v="60"/>
    <n v="5"/>
    <n v="300"/>
    <n v="5"/>
    <x v="1"/>
    <x v="0"/>
    <m/>
  </r>
  <r>
    <x v="1"/>
    <x v="0"/>
    <x v="0"/>
    <n v="60"/>
    <n v="10"/>
    <n v="600"/>
    <n v="10"/>
    <x v="1"/>
    <x v="0"/>
    <m/>
  </r>
  <r>
    <x v="1"/>
    <x v="1"/>
    <x v="1"/>
    <n v="30"/>
    <n v="10"/>
    <n v="300"/>
    <n v="5"/>
    <x v="1"/>
    <x v="0"/>
    <m/>
  </r>
  <r>
    <x v="1"/>
    <x v="1"/>
    <x v="7"/>
    <n v="90"/>
    <n v="5"/>
    <n v="450"/>
    <n v="7.5"/>
    <x v="1"/>
    <x v="3"/>
    <m/>
  </r>
  <r>
    <x v="1"/>
    <x v="1"/>
    <x v="10"/>
    <n v="480"/>
    <n v="2"/>
    <n v="960"/>
    <n v="16"/>
    <x v="0"/>
    <x v="6"/>
    <s v="KT and Shadowing for Shabaan on HUB"/>
  </r>
  <r>
    <x v="1"/>
    <x v="1"/>
    <x v="22"/>
    <n v="60"/>
    <n v="3"/>
    <n v="180"/>
    <n v="3"/>
    <x v="1"/>
    <x v="2"/>
    <m/>
  </r>
  <r>
    <x v="1"/>
    <x v="1"/>
    <x v="24"/>
    <n v="30"/>
    <n v="4"/>
    <n v="120"/>
    <n v="2"/>
    <x v="1"/>
    <x v="1"/>
    <m/>
  </r>
  <r>
    <x v="1"/>
    <x v="1"/>
    <x v="8"/>
    <n v="30"/>
    <n v="8"/>
    <n v="240"/>
    <n v="4"/>
    <x v="1"/>
    <x v="4"/>
    <m/>
  </r>
  <r>
    <x v="1"/>
    <x v="1"/>
    <x v="11"/>
    <n v="30"/>
    <n v="2"/>
    <n v="60"/>
    <n v="1"/>
    <x v="1"/>
    <x v="6"/>
    <m/>
  </r>
  <r>
    <x v="1"/>
    <x v="2"/>
    <x v="13"/>
    <n v="720"/>
    <n v="4"/>
    <n v="2880"/>
    <n v="48"/>
    <x v="1"/>
    <x v="7"/>
    <m/>
  </r>
  <r>
    <x v="1"/>
    <x v="2"/>
    <x v="15"/>
    <n v="720"/>
    <n v="1"/>
    <n v="720"/>
    <n v="12"/>
    <x v="1"/>
    <x v="7"/>
    <m/>
  </r>
  <r>
    <x v="1"/>
    <x v="1"/>
    <x v="28"/>
    <n v="30"/>
    <n v="4"/>
    <n v="120"/>
    <n v="2"/>
    <x v="1"/>
    <x v="5"/>
    <m/>
  </r>
  <r>
    <x v="1"/>
    <x v="1"/>
    <x v="14"/>
    <n v="30"/>
    <n v="10"/>
    <n v="300"/>
    <n v="5"/>
    <x v="1"/>
    <x v="7"/>
    <m/>
  </r>
  <r>
    <x v="1"/>
    <x v="1"/>
    <x v="30"/>
    <n v="30"/>
    <n v="22"/>
    <n v="660"/>
    <n v="11"/>
    <x v="1"/>
    <x v="0"/>
    <m/>
  </r>
  <r>
    <x v="1"/>
    <x v="1"/>
    <x v="5"/>
    <n v="60"/>
    <n v="4"/>
    <n v="240"/>
    <n v="4"/>
    <x v="1"/>
    <x v="2"/>
    <m/>
  </r>
  <r>
    <x v="1"/>
    <x v="1"/>
    <x v="12"/>
    <n v="30"/>
    <n v="10"/>
    <n v="300"/>
    <n v="5"/>
    <x v="1"/>
    <x v="1"/>
    <m/>
  </r>
  <r>
    <x v="1"/>
    <x v="4"/>
    <x v="26"/>
    <n v="30"/>
    <n v="2"/>
    <n v="60"/>
    <n v="1"/>
    <x v="1"/>
    <x v="4"/>
    <s v="G2"/>
  </r>
  <r>
    <x v="1"/>
    <x v="0"/>
    <x v="1"/>
    <n v="30"/>
    <n v="10"/>
    <n v="300"/>
    <n v="5"/>
    <x v="1"/>
    <x v="0"/>
    <m/>
  </r>
  <r>
    <x v="1"/>
    <x v="0"/>
    <x v="24"/>
    <n v="30"/>
    <n v="4"/>
    <n v="120"/>
    <n v="2"/>
    <x v="1"/>
    <x v="1"/>
    <m/>
  </r>
  <r>
    <x v="1"/>
    <x v="0"/>
    <x v="8"/>
    <n v="30"/>
    <n v="1"/>
    <n v="30"/>
    <n v="0.5"/>
    <x v="1"/>
    <x v="4"/>
    <m/>
  </r>
  <r>
    <x v="1"/>
    <x v="0"/>
    <x v="29"/>
    <n v="30"/>
    <n v="2"/>
    <n v="60"/>
    <n v="1"/>
    <x v="1"/>
    <x v="5"/>
    <m/>
  </r>
  <r>
    <x v="1"/>
    <x v="0"/>
    <x v="5"/>
    <n v="60"/>
    <n v="3"/>
    <n v="180"/>
    <n v="3"/>
    <x v="1"/>
    <x v="2"/>
    <m/>
  </r>
  <r>
    <x v="1"/>
    <x v="0"/>
    <x v="12"/>
    <n v="30"/>
    <n v="10"/>
    <n v="300"/>
    <n v="5"/>
    <x v="1"/>
    <x v="1"/>
    <m/>
  </r>
  <r>
    <x v="1"/>
    <x v="7"/>
    <x v="26"/>
    <n v="30"/>
    <n v="2"/>
    <n v="60"/>
    <n v="1"/>
    <x v="2"/>
    <x v="4"/>
    <s v="NAP Team "/>
  </r>
  <r>
    <x v="1"/>
    <x v="1"/>
    <x v="0"/>
    <n v="60"/>
    <n v="10"/>
    <n v="600"/>
    <n v="10"/>
    <x v="2"/>
    <x v="0"/>
    <m/>
  </r>
  <r>
    <x v="1"/>
    <x v="0"/>
    <x v="0"/>
    <n v="60"/>
    <n v="7"/>
    <n v="420"/>
    <n v="7"/>
    <x v="2"/>
    <x v="0"/>
    <m/>
  </r>
  <r>
    <x v="1"/>
    <x v="1"/>
    <x v="1"/>
    <n v="30"/>
    <n v="10"/>
    <n v="300"/>
    <n v="5"/>
    <x v="2"/>
    <x v="0"/>
    <m/>
  </r>
  <r>
    <x v="1"/>
    <x v="1"/>
    <x v="22"/>
    <n v="60"/>
    <n v="3"/>
    <n v="180"/>
    <n v="3"/>
    <x v="2"/>
    <x v="2"/>
    <m/>
  </r>
  <r>
    <x v="1"/>
    <x v="1"/>
    <x v="24"/>
    <n v="30"/>
    <n v="4"/>
    <n v="120"/>
    <n v="2"/>
    <x v="2"/>
    <x v="1"/>
    <m/>
  </r>
  <r>
    <x v="1"/>
    <x v="1"/>
    <x v="8"/>
    <n v="30"/>
    <n v="8"/>
    <n v="240"/>
    <n v="4"/>
    <x v="2"/>
    <x v="4"/>
    <m/>
  </r>
  <r>
    <x v="1"/>
    <x v="2"/>
    <x v="13"/>
    <n v="720"/>
    <n v="4"/>
    <n v="2880"/>
    <n v="48"/>
    <x v="2"/>
    <x v="7"/>
    <m/>
  </r>
  <r>
    <x v="1"/>
    <x v="2"/>
    <x v="14"/>
    <n v="30"/>
    <n v="6"/>
    <n v="180"/>
    <n v="3"/>
    <x v="2"/>
    <x v="7"/>
    <s v="Covering Oncall between shifts during business days"/>
  </r>
  <r>
    <x v="1"/>
    <x v="1"/>
    <x v="29"/>
    <n v="30"/>
    <n v="3"/>
    <n v="90"/>
    <n v="1.5"/>
    <x v="2"/>
    <x v="5"/>
    <m/>
  </r>
  <r>
    <x v="1"/>
    <x v="1"/>
    <x v="14"/>
    <n v="30"/>
    <n v="10"/>
    <n v="300"/>
    <n v="5"/>
    <x v="2"/>
    <x v="7"/>
    <m/>
  </r>
  <r>
    <x v="1"/>
    <x v="1"/>
    <x v="30"/>
    <n v="30"/>
    <n v="22"/>
    <n v="660"/>
    <n v="11"/>
    <x v="2"/>
    <x v="0"/>
    <m/>
  </r>
  <r>
    <x v="1"/>
    <x v="1"/>
    <x v="5"/>
    <n v="60"/>
    <n v="1"/>
    <n v="60"/>
    <n v="1"/>
    <x v="2"/>
    <x v="2"/>
    <m/>
  </r>
  <r>
    <x v="1"/>
    <x v="1"/>
    <x v="12"/>
    <n v="30"/>
    <n v="10"/>
    <n v="300"/>
    <n v="5"/>
    <x v="2"/>
    <x v="1"/>
    <m/>
  </r>
  <r>
    <x v="1"/>
    <x v="4"/>
    <x v="26"/>
    <n v="30"/>
    <n v="3"/>
    <n v="90"/>
    <n v="1.5"/>
    <x v="2"/>
    <x v="4"/>
    <s v="G2"/>
  </r>
  <r>
    <x v="1"/>
    <x v="0"/>
    <x v="1"/>
    <n v="30"/>
    <n v="10"/>
    <n v="300"/>
    <n v="5"/>
    <x v="2"/>
    <x v="0"/>
    <m/>
  </r>
  <r>
    <x v="1"/>
    <x v="0"/>
    <x v="6"/>
    <n v="30"/>
    <n v="3"/>
    <n v="90"/>
    <n v="1.5"/>
    <x v="2"/>
    <x v="1"/>
    <m/>
  </r>
  <r>
    <x v="1"/>
    <x v="0"/>
    <x v="8"/>
    <n v="30"/>
    <n v="5"/>
    <n v="150"/>
    <n v="2.5"/>
    <x v="2"/>
    <x v="4"/>
    <m/>
  </r>
  <r>
    <x v="1"/>
    <x v="0"/>
    <x v="28"/>
    <n v="30"/>
    <n v="5"/>
    <n v="150"/>
    <n v="2.5"/>
    <x v="2"/>
    <x v="5"/>
    <m/>
  </r>
  <r>
    <x v="1"/>
    <x v="0"/>
    <x v="14"/>
    <n v="30"/>
    <n v="6"/>
    <n v="180"/>
    <n v="3"/>
    <x v="2"/>
    <x v="7"/>
    <m/>
  </r>
  <r>
    <x v="1"/>
    <x v="0"/>
    <x v="5"/>
    <n v="60"/>
    <n v="2"/>
    <n v="120"/>
    <n v="2"/>
    <x v="2"/>
    <x v="2"/>
    <m/>
  </r>
  <r>
    <x v="1"/>
    <x v="0"/>
    <x v="12"/>
    <n v="30"/>
    <n v="10"/>
    <n v="300"/>
    <n v="5"/>
    <x v="2"/>
    <x v="1"/>
    <m/>
  </r>
  <r>
    <x v="4"/>
    <x v="0"/>
    <x v="22"/>
    <n v="60"/>
    <n v="12"/>
    <n v="720"/>
    <n v="12"/>
    <x v="0"/>
    <x v="2"/>
    <m/>
  </r>
  <r>
    <x v="4"/>
    <x v="0"/>
    <x v="22"/>
    <n v="60"/>
    <n v="12"/>
    <n v="720"/>
    <n v="12"/>
    <x v="1"/>
    <x v="2"/>
    <m/>
  </r>
  <r>
    <x v="4"/>
    <x v="0"/>
    <x v="22"/>
    <n v="60"/>
    <n v="20"/>
    <n v="1200"/>
    <n v="20"/>
    <x v="2"/>
    <x v="2"/>
    <m/>
  </r>
  <r>
    <x v="4"/>
    <x v="0"/>
    <x v="5"/>
    <n v="60"/>
    <n v="9"/>
    <n v="540"/>
    <n v="9"/>
    <x v="0"/>
    <x v="2"/>
    <m/>
  </r>
  <r>
    <x v="4"/>
    <x v="0"/>
    <x v="5"/>
    <n v="60"/>
    <n v="9"/>
    <n v="540"/>
    <n v="9"/>
    <x v="1"/>
    <x v="2"/>
    <m/>
  </r>
  <r>
    <x v="4"/>
    <x v="0"/>
    <x v="5"/>
    <n v="60"/>
    <n v="9"/>
    <n v="540"/>
    <n v="9"/>
    <x v="2"/>
    <x v="2"/>
    <m/>
  </r>
  <r>
    <x v="4"/>
    <x v="0"/>
    <x v="20"/>
    <n v="60"/>
    <n v="2"/>
    <n v="120"/>
    <n v="2"/>
    <x v="1"/>
    <x v="6"/>
    <m/>
  </r>
  <r>
    <x v="4"/>
    <x v="0"/>
    <x v="19"/>
    <n v="60"/>
    <n v="1"/>
    <n v="60"/>
    <n v="1"/>
    <x v="2"/>
    <x v="6"/>
    <m/>
  </r>
  <r>
    <x v="4"/>
    <x v="0"/>
    <x v="4"/>
    <n v="30"/>
    <n v="1"/>
    <n v="30"/>
    <n v="0.5"/>
    <x v="0"/>
    <x v="2"/>
    <m/>
  </r>
  <r>
    <x v="4"/>
    <x v="0"/>
    <x v="4"/>
    <n v="30"/>
    <n v="1"/>
    <n v="30"/>
    <n v="0.5"/>
    <x v="1"/>
    <x v="2"/>
    <m/>
  </r>
  <r>
    <x v="4"/>
    <x v="0"/>
    <x v="4"/>
    <n v="30"/>
    <n v="3"/>
    <n v="90"/>
    <n v="1.5"/>
    <x v="2"/>
    <x v="2"/>
    <m/>
  </r>
  <r>
    <x v="4"/>
    <x v="0"/>
    <x v="6"/>
    <n v="30"/>
    <n v="4"/>
    <n v="120"/>
    <n v="2"/>
    <x v="0"/>
    <x v="1"/>
    <m/>
  </r>
  <r>
    <x v="4"/>
    <x v="0"/>
    <x v="6"/>
    <n v="30"/>
    <n v="4"/>
    <n v="120"/>
    <n v="2"/>
    <x v="1"/>
    <x v="1"/>
    <m/>
  </r>
  <r>
    <x v="4"/>
    <x v="0"/>
    <x v="6"/>
    <n v="30"/>
    <n v="4"/>
    <n v="120"/>
    <n v="2"/>
    <x v="2"/>
    <x v="1"/>
    <m/>
  </r>
  <r>
    <x v="4"/>
    <x v="0"/>
    <x v="1"/>
    <n v="30"/>
    <n v="22"/>
    <n v="660"/>
    <n v="11"/>
    <x v="0"/>
    <x v="0"/>
    <m/>
  </r>
  <r>
    <x v="4"/>
    <x v="0"/>
    <x v="1"/>
    <n v="30"/>
    <n v="22"/>
    <n v="660"/>
    <n v="11"/>
    <x v="1"/>
    <x v="0"/>
    <m/>
  </r>
  <r>
    <x v="4"/>
    <x v="0"/>
    <x v="1"/>
    <n v="30"/>
    <n v="22"/>
    <n v="660"/>
    <n v="11"/>
    <x v="2"/>
    <x v="0"/>
    <m/>
  </r>
  <r>
    <x v="4"/>
    <x v="0"/>
    <x v="2"/>
    <n v="30"/>
    <n v="22"/>
    <n v="660"/>
    <n v="11"/>
    <x v="0"/>
    <x v="1"/>
    <m/>
  </r>
  <r>
    <x v="4"/>
    <x v="0"/>
    <x v="2"/>
    <n v="30"/>
    <n v="22"/>
    <n v="660"/>
    <n v="11"/>
    <x v="1"/>
    <x v="1"/>
    <m/>
  </r>
  <r>
    <x v="4"/>
    <x v="0"/>
    <x v="2"/>
    <n v="30"/>
    <n v="22"/>
    <n v="660"/>
    <n v="11"/>
    <x v="2"/>
    <x v="1"/>
    <m/>
  </r>
  <r>
    <x v="4"/>
    <x v="0"/>
    <x v="3"/>
    <n v="30"/>
    <n v="22"/>
    <n v="660"/>
    <n v="11"/>
    <x v="0"/>
    <x v="1"/>
    <m/>
  </r>
  <r>
    <x v="4"/>
    <x v="0"/>
    <x v="3"/>
    <n v="30"/>
    <n v="22"/>
    <n v="660"/>
    <n v="11"/>
    <x v="1"/>
    <x v="1"/>
    <m/>
  </r>
  <r>
    <x v="4"/>
    <x v="0"/>
    <x v="3"/>
    <n v="30"/>
    <n v="22"/>
    <n v="660"/>
    <n v="11"/>
    <x v="2"/>
    <x v="1"/>
    <m/>
  </r>
  <r>
    <x v="4"/>
    <x v="0"/>
    <x v="8"/>
    <n v="30"/>
    <n v="40"/>
    <n v="1200"/>
    <n v="20"/>
    <x v="0"/>
    <x v="4"/>
    <m/>
  </r>
  <r>
    <x v="4"/>
    <x v="0"/>
    <x v="8"/>
    <n v="30"/>
    <n v="40"/>
    <n v="1200"/>
    <n v="20"/>
    <x v="1"/>
    <x v="4"/>
    <m/>
  </r>
  <r>
    <x v="4"/>
    <x v="0"/>
    <x v="8"/>
    <n v="30"/>
    <n v="40"/>
    <n v="1200"/>
    <n v="20"/>
    <x v="2"/>
    <x v="4"/>
    <m/>
  </r>
  <r>
    <x v="4"/>
    <x v="0"/>
    <x v="12"/>
    <n v="30"/>
    <n v="22"/>
    <n v="660"/>
    <n v="11"/>
    <x v="0"/>
    <x v="1"/>
    <m/>
  </r>
  <r>
    <x v="4"/>
    <x v="0"/>
    <x v="12"/>
    <n v="30"/>
    <n v="22"/>
    <n v="660"/>
    <n v="11"/>
    <x v="1"/>
    <x v="1"/>
    <m/>
  </r>
  <r>
    <x v="4"/>
    <x v="0"/>
    <x v="12"/>
    <n v="30"/>
    <n v="22"/>
    <n v="660"/>
    <n v="11"/>
    <x v="2"/>
    <x v="1"/>
    <m/>
  </r>
  <r>
    <x v="4"/>
    <x v="0"/>
    <x v="9"/>
    <n v="60"/>
    <n v="4"/>
    <n v="240"/>
    <n v="4"/>
    <x v="0"/>
    <x v="5"/>
    <m/>
  </r>
  <r>
    <x v="4"/>
    <x v="0"/>
    <x v="9"/>
    <n v="60"/>
    <n v="4"/>
    <n v="240"/>
    <n v="4"/>
    <x v="1"/>
    <x v="5"/>
    <m/>
  </r>
  <r>
    <x v="4"/>
    <x v="0"/>
    <x v="9"/>
    <n v="60"/>
    <n v="4"/>
    <n v="240"/>
    <n v="4"/>
    <x v="2"/>
    <x v="5"/>
    <m/>
  </r>
  <r>
    <x v="4"/>
    <x v="0"/>
    <x v="26"/>
    <n v="30"/>
    <n v="22"/>
    <n v="660"/>
    <n v="11"/>
    <x v="0"/>
    <x v="4"/>
    <m/>
  </r>
  <r>
    <x v="4"/>
    <x v="0"/>
    <x v="26"/>
    <n v="30"/>
    <n v="22"/>
    <n v="660"/>
    <n v="11"/>
    <x v="1"/>
    <x v="4"/>
    <m/>
  </r>
  <r>
    <x v="4"/>
    <x v="0"/>
    <x v="26"/>
    <n v="30"/>
    <n v="22"/>
    <n v="660"/>
    <n v="11"/>
    <x v="2"/>
    <x v="4"/>
    <m/>
  </r>
  <r>
    <x v="4"/>
    <x v="2"/>
    <x v="13"/>
    <n v="720"/>
    <n v="2"/>
    <n v="1440"/>
    <n v="24"/>
    <x v="0"/>
    <x v="7"/>
    <m/>
  </r>
  <r>
    <x v="4"/>
    <x v="2"/>
    <x v="13"/>
    <n v="720"/>
    <n v="1"/>
    <n v="720"/>
    <n v="12"/>
    <x v="2"/>
    <x v="7"/>
    <m/>
  </r>
  <r>
    <x v="4"/>
    <x v="2"/>
    <x v="14"/>
    <n v="30"/>
    <n v="18"/>
    <n v="540"/>
    <n v="9"/>
    <x v="0"/>
    <x v="7"/>
    <s v="Covering Oncall between shifts during business days"/>
  </r>
  <r>
    <x v="4"/>
    <x v="2"/>
    <x v="13"/>
    <n v="720"/>
    <n v="4"/>
    <n v="2880"/>
    <n v="48"/>
    <x v="1"/>
    <x v="7"/>
    <m/>
  </r>
  <r>
    <x v="4"/>
    <x v="2"/>
    <x v="15"/>
    <n v="720"/>
    <n v="1"/>
    <n v="720"/>
    <n v="12"/>
    <x v="2"/>
    <x v="7"/>
    <m/>
  </r>
  <r>
    <x v="4"/>
    <x v="0"/>
    <x v="14"/>
    <n v="30"/>
    <n v="12"/>
    <n v="360"/>
    <n v="6"/>
    <x v="0"/>
    <x v="7"/>
    <m/>
  </r>
  <r>
    <x v="4"/>
    <x v="0"/>
    <x v="14"/>
    <n v="30"/>
    <n v="12"/>
    <n v="360"/>
    <n v="6"/>
    <x v="1"/>
    <x v="7"/>
    <m/>
  </r>
  <r>
    <x v="4"/>
    <x v="0"/>
    <x v="14"/>
    <n v="30"/>
    <n v="20"/>
    <n v="600"/>
    <n v="10"/>
    <x v="2"/>
    <x v="7"/>
    <m/>
  </r>
  <r>
    <x v="4"/>
    <x v="0"/>
    <x v="28"/>
    <n v="30"/>
    <n v="3"/>
    <n v="90"/>
    <n v="1.5"/>
    <x v="0"/>
    <x v="5"/>
    <s v="PBI Meetings "/>
  </r>
  <r>
    <x v="4"/>
    <x v="0"/>
    <x v="28"/>
    <n v="30"/>
    <n v="3"/>
    <n v="90"/>
    <n v="1.5"/>
    <x v="1"/>
    <x v="5"/>
    <s v="PBI Meetings "/>
  </r>
  <r>
    <x v="4"/>
    <x v="0"/>
    <x v="28"/>
    <n v="30"/>
    <n v="3"/>
    <n v="90"/>
    <n v="1.5"/>
    <x v="2"/>
    <x v="5"/>
    <s v="PBI Meetings "/>
  </r>
  <r>
    <x v="4"/>
    <x v="0"/>
    <x v="29"/>
    <n v="30"/>
    <n v="12"/>
    <n v="360"/>
    <n v="6"/>
    <x v="0"/>
    <x v="5"/>
    <s v="Problem tickets and RCA investigations "/>
  </r>
  <r>
    <x v="4"/>
    <x v="0"/>
    <x v="29"/>
    <n v="30"/>
    <n v="12"/>
    <n v="360"/>
    <n v="6"/>
    <x v="1"/>
    <x v="5"/>
    <s v="Problem tickets and RCA investigations "/>
  </r>
  <r>
    <x v="4"/>
    <x v="0"/>
    <x v="29"/>
    <n v="30"/>
    <n v="12"/>
    <n v="360"/>
    <n v="6"/>
    <x v="2"/>
    <x v="5"/>
    <s v="Problem tickets and RCA investigations "/>
  </r>
  <r>
    <x v="4"/>
    <x v="6"/>
    <x v="22"/>
    <n v="60"/>
    <n v="16"/>
    <n v="960"/>
    <n v="16"/>
    <x v="0"/>
    <x v="2"/>
    <s v="2 TZ,  2 MZ , 1Gh during the last 3 monthes "/>
  </r>
  <r>
    <x v="4"/>
    <x v="6"/>
    <x v="22"/>
    <n v="60"/>
    <n v="16"/>
    <n v="960"/>
    <n v="16"/>
    <x v="1"/>
    <x v="2"/>
    <s v="2 TZ,  2 MZ , 1Gh during the last 3 monthes "/>
  </r>
  <r>
    <x v="4"/>
    <x v="6"/>
    <x v="22"/>
    <n v="60"/>
    <n v="8"/>
    <n v="480"/>
    <n v="8"/>
    <x v="2"/>
    <x v="2"/>
    <s v="2 TZ,  2 MZ , 1Gh during the last 3 monthes "/>
  </r>
  <r>
    <x v="4"/>
    <x v="6"/>
    <x v="4"/>
    <n v="30"/>
    <n v="2"/>
    <n v="60"/>
    <n v="1"/>
    <x v="1"/>
    <x v="2"/>
    <m/>
  </r>
  <r>
    <x v="4"/>
    <x v="3"/>
    <x v="17"/>
    <n v="30"/>
    <n v="2"/>
    <n v="60"/>
    <n v="1"/>
    <x v="2"/>
    <x v="0"/>
    <s v="I requested 2 of MZ certificates for smart APP"/>
  </r>
  <r>
    <x v="4"/>
    <x v="6"/>
    <x v="27"/>
    <n v="30"/>
    <n v="18"/>
    <n v="540"/>
    <n v="9"/>
    <x v="1"/>
    <x v="0"/>
    <s v="Cleaning JB Drives"/>
  </r>
  <r>
    <x v="4"/>
    <x v="6"/>
    <x v="27"/>
    <n v="30"/>
    <n v="12"/>
    <n v="360"/>
    <n v="6"/>
    <x v="2"/>
    <x v="0"/>
    <s v="Cleaning JB Drives"/>
  </r>
  <r>
    <x v="4"/>
    <x v="6"/>
    <x v="27"/>
    <n v="30"/>
    <n v="20"/>
    <n v="600"/>
    <n v="10"/>
    <x v="0"/>
    <x v="0"/>
    <s v="alignment meetings with upgrade squad"/>
  </r>
  <r>
    <x v="4"/>
    <x v="6"/>
    <x v="27"/>
    <n v="30"/>
    <n v="20"/>
    <n v="600"/>
    <n v="10"/>
    <x v="1"/>
    <x v="0"/>
    <s v="alignment meetings with upgrade squad"/>
  </r>
  <r>
    <x v="4"/>
    <x v="6"/>
    <x v="27"/>
    <n v="30"/>
    <n v="20"/>
    <n v="600"/>
    <n v="10"/>
    <x v="1"/>
    <x v="0"/>
    <s v="alignment meetings with upgrade squad"/>
  </r>
  <r>
    <x v="4"/>
    <x v="8"/>
    <x v="27"/>
    <n v="30"/>
    <n v="20"/>
    <n v="600"/>
    <n v="10"/>
    <x v="0"/>
    <x v="0"/>
    <s v="Minor CRQ technical reviewing For G2 , smart app , HUB and NAP "/>
  </r>
  <r>
    <x v="4"/>
    <x v="8"/>
    <x v="27"/>
    <n v="30"/>
    <n v="20"/>
    <n v="600"/>
    <n v="10"/>
    <x v="1"/>
    <x v="0"/>
    <s v="Minor CRQ technical reviewing For G2 , smart app , HUB and NAP "/>
  </r>
  <r>
    <x v="4"/>
    <x v="8"/>
    <x v="27"/>
    <n v="30"/>
    <n v="20"/>
    <n v="600"/>
    <n v="10"/>
    <x v="1"/>
    <x v="0"/>
    <s v="Minor CRQ technical reviewing For G2 , smart app , HUB and NAP "/>
  </r>
  <r>
    <x v="5"/>
    <x v="1"/>
    <x v="30"/>
    <n v="30"/>
    <n v="20"/>
    <n v="600"/>
    <n v="10"/>
    <x v="0"/>
    <x v="0"/>
    <m/>
  </r>
  <r>
    <x v="5"/>
    <x v="0"/>
    <x v="30"/>
    <n v="30"/>
    <n v="20"/>
    <n v="600"/>
    <n v="10"/>
    <x v="0"/>
    <x v="0"/>
    <m/>
  </r>
  <r>
    <x v="5"/>
    <x v="1"/>
    <x v="30"/>
    <n v="30"/>
    <n v="20"/>
    <n v="600"/>
    <n v="10"/>
    <x v="1"/>
    <x v="0"/>
    <m/>
  </r>
  <r>
    <x v="5"/>
    <x v="0"/>
    <x v="30"/>
    <n v="30"/>
    <n v="20"/>
    <n v="600"/>
    <n v="10"/>
    <x v="1"/>
    <x v="0"/>
    <m/>
  </r>
  <r>
    <x v="5"/>
    <x v="1"/>
    <x v="30"/>
    <n v="30"/>
    <n v="20"/>
    <n v="600"/>
    <n v="10"/>
    <x v="2"/>
    <x v="0"/>
    <m/>
  </r>
  <r>
    <x v="5"/>
    <x v="0"/>
    <x v="30"/>
    <n v="30"/>
    <n v="20"/>
    <n v="600"/>
    <n v="10"/>
    <x v="2"/>
    <x v="0"/>
    <m/>
  </r>
  <r>
    <x v="5"/>
    <x v="1"/>
    <x v="24"/>
    <n v="30"/>
    <n v="4"/>
    <n v="120"/>
    <n v="2"/>
    <x v="0"/>
    <x v="1"/>
    <m/>
  </r>
  <r>
    <x v="5"/>
    <x v="1"/>
    <x v="24"/>
    <n v="30"/>
    <n v="4"/>
    <n v="120"/>
    <n v="2"/>
    <x v="1"/>
    <x v="1"/>
    <m/>
  </r>
  <r>
    <x v="5"/>
    <x v="1"/>
    <x v="24"/>
    <n v="30"/>
    <n v="4"/>
    <n v="120"/>
    <n v="2"/>
    <x v="2"/>
    <x v="1"/>
    <m/>
  </r>
  <r>
    <x v="5"/>
    <x v="0"/>
    <x v="24"/>
    <n v="30"/>
    <n v="4"/>
    <n v="120"/>
    <n v="2"/>
    <x v="0"/>
    <x v="1"/>
    <m/>
  </r>
  <r>
    <x v="5"/>
    <x v="0"/>
    <x v="24"/>
    <n v="30"/>
    <n v="4"/>
    <n v="120"/>
    <n v="2"/>
    <x v="1"/>
    <x v="1"/>
    <m/>
  </r>
  <r>
    <x v="5"/>
    <x v="0"/>
    <x v="24"/>
    <n v="30"/>
    <n v="4"/>
    <n v="120"/>
    <n v="2"/>
    <x v="2"/>
    <x v="1"/>
    <m/>
  </r>
  <r>
    <x v="5"/>
    <x v="1"/>
    <x v="1"/>
    <n v="30"/>
    <n v="10"/>
    <n v="300"/>
    <n v="5"/>
    <x v="0"/>
    <x v="0"/>
    <m/>
  </r>
  <r>
    <x v="5"/>
    <x v="0"/>
    <x v="1"/>
    <n v="30"/>
    <n v="10"/>
    <n v="300"/>
    <n v="5"/>
    <x v="1"/>
    <x v="0"/>
    <m/>
  </r>
  <r>
    <x v="5"/>
    <x v="1"/>
    <x v="1"/>
    <n v="30"/>
    <n v="10"/>
    <n v="300"/>
    <n v="5"/>
    <x v="2"/>
    <x v="0"/>
    <m/>
  </r>
  <r>
    <x v="5"/>
    <x v="1"/>
    <x v="12"/>
    <n v="30"/>
    <n v="11"/>
    <n v="330"/>
    <n v="5.5"/>
    <x v="0"/>
    <x v="1"/>
    <m/>
  </r>
  <r>
    <x v="5"/>
    <x v="0"/>
    <x v="12"/>
    <n v="30"/>
    <n v="11"/>
    <n v="330"/>
    <n v="5.5"/>
    <x v="0"/>
    <x v="1"/>
    <m/>
  </r>
  <r>
    <x v="5"/>
    <x v="1"/>
    <x v="12"/>
    <n v="30"/>
    <n v="11"/>
    <n v="330"/>
    <n v="5.5"/>
    <x v="1"/>
    <x v="1"/>
    <m/>
  </r>
  <r>
    <x v="5"/>
    <x v="0"/>
    <x v="12"/>
    <n v="30"/>
    <n v="11"/>
    <n v="330"/>
    <n v="5.5"/>
    <x v="1"/>
    <x v="1"/>
    <m/>
  </r>
  <r>
    <x v="5"/>
    <x v="1"/>
    <x v="12"/>
    <n v="30"/>
    <n v="11"/>
    <n v="330"/>
    <n v="5.5"/>
    <x v="2"/>
    <x v="1"/>
    <m/>
  </r>
  <r>
    <x v="5"/>
    <x v="0"/>
    <x v="12"/>
    <n v="30"/>
    <n v="11"/>
    <n v="330"/>
    <n v="5.5"/>
    <x v="2"/>
    <x v="1"/>
    <m/>
  </r>
  <r>
    <x v="5"/>
    <x v="0"/>
    <x v="5"/>
    <n v="60"/>
    <n v="2"/>
    <n v="120"/>
    <n v="2"/>
    <x v="0"/>
    <x v="2"/>
    <m/>
  </r>
  <r>
    <x v="5"/>
    <x v="0"/>
    <x v="5"/>
    <n v="60"/>
    <n v="1"/>
    <n v="60"/>
    <n v="1"/>
    <x v="1"/>
    <x v="2"/>
    <m/>
  </r>
  <r>
    <x v="5"/>
    <x v="0"/>
    <x v="5"/>
    <n v="60"/>
    <n v="1"/>
    <n v="60"/>
    <n v="1"/>
    <x v="2"/>
    <x v="2"/>
    <m/>
  </r>
  <r>
    <x v="5"/>
    <x v="1"/>
    <x v="31"/>
    <n v="30"/>
    <n v="3"/>
    <n v="90"/>
    <n v="1.5"/>
    <x v="0"/>
    <x v="0"/>
    <m/>
  </r>
  <r>
    <x v="5"/>
    <x v="1"/>
    <x v="31"/>
    <n v="30"/>
    <n v="3"/>
    <n v="90"/>
    <n v="1.5"/>
    <x v="1"/>
    <x v="0"/>
    <m/>
  </r>
  <r>
    <x v="5"/>
    <x v="1"/>
    <x v="31"/>
    <n v="30"/>
    <n v="3"/>
    <n v="90"/>
    <n v="1.5"/>
    <x v="2"/>
    <x v="0"/>
    <m/>
  </r>
  <r>
    <x v="5"/>
    <x v="0"/>
    <x v="31"/>
    <n v="30"/>
    <n v="2"/>
    <n v="60"/>
    <n v="1"/>
    <x v="0"/>
    <x v="0"/>
    <m/>
  </r>
  <r>
    <x v="5"/>
    <x v="0"/>
    <x v="31"/>
    <n v="30"/>
    <n v="2"/>
    <n v="60"/>
    <n v="1"/>
    <x v="1"/>
    <x v="0"/>
    <m/>
  </r>
  <r>
    <x v="5"/>
    <x v="0"/>
    <x v="31"/>
    <n v="30"/>
    <n v="2"/>
    <n v="60"/>
    <n v="1"/>
    <x v="2"/>
    <x v="0"/>
    <m/>
  </r>
  <r>
    <x v="5"/>
    <x v="1"/>
    <x v="32"/>
    <n v="30"/>
    <n v="2"/>
    <n v="60"/>
    <n v="1"/>
    <x v="0"/>
    <x v="0"/>
    <m/>
  </r>
  <r>
    <x v="5"/>
    <x v="1"/>
    <x v="32"/>
    <n v="30"/>
    <n v="2"/>
    <n v="60"/>
    <n v="1"/>
    <x v="1"/>
    <x v="0"/>
    <m/>
  </r>
  <r>
    <x v="5"/>
    <x v="1"/>
    <x v="32"/>
    <n v="30"/>
    <n v="2"/>
    <n v="60"/>
    <n v="1"/>
    <x v="2"/>
    <x v="0"/>
    <m/>
  </r>
  <r>
    <x v="5"/>
    <x v="0"/>
    <x v="32"/>
    <n v="30"/>
    <n v="2"/>
    <n v="60"/>
    <n v="1"/>
    <x v="0"/>
    <x v="0"/>
    <m/>
  </r>
  <r>
    <x v="5"/>
    <x v="0"/>
    <x v="32"/>
    <n v="30"/>
    <n v="2"/>
    <n v="60"/>
    <n v="1"/>
    <x v="1"/>
    <x v="0"/>
    <m/>
  </r>
  <r>
    <x v="5"/>
    <x v="0"/>
    <x v="32"/>
    <n v="30"/>
    <n v="2"/>
    <n v="60"/>
    <n v="1"/>
    <x v="2"/>
    <x v="0"/>
    <m/>
  </r>
  <r>
    <x v="5"/>
    <x v="1"/>
    <x v="33"/>
    <n v="240"/>
    <n v="2"/>
    <n v="480"/>
    <n v="8"/>
    <x v="0"/>
    <x v="3"/>
    <s v="Monthly report for ZA"/>
  </r>
  <r>
    <x v="5"/>
    <x v="1"/>
    <x v="33"/>
    <n v="240"/>
    <n v="2"/>
    <n v="480"/>
    <n v="8"/>
    <x v="1"/>
    <x v="3"/>
    <s v="Monthly report for ZA"/>
  </r>
  <r>
    <x v="5"/>
    <x v="1"/>
    <x v="33"/>
    <n v="240"/>
    <n v="2"/>
    <n v="480"/>
    <n v="8"/>
    <x v="2"/>
    <x v="3"/>
    <s v="Monthly report for ZA"/>
  </r>
  <r>
    <x v="5"/>
    <x v="1"/>
    <x v="34"/>
    <n v="30"/>
    <n v="4"/>
    <n v="120"/>
    <n v="2"/>
    <x v="0"/>
    <x v="4"/>
    <m/>
  </r>
  <r>
    <x v="5"/>
    <x v="1"/>
    <x v="34"/>
    <n v="30"/>
    <n v="2"/>
    <n v="60"/>
    <n v="1"/>
    <x v="1"/>
    <x v="4"/>
    <m/>
  </r>
  <r>
    <x v="5"/>
    <x v="1"/>
    <x v="34"/>
    <n v="30"/>
    <n v="2"/>
    <n v="60"/>
    <n v="1"/>
    <x v="2"/>
    <x v="4"/>
    <m/>
  </r>
  <r>
    <x v="5"/>
    <x v="1"/>
    <x v="35"/>
    <n v="30"/>
    <n v="2"/>
    <n v="60"/>
    <n v="1"/>
    <x v="0"/>
    <x v="3"/>
    <m/>
  </r>
  <r>
    <x v="5"/>
    <x v="0"/>
    <x v="35"/>
    <n v="30"/>
    <n v="2"/>
    <n v="60"/>
    <n v="1"/>
    <x v="0"/>
    <x v="3"/>
    <m/>
  </r>
  <r>
    <x v="5"/>
    <x v="0"/>
    <x v="35"/>
    <n v="30"/>
    <n v="2"/>
    <n v="60"/>
    <n v="1"/>
    <x v="1"/>
    <x v="3"/>
    <m/>
  </r>
  <r>
    <x v="5"/>
    <x v="1"/>
    <x v="35"/>
    <n v="30"/>
    <n v="2"/>
    <n v="60"/>
    <n v="1"/>
    <x v="1"/>
    <x v="3"/>
    <m/>
  </r>
  <r>
    <x v="5"/>
    <x v="0"/>
    <x v="35"/>
    <n v="30"/>
    <n v="2"/>
    <n v="60"/>
    <n v="1"/>
    <x v="2"/>
    <x v="3"/>
    <m/>
  </r>
  <r>
    <x v="5"/>
    <x v="1"/>
    <x v="35"/>
    <n v="30"/>
    <n v="2"/>
    <n v="60"/>
    <n v="1"/>
    <x v="2"/>
    <x v="3"/>
    <m/>
  </r>
  <r>
    <x v="5"/>
    <x v="1"/>
    <x v="20"/>
    <n v="60"/>
    <n v="2"/>
    <n v="120"/>
    <n v="2"/>
    <x v="2"/>
    <x v="6"/>
    <m/>
  </r>
  <r>
    <x v="5"/>
    <x v="0"/>
    <x v="29"/>
    <n v="30"/>
    <n v="2"/>
    <n v="60"/>
    <n v="1"/>
    <x v="0"/>
    <x v="5"/>
    <m/>
  </r>
  <r>
    <x v="5"/>
    <x v="0"/>
    <x v="29"/>
    <n v="30"/>
    <n v="4"/>
    <n v="120"/>
    <n v="2"/>
    <x v="1"/>
    <x v="5"/>
    <m/>
  </r>
  <r>
    <x v="5"/>
    <x v="0"/>
    <x v="29"/>
    <n v="30"/>
    <n v="4"/>
    <n v="120"/>
    <n v="2"/>
    <x v="2"/>
    <x v="5"/>
    <m/>
  </r>
  <r>
    <x v="5"/>
    <x v="1"/>
    <x v="4"/>
    <n v="30"/>
    <n v="4"/>
    <n v="120"/>
    <n v="2"/>
    <x v="0"/>
    <x v="2"/>
    <m/>
  </r>
  <r>
    <x v="5"/>
    <x v="9"/>
    <x v="36"/>
    <n v="60"/>
    <n v="7"/>
    <n v="420"/>
    <n v="7"/>
    <x v="0"/>
    <x v="1"/>
    <m/>
  </r>
  <r>
    <x v="5"/>
    <x v="9"/>
    <x v="36"/>
    <n v="60"/>
    <n v="6"/>
    <n v="360"/>
    <n v="6"/>
    <x v="1"/>
    <x v="1"/>
    <m/>
  </r>
  <r>
    <x v="5"/>
    <x v="9"/>
    <x v="36"/>
    <n v="60"/>
    <n v="8"/>
    <n v="480"/>
    <n v="8"/>
    <x v="2"/>
    <x v="1"/>
    <m/>
  </r>
  <r>
    <x v="5"/>
    <x v="1"/>
    <x v="26"/>
    <n v="30"/>
    <n v="10"/>
    <n v="300"/>
    <n v="5"/>
    <x v="0"/>
    <x v="4"/>
    <m/>
  </r>
  <r>
    <x v="5"/>
    <x v="0"/>
    <x v="26"/>
    <n v="30"/>
    <n v="4"/>
    <n v="120"/>
    <n v="2"/>
    <x v="0"/>
    <x v="4"/>
    <m/>
  </r>
  <r>
    <x v="5"/>
    <x v="1"/>
    <x v="26"/>
    <n v="30"/>
    <n v="12"/>
    <n v="360"/>
    <n v="6"/>
    <x v="1"/>
    <x v="4"/>
    <m/>
  </r>
  <r>
    <x v="5"/>
    <x v="0"/>
    <x v="26"/>
    <n v="30"/>
    <n v="3"/>
    <n v="90"/>
    <n v="1.5"/>
    <x v="1"/>
    <x v="4"/>
    <m/>
  </r>
  <r>
    <x v="5"/>
    <x v="1"/>
    <x v="26"/>
    <n v="30"/>
    <n v="10"/>
    <n v="300"/>
    <n v="5"/>
    <x v="2"/>
    <x v="4"/>
    <m/>
  </r>
  <r>
    <x v="5"/>
    <x v="0"/>
    <x v="26"/>
    <n v="30"/>
    <n v="6"/>
    <n v="180"/>
    <n v="3"/>
    <x v="2"/>
    <x v="4"/>
    <m/>
  </r>
  <r>
    <x v="5"/>
    <x v="0"/>
    <x v="9"/>
    <n v="60"/>
    <n v="1"/>
    <n v="60"/>
    <n v="1"/>
    <x v="0"/>
    <x v="5"/>
    <m/>
  </r>
  <r>
    <x v="5"/>
    <x v="0"/>
    <x v="9"/>
    <n v="60"/>
    <n v="1"/>
    <n v="60"/>
    <n v="1"/>
    <x v="1"/>
    <x v="5"/>
    <m/>
  </r>
  <r>
    <x v="5"/>
    <x v="0"/>
    <x v="9"/>
    <n v="60"/>
    <n v="1"/>
    <n v="60"/>
    <n v="1"/>
    <x v="2"/>
    <x v="5"/>
    <m/>
  </r>
  <r>
    <x v="5"/>
    <x v="1"/>
    <x v="20"/>
    <n v="60"/>
    <n v="1"/>
    <n v="60"/>
    <n v="1"/>
    <x v="0"/>
    <x v="6"/>
    <s v="Training to new App Mngr"/>
  </r>
  <r>
    <x v="5"/>
    <x v="1"/>
    <x v="20"/>
    <n v="60"/>
    <n v="1"/>
    <n v="60"/>
    <n v="1"/>
    <x v="1"/>
    <x v="6"/>
    <s v="Training to Richard form SA Team"/>
  </r>
  <r>
    <x v="5"/>
    <x v="0"/>
    <x v="2"/>
    <n v="30"/>
    <n v="4"/>
    <n v="120"/>
    <n v="2"/>
    <x v="0"/>
    <x v="1"/>
    <m/>
  </r>
  <r>
    <x v="5"/>
    <x v="0"/>
    <x v="2"/>
    <n v="30"/>
    <n v="3"/>
    <n v="90"/>
    <n v="1.5"/>
    <x v="1"/>
    <x v="1"/>
    <m/>
  </r>
  <r>
    <x v="5"/>
    <x v="0"/>
    <x v="2"/>
    <n v="30"/>
    <n v="4"/>
    <n v="120"/>
    <n v="2"/>
    <x v="2"/>
    <x v="1"/>
    <m/>
  </r>
  <r>
    <x v="5"/>
    <x v="7"/>
    <x v="20"/>
    <n v="60"/>
    <n v="8"/>
    <n v="480"/>
    <n v="8"/>
    <x v="1"/>
    <x v="6"/>
    <m/>
  </r>
  <r>
    <x v="5"/>
    <x v="6"/>
    <x v="31"/>
    <n v="30"/>
    <n v="3"/>
    <n v="90"/>
    <n v="1.5"/>
    <x v="0"/>
    <x v="0"/>
    <m/>
  </r>
  <r>
    <x v="5"/>
    <x v="6"/>
    <x v="12"/>
    <n v="30"/>
    <n v="2"/>
    <n v="60"/>
    <n v="1"/>
    <x v="0"/>
    <x v="1"/>
    <m/>
  </r>
  <r>
    <x v="5"/>
    <x v="2"/>
    <x v="14"/>
    <n v="30"/>
    <n v="2"/>
    <n v="60"/>
    <n v="1"/>
    <x v="1"/>
    <x v="7"/>
    <s v="Covering Oncall between shifts during business days"/>
  </r>
  <r>
    <x v="5"/>
    <x v="5"/>
    <x v="12"/>
    <n v="30"/>
    <n v="6"/>
    <n v="180"/>
    <n v="3"/>
    <x v="1"/>
    <x v="1"/>
    <m/>
  </r>
  <r>
    <x v="5"/>
    <x v="9"/>
    <x v="20"/>
    <n v="60"/>
    <n v="16"/>
    <n v="960"/>
    <n v="16"/>
    <x v="1"/>
    <x v="6"/>
    <s v="Design Thinking Training"/>
  </r>
  <r>
    <x v="5"/>
    <x v="5"/>
    <x v="20"/>
    <n v="60"/>
    <n v="2"/>
    <n v="120"/>
    <n v="2"/>
    <x v="1"/>
    <x v="6"/>
    <m/>
  </r>
  <r>
    <x v="5"/>
    <x v="1"/>
    <x v="6"/>
    <n v="30"/>
    <n v="2"/>
    <n v="60"/>
    <n v="1"/>
    <x v="0"/>
    <x v="1"/>
    <m/>
  </r>
  <r>
    <x v="5"/>
    <x v="1"/>
    <x v="6"/>
    <n v="30"/>
    <n v="1"/>
    <n v="30"/>
    <n v="0.5"/>
    <x v="1"/>
    <x v="1"/>
    <m/>
  </r>
  <r>
    <x v="1"/>
    <x v="2"/>
    <x v="14"/>
    <n v="30"/>
    <n v="8"/>
    <n v="240"/>
    <n v="4"/>
    <x v="1"/>
    <x v="7"/>
    <s v="Covering Oncall between shifts during business days"/>
  </r>
  <r>
    <x v="1"/>
    <x v="0"/>
    <x v="19"/>
    <n v="60"/>
    <n v="8"/>
    <n v="480"/>
    <n v="8"/>
    <x v="0"/>
    <x v="6"/>
    <s v="HO to Ayman from PQA"/>
  </r>
  <r>
    <x v="1"/>
    <x v="0"/>
    <x v="3"/>
    <n v="30"/>
    <n v="5"/>
    <n v="150"/>
    <n v="2.5"/>
    <x v="0"/>
    <x v="1"/>
    <m/>
  </r>
  <r>
    <x v="1"/>
    <x v="0"/>
    <x v="10"/>
    <n v="480"/>
    <n v="3"/>
    <n v="1440"/>
    <n v="24"/>
    <x v="0"/>
    <x v="6"/>
    <s v="HO and Shadowing for Shabaan on SmartApp"/>
  </r>
  <r>
    <x v="0"/>
    <x v="2"/>
    <x v="14"/>
    <n v="30"/>
    <n v="6"/>
    <n v="180"/>
    <n v="3"/>
    <x v="0"/>
    <x v="7"/>
    <s v="Covering Oncall between shifts during business days"/>
  </r>
  <r>
    <x v="3"/>
    <x v="2"/>
    <x v="15"/>
    <n v="720"/>
    <n v="1"/>
    <n v="720"/>
    <n v="12"/>
    <x v="0"/>
    <x v="7"/>
    <m/>
  </r>
  <r>
    <x v="3"/>
    <x v="2"/>
    <x v="14"/>
    <n v="30"/>
    <n v="6"/>
    <n v="180"/>
    <n v="3"/>
    <x v="0"/>
    <x v="7"/>
    <s v="Covering Oncall between shifts during business days"/>
  </r>
  <r>
    <x v="5"/>
    <x v="0"/>
    <x v="20"/>
    <n v="60"/>
    <n v="2"/>
    <n v="120"/>
    <n v="2"/>
    <x v="2"/>
    <x v="6"/>
    <s v="Firebase Training"/>
  </r>
  <r>
    <x v="5"/>
    <x v="0"/>
    <x v="11"/>
    <n v="30"/>
    <n v="2"/>
    <n v="60"/>
    <n v="1"/>
    <x v="1"/>
    <x v="6"/>
    <s v="Discussing Manual for HC for L1 Ops"/>
  </r>
  <r>
    <x v="5"/>
    <x v="1"/>
    <x v="11"/>
    <n v="30"/>
    <n v="2"/>
    <n v="60"/>
    <n v="1"/>
    <x v="1"/>
    <x v="6"/>
    <s v="Discussing Manual for HC for L1 Ops"/>
  </r>
  <r>
    <x v="6"/>
    <x v="1"/>
    <x v="37"/>
    <n v="20"/>
    <n v="74"/>
    <n v="1480"/>
    <n v="24.666666666666668"/>
    <x v="0"/>
    <x v="4"/>
    <s v="Average time of handling monitoring tt"/>
  </r>
  <r>
    <x v="6"/>
    <x v="1"/>
    <x v="37"/>
    <n v="20"/>
    <n v="15"/>
    <n v="300"/>
    <n v="5"/>
    <x v="1"/>
    <x v="4"/>
    <s v="Average time of handling monitoring tt"/>
  </r>
  <r>
    <x v="6"/>
    <x v="1"/>
    <x v="37"/>
    <n v="20"/>
    <n v="144"/>
    <n v="2880"/>
    <n v="48"/>
    <x v="2"/>
    <x v="4"/>
    <s v="Average time of handling monitoring tt"/>
  </r>
  <r>
    <x v="6"/>
    <x v="0"/>
    <x v="37"/>
    <n v="20"/>
    <n v="64"/>
    <n v="1280"/>
    <n v="21.333333333333332"/>
    <x v="0"/>
    <x v="4"/>
    <s v="Average time of handling monitoring tt"/>
  </r>
  <r>
    <x v="6"/>
    <x v="0"/>
    <x v="37"/>
    <n v="20"/>
    <n v="64"/>
    <n v="1280"/>
    <n v="21.333333333333332"/>
    <x v="1"/>
    <x v="4"/>
    <s v="Average time of handling monitoring tt"/>
  </r>
  <r>
    <x v="6"/>
    <x v="0"/>
    <x v="37"/>
    <n v="20"/>
    <n v="64"/>
    <n v="1280"/>
    <n v="21.333333333333332"/>
    <x v="2"/>
    <x v="4"/>
    <s v="Average time of handling monitoring tt"/>
  </r>
  <r>
    <x v="5"/>
    <x v="9"/>
    <x v="33"/>
    <n v="240"/>
    <n v="2"/>
    <n v="480"/>
    <n v="8"/>
    <x v="3"/>
    <x v="3"/>
    <s v="Utilization Report (17 of April)"/>
  </r>
  <r>
    <x v="5"/>
    <x v="1"/>
    <x v="31"/>
    <n v="30"/>
    <n v="16"/>
    <n v="480"/>
    <n v="8"/>
    <x v="3"/>
    <x v="0"/>
    <s v="Resoucre forecasting for HUB MZ and HUB SA"/>
  </r>
  <r>
    <x v="5"/>
    <x v="7"/>
    <x v="38"/>
    <n v="30"/>
    <n v="9"/>
    <n v="270"/>
    <n v="4.5"/>
    <x v="3"/>
    <x v="1"/>
    <s v="TZ GO Live Calls, 24, 28, 30-2"/>
  </r>
  <r>
    <x v="5"/>
    <x v="7"/>
    <x v="31"/>
    <n v="30"/>
    <n v="2"/>
    <n v="60"/>
    <n v="1"/>
    <x v="3"/>
    <x v="0"/>
    <s v="Aligning resources with Mona and the Ops to handle tt smoothly"/>
  </r>
  <r>
    <x v="5"/>
    <x v="1"/>
    <x v="30"/>
    <n v="30"/>
    <n v="27"/>
    <n v="810"/>
    <n v="13.5"/>
    <x v="3"/>
    <x v="0"/>
    <m/>
  </r>
  <r>
    <x v="5"/>
    <x v="0"/>
    <x v="30"/>
    <n v="30"/>
    <n v="24"/>
    <n v="720"/>
    <n v="12"/>
    <x v="3"/>
    <x v="0"/>
    <m/>
  </r>
  <r>
    <x v="5"/>
    <x v="0"/>
    <x v="24"/>
    <n v="30"/>
    <n v="4"/>
    <n v="120"/>
    <n v="2"/>
    <x v="3"/>
    <x v="1"/>
    <m/>
  </r>
  <r>
    <x v="5"/>
    <x v="1"/>
    <x v="24"/>
    <n v="30"/>
    <n v="3"/>
    <n v="90"/>
    <n v="1.5"/>
    <x v="3"/>
    <x v="1"/>
    <m/>
  </r>
  <r>
    <x v="5"/>
    <x v="1"/>
    <x v="33"/>
    <n v="240"/>
    <n v="2"/>
    <n v="480"/>
    <n v="8"/>
    <x v="3"/>
    <x v="3"/>
    <s v="Delivering Monthly report for SA"/>
  </r>
  <r>
    <x v="5"/>
    <x v="1"/>
    <x v="32"/>
    <n v="30"/>
    <n v="4"/>
    <n v="120"/>
    <n v="2"/>
    <x v="3"/>
    <x v="0"/>
    <s v="standardising tt's with the team"/>
  </r>
  <r>
    <x v="5"/>
    <x v="9"/>
    <x v="32"/>
    <n v="30"/>
    <n v="5"/>
    <n v="150"/>
    <n v="2.5"/>
    <x v="3"/>
    <x v="0"/>
    <s v="explaining utilization report filling to the team"/>
  </r>
  <r>
    <x v="5"/>
    <x v="1"/>
    <x v="29"/>
    <n v="30"/>
    <n v="10"/>
    <n v="300"/>
    <n v="5"/>
    <x v="3"/>
    <x v="5"/>
    <m/>
  </r>
  <r>
    <x v="5"/>
    <x v="0"/>
    <x v="9"/>
    <n v="60"/>
    <n v="2"/>
    <n v="120"/>
    <n v="2"/>
    <x v="3"/>
    <x v="5"/>
    <m/>
  </r>
  <r>
    <x v="5"/>
    <x v="1"/>
    <x v="12"/>
    <n v="30"/>
    <n v="4"/>
    <n v="120"/>
    <n v="2"/>
    <x v="3"/>
    <x v="1"/>
    <m/>
  </r>
  <r>
    <x v="5"/>
    <x v="0"/>
    <x v="12"/>
    <n v="30"/>
    <n v="4"/>
    <n v="120"/>
    <n v="2"/>
    <x v="3"/>
    <x v="1"/>
    <m/>
  </r>
  <r>
    <x v="5"/>
    <x v="9"/>
    <x v="31"/>
    <n v="30"/>
    <n v="2"/>
    <n v="60"/>
    <n v="1"/>
    <x v="3"/>
    <x v="0"/>
    <s v="Resource rotation mgmt with the tech leads"/>
  </r>
  <r>
    <x v="5"/>
    <x v="9"/>
    <x v="12"/>
    <n v="30"/>
    <n v="1"/>
    <n v="30"/>
    <n v="0.5"/>
    <x v="3"/>
    <x v="1"/>
    <s v="cascading the new rotation with the team"/>
  </r>
  <r>
    <x v="5"/>
    <x v="0"/>
    <x v="12"/>
    <n v="30"/>
    <n v="1"/>
    <n v="30"/>
    <n v="0.5"/>
    <x v="3"/>
    <x v="1"/>
    <s v="Aligning schedule during Karim night shift, Amr off, and TZ GoLive"/>
  </r>
  <r>
    <x v="5"/>
    <x v="0"/>
    <x v="39"/>
    <n v="480"/>
    <n v="1"/>
    <n v="480"/>
    <n v="8"/>
    <x v="3"/>
    <x v="3"/>
    <m/>
  </r>
  <r>
    <x v="5"/>
    <x v="1"/>
    <x v="39"/>
    <n v="480"/>
    <n v="1"/>
    <n v="480"/>
    <n v="8"/>
    <x v="3"/>
    <x v="3"/>
    <m/>
  </r>
  <r>
    <x v="5"/>
    <x v="1"/>
    <x v="1"/>
    <n v="30"/>
    <n v="2"/>
    <n v="60"/>
    <n v="1"/>
    <x v="3"/>
    <x v="0"/>
    <m/>
  </r>
  <r>
    <x v="5"/>
    <x v="9"/>
    <x v="31"/>
    <n v="30"/>
    <n v="1"/>
    <n v="30"/>
    <n v="0.5"/>
    <x v="3"/>
    <x v="0"/>
    <s v="collecting feedback and validating before start of rotation"/>
  </r>
  <r>
    <x v="5"/>
    <x v="0"/>
    <x v="1"/>
    <n v="30"/>
    <n v="2"/>
    <n v="60"/>
    <n v="1"/>
    <x v="3"/>
    <x v="0"/>
    <m/>
  </r>
  <r>
    <x v="5"/>
    <x v="7"/>
    <x v="20"/>
    <n v="60"/>
    <n v="1"/>
    <n v="60"/>
    <n v="1"/>
    <x v="3"/>
    <x v="6"/>
    <s v="Siron DB walkthrough"/>
  </r>
  <r>
    <x v="5"/>
    <x v="9"/>
    <x v="36"/>
    <n v="60"/>
    <n v="1"/>
    <n v="60"/>
    <n v="1"/>
    <x v="3"/>
    <x v="1"/>
    <m/>
  </r>
  <r>
    <x v="5"/>
    <x v="1"/>
    <x v="33"/>
    <n v="240"/>
    <n v="1"/>
    <n v="240"/>
    <n v="4"/>
    <x v="3"/>
    <x v="3"/>
    <s v="running Draft version for new monthly report for SA"/>
  </r>
  <r>
    <x v="5"/>
    <x v="4"/>
    <x v="14"/>
    <n v="30"/>
    <n v="1"/>
    <n v="30"/>
    <n v="0.5"/>
    <x v="3"/>
    <x v="7"/>
    <s v="getting escalation that oncall is not responding and engaging Ops to check tt"/>
  </r>
  <r>
    <x v="5"/>
    <x v="5"/>
    <x v="36"/>
    <n v="60"/>
    <n v="1"/>
    <n v="60"/>
    <n v="1"/>
    <x v="3"/>
    <x v="1"/>
    <s v="Monitor the monitoring tools - - alignment  "/>
  </r>
  <r>
    <x v="5"/>
    <x v="5"/>
    <x v="14"/>
    <n v="30"/>
    <n v="1"/>
    <n v="30"/>
    <n v="0.5"/>
    <x v="3"/>
    <x v="7"/>
    <s v="OMI is not catching alarms for HUB since 18th of March"/>
  </r>
  <r>
    <x v="5"/>
    <x v="1"/>
    <x v="31"/>
    <n v="30"/>
    <n v="1"/>
    <n v="30"/>
    <n v="0.5"/>
    <x v="3"/>
    <x v="0"/>
    <m/>
  </r>
  <r>
    <x v="5"/>
    <x v="1"/>
    <x v="26"/>
    <n v="30"/>
    <n v="1"/>
    <n v="30"/>
    <n v="0.5"/>
    <x v="3"/>
    <x v="4"/>
    <s v="Checking on what should be done as process to change MI agent pass"/>
  </r>
  <r>
    <x v="3"/>
    <x v="1"/>
    <x v="20"/>
    <n v="60"/>
    <n v="1"/>
    <n v="60"/>
    <n v="1"/>
    <x v="3"/>
    <x v="6"/>
    <m/>
  </r>
  <r>
    <x v="3"/>
    <x v="1"/>
    <x v="19"/>
    <n v="60"/>
    <n v="1"/>
    <n v="60"/>
    <n v="1"/>
    <x v="3"/>
    <x v="6"/>
    <m/>
  </r>
  <r>
    <x v="3"/>
    <x v="1"/>
    <x v="25"/>
    <n v="480"/>
    <n v="3"/>
    <n v="1440"/>
    <n v="24"/>
    <x v="3"/>
    <x v="6"/>
    <m/>
  </r>
  <r>
    <x v="3"/>
    <x v="1"/>
    <x v="22"/>
    <n v="60"/>
    <n v="2"/>
    <n v="120"/>
    <n v="2"/>
    <x v="3"/>
    <x v="2"/>
    <m/>
  </r>
  <r>
    <x v="3"/>
    <x v="1"/>
    <x v="4"/>
    <n v="30"/>
    <n v="4"/>
    <n v="120"/>
    <n v="2"/>
    <x v="3"/>
    <x v="2"/>
    <m/>
  </r>
  <r>
    <x v="3"/>
    <x v="1"/>
    <x v="6"/>
    <n v="30"/>
    <n v="4"/>
    <n v="120"/>
    <n v="2"/>
    <x v="3"/>
    <x v="1"/>
    <m/>
  </r>
  <r>
    <x v="3"/>
    <x v="1"/>
    <x v="1"/>
    <n v="30"/>
    <n v="21"/>
    <n v="630"/>
    <n v="10.5"/>
    <x v="3"/>
    <x v="0"/>
    <m/>
  </r>
  <r>
    <x v="3"/>
    <x v="1"/>
    <x v="8"/>
    <n v="30"/>
    <n v="8"/>
    <n v="240"/>
    <n v="4"/>
    <x v="3"/>
    <x v="4"/>
    <m/>
  </r>
  <r>
    <x v="3"/>
    <x v="1"/>
    <x v="9"/>
    <n v="60"/>
    <n v="4"/>
    <n v="240"/>
    <n v="4"/>
    <x v="3"/>
    <x v="5"/>
    <m/>
  </r>
  <r>
    <x v="3"/>
    <x v="1"/>
    <x v="11"/>
    <n v="30"/>
    <n v="8"/>
    <n v="240"/>
    <n v="4"/>
    <x v="3"/>
    <x v="6"/>
    <m/>
  </r>
  <r>
    <x v="3"/>
    <x v="3"/>
    <x v="16"/>
    <n v="15"/>
    <n v="12"/>
    <n v="180"/>
    <n v="3"/>
    <x v="3"/>
    <x v="0"/>
    <s v="follow up"/>
  </r>
  <r>
    <x v="3"/>
    <x v="3"/>
    <x v="17"/>
    <n v="30"/>
    <n v="8"/>
    <n v="240"/>
    <n v="4"/>
    <x v="3"/>
    <x v="0"/>
    <m/>
  </r>
  <r>
    <x v="3"/>
    <x v="3"/>
    <x v="18"/>
    <n v="30"/>
    <n v="4"/>
    <n v="120"/>
    <n v="2"/>
    <x v="3"/>
    <x v="3"/>
    <s v="follow up"/>
  </r>
  <r>
    <x v="3"/>
    <x v="1"/>
    <x v="12"/>
    <n v="30"/>
    <n v="8"/>
    <n v="240"/>
    <n v="4"/>
    <x v="3"/>
    <x v="1"/>
    <m/>
  </r>
  <r>
    <x v="3"/>
    <x v="1"/>
    <x v="26"/>
    <n v="30"/>
    <n v="34"/>
    <n v="1020"/>
    <n v="17"/>
    <x v="3"/>
    <x v="4"/>
    <s v="HUB stuff/ smart app certificates"/>
  </r>
  <r>
    <x v="3"/>
    <x v="1"/>
    <x v="29"/>
    <n v="30"/>
    <n v="4"/>
    <n v="120"/>
    <n v="2"/>
    <x v="3"/>
    <x v="5"/>
    <s v="PBIs"/>
  </r>
  <r>
    <x v="3"/>
    <x v="1"/>
    <x v="27"/>
    <n v="30"/>
    <n v="4"/>
    <n v="120"/>
    <n v="2"/>
    <x v="3"/>
    <x v="0"/>
    <s v="HUB Monitoring enhancement"/>
  </r>
  <r>
    <x v="3"/>
    <x v="1"/>
    <x v="8"/>
    <n v="30"/>
    <n v="8"/>
    <n v="240"/>
    <n v="4"/>
    <x v="3"/>
    <x v="4"/>
    <s v="HUB OSs,DBs version, patch"/>
  </r>
  <r>
    <x v="3"/>
    <x v="1"/>
    <x v="8"/>
    <n v="30"/>
    <n v="8"/>
    <n v="240"/>
    <n v="4"/>
    <x v="3"/>
    <x v="4"/>
    <s v="Security audit for Servet &amp; Simon"/>
  </r>
  <r>
    <x v="3"/>
    <x v="4"/>
    <x v="27"/>
    <n v="30"/>
    <n v="5"/>
    <n v="150"/>
    <n v="2.5"/>
    <x v="3"/>
    <x v="0"/>
    <s v="check all G2 accesses status"/>
  </r>
  <r>
    <x v="0"/>
    <x v="1"/>
    <x v="0"/>
    <n v="60"/>
    <n v="4"/>
    <n v="240"/>
    <n v="4"/>
    <x v="3"/>
    <x v="0"/>
    <s v="Day 3,28,29,30"/>
  </r>
  <r>
    <x v="0"/>
    <x v="1"/>
    <x v="0"/>
    <n v="60"/>
    <n v="4"/>
    <n v="240"/>
    <n v="4"/>
    <x v="3"/>
    <x v="0"/>
    <s v="TZ observation call checks"/>
  </r>
  <r>
    <x v="0"/>
    <x v="0"/>
    <x v="0"/>
    <n v="60"/>
    <n v="16"/>
    <n v="960"/>
    <n v="16"/>
    <x v="3"/>
    <x v="0"/>
    <s v="Days 1,6,7,14,15,16,17,21,22,23,24,27,28,29,30"/>
  </r>
  <r>
    <x v="0"/>
    <x v="0"/>
    <x v="2"/>
    <n v="30"/>
    <n v="20"/>
    <n v="600"/>
    <n v="10"/>
    <x v="3"/>
    <x v="1"/>
    <m/>
  </r>
  <r>
    <x v="0"/>
    <x v="2"/>
    <x v="13"/>
    <n v="720"/>
    <n v="4"/>
    <n v="2880"/>
    <n v="48"/>
    <x v="3"/>
    <x v="7"/>
    <m/>
  </r>
  <r>
    <x v="0"/>
    <x v="2"/>
    <x v="14"/>
    <n v="30"/>
    <n v="18"/>
    <n v="540"/>
    <n v="9"/>
    <x v="3"/>
    <x v="7"/>
    <m/>
  </r>
  <r>
    <x v="0"/>
    <x v="1"/>
    <x v="20"/>
    <n v="60"/>
    <n v="1"/>
    <n v="60"/>
    <n v="1"/>
    <x v="3"/>
    <x v="6"/>
    <s v="Siron DB walkthrough"/>
  </r>
  <r>
    <x v="0"/>
    <x v="1"/>
    <x v="4"/>
    <n v="30"/>
    <n v="1"/>
    <n v="30"/>
    <n v="0.5"/>
    <x v="3"/>
    <x v="2"/>
    <s v="CRQ000030265167 raised for the market"/>
  </r>
  <r>
    <x v="0"/>
    <x v="0"/>
    <x v="6"/>
    <n v="30"/>
    <n v="5"/>
    <n v="150"/>
    <n v="2.5"/>
    <x v="3"/>
    <x v="1"/>
    <m/>
  </r>
  <r>
    <x v="0"/>
    <x v="0"/>
    <x v="1"/>
    <n v="30"/>
    <n v="20"/>
    <n v="600"/>
    <n v="10"/>
    <x v="3"/>
    <x v="0"/>
    <m/>
  </r>
  <r>
    <x v="0"/>
    <x v="0"/>
    <x v="7"/>
    <n v="90"/>
    <n v="1"/>
    <n v="90"/>
    <n v="1.5"/>
    <x v="3"/>
    <x v="3"/>
    <s v="TZ Capacity data"/>
  </r>
  <r>
    <x v="0"/>
    <x v="0"/>
    <x v="8"/>
    <n v="30"/>
    <n v="2"/>
    <n v="60"/>
    <n v="1"/>
    <x v="3"/>
    <x v="4"/>
    <m/>
  </r>
  <r>
    <x v="0"/>
    <x v="0"/>
    <x v="9"/>
    <n v="60"/>
    <n v="5"/>
    <n v="300"/>
    <n v="5"/>
    <x v="3"/>
    <x v="5"/>
    <m/>
  </r>
  <r>
    <x v="0"/>
    <x v="3"/>
    <x v="16"/>
    <n v="15"/>
    <n v="5"/>
    <n v="75"/>
    <n v="1.25"/>
    <x v="3"/>
    <x v="0"/>
    <m/>
  </r>
  <r>
    <x v="0"/>
    <x v="3"/>
    <x v="17"/>
    <n v="30"/>
    <n v="10"/>
    <n v="300"/>
    <n v="5"/>
    <x v="3"/>
    <x v="0"/>
    <s v="10 certificates for DRC OAT Real and virtual certificates has been requested "/>
  </r>
  <r>
    <x v="0"/>
    <x v="3"/>
    <x v="22"/>
    <n v="60"/>
    <n v="3"/>
    <n v="180"/>
    <n v="3"/>
    <x v="3"/>
    <x v="2"/>
    <s v="certificate changes:_x000a_CRQ000030243021: test server change on 22 of April --&gt; 30mins_x000a_CRQ000030243021:Prod servers for 6 markets on 23 of April --&gt; 2 hours "/>
  </r>
  <r>
    <x v="2"/>
    <x v="0"/>
    <x v="0"/>
    <n v="60"/>
    <n v="3"/>
    <n v="180"/>
    <n v="3"/>
    <x v="3"/>
    <x v="0"/>
    <s v="3 for each Market"/>
  </r>
  <r>
    <x v="2"/>
    <x v="7"/>
    <x v="27"/>
    <n v="30"/>
    <n v="2"/>
    <n v="60"/>
    <n v="1"/>
    <x v="3"/>
    <x v="0"/>
    <s v="check if NAP files received on MFT"/>
  </r>
  <r>
    <x v="2"/>
    <x v="3"/>
    <x v="22"/>
    <n v="60"/>
    <n v="1"/>
    <n v="60"/>
    <n v="1"/>
    <x v="3"/>
    <x v="2"/>
    <s v="Servers monthly patch"/>
  </r>
  <r>
    <x v="2"/>
    <x v="3"/>
    <x v="21"/>
    <n v="30"/>
    <n v="2"/>
    <n v="60"/>
    <n v="1"/>
    <x v="3"/>
    <x v="1"/>
    <m/>
  </r>
  <r>
    <x v="2"/>
    <x v="3"/>
    <x v="18"/>
    <n v="30"/>
    <n v="1"/>
    <n v="30"/>
    <n v="0.5"/>
    <x v="3"/>
    <x v="3"/>
    <m/>
  </r>
  <r>
    <x v="2"/>
    <x v="3"/>
    <x v="16"/>
    <n v="15"/>
    <n v="4"/>
    <n v="60"/>
    <n v="1"/>
    <x v="3"/>
    <x v="0"/>
    <m/>
  </r>
  <r>
    <x v="2"/>
    <x v="3"/>
    <x v="17"/>
    <n v="30"/>
    <n v="5"/>
    <n v="150"/>
    <n v="2.5"/>
    <x v="3"/>
    <x v="0"/>
    <m/>
  </r>
  <r>
    <x v="2"/>
    <x v="10"/>
    <x v="19"/>
    <n v="60"/>
    <n v="1"/>
    <n v="60"/>
    <n v="1"/>
    <x v="3"/>
    <x v="6"/>
    <s v="answerning UAM questions about HUB "/>
  </r>
  <r>
    <x v="2"/>
    <x v="2"/>
    <x v="13"/>
    <n v="720"/>
    <n v="2"/>
    <n v="1440"/>
    <n v="24"/>
    <x v="3"/>
    <x v="7"/>
    <m/>
  </r>
  <r>
    <x v="2"/>
    <x v="2"/>
    <x v="15"/>
    <n v="720"/>
    <n v="1"/>
    <n v="720"/>
    <n v="12"/>
    <x v="3"/>
    <x v="7"/>
    <m/>
  </r>
  <r>
    <x v="2"/>
    <x v="6"/>
    <x v="22"/>
    <n v="60"/>
    <n v="24"/>
    <n v="1440"/>
    <n v="24"/>
    <x v="3"/>
    <x v="2"/>
    <m/>
  </r>
  <r>
    <x v="2"/>
    <x v="6"/>
    <x v="27"/>
    <n v="30"/>
    <n v="8"/>
    <n v="240"/>
    <n v="4"/>
    <x v="3"/>
    <x v="0"/>
    <s v="calls with Horia and LM"/>
  </r>
  <r>
    <x v="2"/>
    <x v="6"/>
    <x v="4"/>
    <n v="30"/>
    <n v="4"/>
    <n v="120"/>
    <n v="2"/>
    <x v="3"/>
    <x v="2"/>
    <s v="raise CRQs and follow with chg management team to get approvals"/>
  </r>
  <r>
    <x v="2"/>
    <x v="6"/>
    <x v="27"/>
    <n v="30"/>
    <n v="2"/>
    <n v="60"/>
    <n v="1"/>
    <x v="3"/>
    <x v="0"/>
    <s v="slove access issues after upgarde like HW issue on GH PR JB"/>
  </r>
  <r>
    <x v="2"/>
    <x v="1"/>
    <x v="19"/>
    <n v="60"/>
    <n v="4"/>
    <n v="240"/>
    <n v="4"/>
    <x v="3"/>
    <x v="6"/>
    <m/>
  </r>
  <r>
    <x v="2"/>
    <x v="1"/>
    <x v="6"/>
    <n v="30"/>
    <n v="4"/>
    <n v="120"/>
    <n v="2"/>
    <x v="3"/>
    <x v="1"/>
    <m/>
  </r>
  <r>
    <x v="2"/>
    <x v="1"/>
    <x v="0"/>
    <n v="60"/>
    <n v="12"/>
    <n v="720"/>
    <n v="12"/>
    <x v="3"/>
    <x v="0"/>
    <m/>
  </r>
  <r>
    <x v="2"/>
    <x v="1"/>
    <x v="1"/>
    <n v="30"/>
    <n v="22"/>
    <n v="660"/>
    <n v="11"/>
    <x v="3"/>
    <x v="0"/>
    <m/>
  </r>
  <r>
    <x v="2"/>
    <x v="1"/>
    <x v="12"/>
    <n v="30"/>
    <n v="8"/>
    <n v="240"/>
    <n v="4"/>
    <x v="3"/>
    <x v="1"/>
    <m/>
  </r>
  <r>
    <x v="2"/>
    <x v="1"/>
    <x v="0"/>
    <n v="60"/>
    <n v="30"/>
    <n v="1800"/>
    <n v="30"/>
    <x v="3"/>
    <x v="0"/>
    <s v="TZ GO live (3 calls every day +HC)"/>
  </r>
  <r>
    <x v="2"/>
    <x v="1"/>
    <x v="14"/>
    <n v="30"/>
    <n v="10"/>
    <n v="300"/>
    <n v="5"/>
    <x v="3"/>
    <x v="7"/>
    <s v="internal oncall for HUB"/>
  </r>
  <r>
    <x v="2"/>
    <x v="2"/>
    <x v="14"/>
    <n v="30"/>
    <n v="6"/>
    <n v="180"/>
    <n v="3"/>
    <x v="3"/>
    <x v="7"/>
    <s v="Morning Ops during working days"/>
  </r>
  <r>
    <x v="2"/>
    <x v="7"/>
    <x v="38"/>
    <n v="30"/>
    <n v="40"/>
    <n v="1200"/>
    <n v="20"/>
    <x v="3"/>
    <x v="1"/>
    <s v="NAP TZ GoLive call"/>
  </r>
  <r>
    <x v="1"/>
    <x v="1"/>
    <x v="0"/>
    <n v="60"/>
    <n v="10"/>
    <n v="600"/>
    <n v="10"/>
    <x v="3"/>
    <x v="0"/>
    <m/>
  </r>
  <r>
    <x v="1"/>
    <x v="1"/>
    <x v="1"/>
    <n v="30"/>
    <n v="21"/>
    <n v="630"/>
    <n v="10.5"/>
    <x v="3"/>
    <x v="0"/>
    <m/>
  </r>
  <r>
    <x v="1"/>
    <x v="1"/>
    <x v="7"/>
    <n v="90"/>
    <n v="5"/>
    <n v="450"/>
    <n v="7.5"/>
    <x v="3"/>
    <x v="3"/>
    <m/>
  </r>
  <r>
    <x v="1"/>
    <x v="1"/>
    <x v="19"/>
    <n v="60"/>
    <n v="3"/>
    <n v="180"/>
    <n v="3"/>
    <x v="3"/>
    <x v="6"/>
    <s v="Training for Cleaning Up data base /grid"/>
  </r>
  <r>
    <x v="1"/>
    <x v="1"/>
    <x v="22"/>
    <n v="60"/>
    <n v="2"/>
    <n v="120"/>
    <n v="2"/>
    <x v="3"/>
    <x v="2"/>
    <m/>
  </r>
  <r>
    <x v="1"/>
    <x v="1"/>
    <x v="6"/>
    <n v="30"/>
    <n v="5"/>
    <n v="150"/>
    <n v="2.5"/>
    <x v="3"/>
    <x v="1"/>
    <m/>
  </r>
  <r>
    <x v="1"/>
    <x v="1"/>
    <x v="8"/>
    <n v="30"/>
    <n v="1"/>
    <n v="30"/>
    <n v="0.5"/>
    <x v="3"/>
    <x v="4"/>
    <m/>
  </r>
  <r>
    <x v="1"/>
    <x v="1"/>
    <x v="11"/>
    <n v="30"/>
    <n v="1"/>
    <n v="30"/>
    <n v="0.5"/>
    <x v="3"/>
    <x v="6"/>
    <m/>
  </r>
  <r>
    <x v="1"/>
    <x v="1"/>
    <x v="13"/>
    <n v="720"/>
    <n v="4"/>
    <n v="2880"/>
    <n v="48"/>
    <x v="3"/>
    <x v="7"/>
    <m/>
  </r>
  <r>
    <x v="1"/>
    <x v="1"/>
    <x v="15"/>
    <n v="720"/>
    <n v="1"/>
    <n v="720"/>
    <n v="12"/>
    <x v="3"/>
    <x v="7"/>
    <m/>
  </r>
  <r>
    <x v="1"/>
    <x v="1"/>
    <x v="28"/>
    <n v="30"/>
    <n v="3"/>
    <n v="90"/>
    <n v="1.5"/>
    <x v="3"/>
    <x v="5"/>
    <m/>
  </r>
  <r>
    <x v="1"/>
    <x v="1"/>
    <x v="14"/>
    <n v="30"/>
    <n v="10"/>
    <n v="300"/>
    <n v="5"/>
    <x v="3"/>
    <x v="7"/>
    <m/>
  </r>
  <r>
    <x v="1"/>
    <x v="1"/>
    <x v="30"/>
    <n v="30"/>
    <n v="30"/>
    <n v="900"/>
    <n v="15"/>
    <x v="3"/>
    <x v="0"/>
    <m/>
  </r>
  <r>
    <x v="1"/>
    <x v="1"/>
    <x v="5"/>
    <n v="60"/>
    <n v="4"/>
    <n v="240"/>
    <n v="4"/>
    <x v="3"/>
    <x v="2"/>
    <m/>
  </r>
  <r>
    <x v="1"/>
    <x v="1"/>
    <x v="12"/>
    <n v="30"/>
    <n v="4"/>
    <n v="120"/>
    <n v="2"/>
    <x v="3"/>
    <x v="1"/>
    <m/>
  </r>
  <r>
    <x v="1"/>
    <x v="1"/>
    <x v="27"/>
    <n v="30"/>
    <n v="10"/>
    <n v="300"/>
    <n v="5"/>
    <x v="3"/>
    <x v="0"/>
    <s v="alignment calls with team members for tasks and BAU"/>
  </r>
  <r>
    <x v="1"/>
    <x v="1"/>
    <x v="26"/>
    <n v="30"/>
    <n v="2"/>
    <n v="60"/>
    <n v="1"/>
    <x v="3"/>
    <x v="4"/>
    <m/>
  </r>
  <r>
    <x v="1"/>
    <x v="0"/>
    <x v="0"/>
    <n v="60"/>
    <n v="3"/>
    <n v="180"/>
    <n v="3"/>
    <x v="3"/>
    <x v="0"/>
    <m/>
  </r>
  <r>
    <x v="1"/>
    <x v="0"/>
    <x v="2"/>
    <n v="30"/>
    <n v="10"/>
    <n v="300"/>
    <n v="5"/>
    <x v="3"/>
    <x v="1"/>
    <m/>
  </r>
  <r>
    <x v="1"/>
    <x v="0"/>
    <x v="19"/>
    <n v="60"/>
    <n v="3"/>
    <n v="180"/>
    <n v="3"/>
    <x v="3"/>
    <x v="6"/>
    <m/>
  </r>
  <r>
    <x v="1"/>
    <x v="0"/>
    <x v="6"/>
    <n v="30"/>
    <n v="4"/>
    <n v="120"/>
    <n v="2"/>
    <x v="3"/>
    <x v="1"/>
    <m/>
  </r>
  <r>
    <x v="1"/>
    <x v="0"/>
    <x v="8"/>
    <n v="30"/>
    <n v="1"/>
    <n v="30"/>
    <n v="0.5"/>
    <x v="3"/>
    <x v="4"/>
    <m/>
  </r>
  <r>
    <x v="1"/>
    <x v="0"/>
    <x v="11"/>
    <n v="30"/>
    <n v="2"/>
    <n v="60"/>
    <n v="1"/>
    <x v="3"/>
    <x v="6"/>
    <m/>
  </r>
  <r>
    <x v="1"/>
    <x v="0"/>
    <x v="28"/>
    <n v="30"/>
    <n v="3"/>
    <n v="90"/>
    <n v="1.5"/>
    <x v="3"/>
    <x v="5"/>
    <m/>
  </r>
  <r>
    <x v="1"/>
    <x v="0"/>
    <x v="14"/>
    <n v="30"/>
    <n v="10"/>
    <n v="300"/>
    <n v="5"/>
    <x v="3"/>
    <x v="7"/>
    <m/>
  </r>
  <r>
    <x v="1"/>
    <x v="0"/>
    <x v="5"/>
    <n v="60"/>
    <n v="2"/>
    <n v="120"/>
    <n v="2"/>
    <x v="3"/>
    <x v="2"/>
    <m/>
  </r>
  <r>
    <x v="1"/>
    <x v="0"/>
    <x v="12"/>
    <n v="30"/>
    <n v="4"/>
    <n v="120"/>
    <n v="2"/>
    <x v="3"/>
    <x v="1"/>
    <m/>
  </r>
  <r>
    <x v="1"/>
    <x v="0"/>
    <x v="26"/>
    <n v="30"/>
    <n v="2"/>
    <n v="60"/>
    <n v="1"/>
    <x v="3"/>
    <x v="4"/>
    <m/>
  </r>
  <r>
    <x v="1"/>
    <x v="0"/>
    <x v="27"/>
    <n v="30"/>
    <n v="15"/>
    <n v="450"/>
    <n v="7.5"/>
    <x v="3"/>
    <x v="0"/>
    <s v="alignment calls with team members for tasks and BAU"/>
  </r>
  <r>
    <x v="4"/>
    <x v="0"/>
    <x v="22"/>
    <n v="60"/>
    <n v="16"/>
    <n v="960"/>
    <n v="16"/>
    <x v="3"/>
    <x v="2"/>
    <m/>
  </r>
  <r>
    <x v="4"/>
    <x v="0"/>
    <x v="5"/>
    <n v="60"/>
    <n v="10.5"/>
    <n v="630"/>
    <n v="10.5"/>
    <x v="3"/>
    <x v="2"/>
    <m/>
  </r>
  <r>
    <x v="4"/>
    <x v="0"/>
    <x v="19"/>
    <n v="60"/>
    <n v="1"/>
    <n v="60"/>
    <n v="1"/>
    <x v="3"/>
    <x v="6"/>
    <m/>
  </r>
  <r>
    <x v="4"/>
    <x v="0"/>
    <x v="4"/>
    <n v="30"/>
    <n v="3"/>
    <n v="90"/>
    <n v="1.5"/>
    <x v="3"/>
    <x v="2"/>
    <m/>
  </r>
  <r>
    <x v="4"/>
    <x v="0"/>
    <x v="6"/>
    <n v="30"/>
    <n v="4"/>
    <n v="120"/>
    <n v="2"/>
    <x v="3"/>
    <x v="1"/>
    <m/>
  </r>
  <r>
    <x v="4"/>
    <x v="0"/>
    <x v="1"/>
    <n v="30"/>
    <n v="22"/>
    <n v="660"/>
    <n v="11"/>
    <x v="3"/>
    <x v="0"/>
    <m/>
  </r>
  <r>
    <x v="4"/>
    <x v="0"/>
    <x v="2"/>
    <n v="30"/>
    <n v="10"/>
    <n v="300"/>
    <n v="5"/>
    <x v="3"/>
    <x v="1"/>
    <m/>
  </r>
  <r>
    <x v="4"/>
    <x v="0"/>
    <x v="3"/>
    <n v="30"/>
    <n v="10"/>
    <n v="300"/>
    <n v="5"/>
    <x v="3"/>
    <x v="1"/>
    <m/>
  </r>
  <r>
    <x v="4"/>
    <x v="0"/>
    <x v="8"/>
    <n v="30"/>
    <n v="20"/>
    <n v="600"/>
    <n v="10"/>
    <x v="3"/>
    <x v="4"/>
    <m/>
  </r>
  <r>
    <x v="4"/>
    <x v="0"/>
    <x v="12"/>
    <n v="30"/>
    <n v="8"/>
    <n v="240"/>
    <n v="4"/>
    <x v="3"/>
    <x v="1"/>
    <m/>
  </r>
  <r>
    <x v="4"/>
    <x v="0"/>
    <x v="9"/>
    <n v="60"/>
    <n v="4"/>
    <n v="240"/>
    <n v="4"/>
    <x v="3"/>
    <x v="5"/>
    <m/>
  </r>
  <r>
    <x v="4"/>
    <x v="0"/>
    <x v="26"/>
    <n v="30"/>
    <n v="22"/>
    <n v="660"/>
    <n v="11"/>
    <x v="3"/>
    <x v="4"/>
    <m/>
  </r>
  <r>
    <x v="4"/>
    <x v="0"/>
    <x v="13"/>
    <n v="720"/>
    <n v="3"/>
    <n v="2160"/>
    <n v="36"/>
    <x v="3"/>
    <x v="7"/>
    <m/>
  </r>
  <r>
    <x v="4"/>
    <x v="0"/>
    <x v="15"/>
    <n v="720"/>
    <n v="1"/>
    <n v="720"/>
    <n v="12"/>
    <x v="3"/>
    <x v="7"/>
    <m/>
  </r>
  <r>
    <x v="4"/>
    <x v="0"/>
    <x v="14"/>
    <n v="30"/>
    <n v="20"/>
    <n v="600"/>
    <n v="10"/>
    <x v="3"/>
    <x v="7"/>
    <m/>
  </r>
  <r>
    <x v="4"/>
    <x v="0"/>
    <x v="28"/>
    <n v="30"/>
    <n v="3"/>
    <n v="90"/>
    <n v="1.5"/>
    <x v="3"/>
    <x v="5"/>
    <s v="PBI Meetings "/>
  </r>
  <r>
    <x v="4"/>
    <x v="0"/>
    <x v="29"/>
    <n v="30"/>
    <n v="12"/>
    <n v="360"/>
    <n v="6"/>
    <x v="3"/>
    <x v="5"/>
    <s v="Problem tickets and RCA investigations "/>
  </r>
  <r>
    <x v="4"/>
    <x v="6"/>
    <x v="22"/>
    <n v="60"/>
    <n v="16"/>
    <n v="960"/>
    <n v="16"/>
    <x v="3"/>
    <x v="2"/>
    <m/>
  </r>
  <r>
    <x v="4"/>
    <x v="6"/>
    <x v="8"/>
    <n v="30"/>
    <n v="30"/>
    <n v="900"/>
    <n v="15"/>
    <x v="3"/>
    <x v="4"/>
    <m/>
  </r>
  <r>
    <x v="4"/>
    <x v="6"/>
    <x v="27"/>
    <n v="30"/>
    <n v="12"/>
    <n v="360"/>
    <n v="6"/>
    <x v="3"/>
    <x v="0"/>
    <s v="Cleaning JB Drives"/>
  </r>
  <r>
    <x v="6"/>
    <x v="1"/>
    <x v="37"/>
    <n v="20"/>
    <n v="96"/>
    <n v="1920"/>
    <n v="32"/>
    <x v="3"/>
    <x v="4"/>
    <s v="Monitoring Tickets handled by L1"/>
  </r>
  <r>
    <x v="6"/>
    <x v="0"/>
    <x v="37"/>
    <n v="20"/>
    <n v="32"/>
    <n v="640"/>
    <n v="10.666666666666666"/>
    <x v="3"/>
    <x v="4"/>
    <s v="Monitoring Tickets handled by L1/L2"/>
  </r>
  <r>
    <x v="6"/>
    <x v="1"/>
    <x v="40"/>
    <n v="5"/>
    <n v="2357"/>
    <n v="11785"/>
    <n v="196.41666666666666"/>
    <x v="4"/>
    <x v="4"/>
    <s v="Monitoring Tickets handled by L1"/>
  </r>
  <r>
    <x v="6"/>
    <x v="0"/>
    <x v="37"/>
    <n v="20"/>
    <n v="29"/>
    <n v="580"/>
    <n v="9.6666666666666661"/>
    <x v="4"/>
    <x v="4"/>
    <s v="Monitoring Tickets handled by L1/L2"/>
  </r>
  <r>
    <x v="5"/>
    <x v="1"/>
    <x v="36"/>
    <n v="60"/>
    <n v="1"/>
    <n v="60"/>
    <n v="1"/>
    <x v="4"/>
    <x v="1"/>
    <s v="Preparing for HUB MZ"/>
  </r>
  <r>
    <x v="5"/>
    <x v="1"/>
    <x v="26"/>
    <n v="30"/>
    <n v="2"/>
    <n v="60"/>
    <n v="1"/>
    <x v="4"/>
    <x v="4"/>
    <s v="OMI to Vcenter connectivity problem, meeting with Mai"/>
  </r>
  <r>
    <x v="5"/>
    <x v="1"/>
    <x v="39"/>
    <n v="480"/>
    <n v="4"/>
    <n v="1920"/>
    <n v="32"/>
    <x v="4"/>
    <x v="3"/>
    <m/>
  </r>
  <r>
    <x v="5"/>
    <x v="0"/>
    <x v="39"/>
    <n v="480"/>
    <n v="3.5"/>
    <n v="1680"/>
    <n v="28"/>
    <x v="4"/>
    <x v="3"/>
    <m/>
  </r>
  <r>
    <x v="5"/>
    <x v="0"/>
    <x v="32"/>
    <n v="30"/>
    <n v="4"/>
    <n v="120"/>
    <n v="2"/>
    <x v="4"/>
    <x v="0"/>
    <s v="aligning who to perform HC during Amr shift, Aya in NAP, Mahmoud in G2, aligning HC on Thursday while Karim is starting late, aligning who to submit CRQ and to attend CAB"/>
  </r>
  <r>
    <x v="5"/>
    <x v="9"/>
    <x v="12"/>
    <n v="30"/>
    <n v="5"/>
    <n v="150"/>
    <n v="2.5"/>
    <x v="4"/>
    <x v="1"/>
    <s v="Weekly Mgmt meeting with GDC, Chat with Tamer"/>
  </r>
  <r>
    <x v="5"/>
    <x v="9"/>
    <x v="20"/>
    <n v="60"/>
    <n v="2"/>
    <n v="120"/>
    <n v="2"/>
    <x v="4"/>
    <x v="6"/>
    <s v="aligning the training for the team for next Q"/>
  </r>
  <r>
    <x v="5"/>
    <x v="1"/>
    <x v="20"/>
    <n v="60"/>
    <n v="1"/>
    <n v="60"/>
    <n v="1"/>
    <x v="4"/>
    <x v="6"/>
    <s v="1 session training for User mgmt from ZA"/>
  </r>
  <r>
    <x v="5"/>
    <x v="1"/>
    <x v="33"/>
    <n v="240"/>
    <n v="2"/>
    <n v="480"/>
    <n v="8"/>
    <x v="4"/>
    <x v="3"/>
    <s v="Monthly report for ZA, Preparing availability, IR monthly report"/>
  </r>
  <r>
    <x v="5"/>
    <x v="1"/>
    <x v="35"/>
    <n v="30"/>
    <n v="1"/>
    <n v="30"/>
    <n v="0.5"/>
    <x v="4"/>
    <x v="3"/>
    <s v="working on the proposal for HUB MZ"/>
  </r>
  <r>
    <x v="5"/>
    <x v="5"/>
    <x v="20"/>
    <n v="60"/>
    <n v="1"/>
    <n v="60"/>
    <n v="1"/>
    <x v="4"/>
    <x v="6"/>
    <s v="Planing KT for new comers in PQA"/>
  </r>
  <r>
    <x v="5"/>
    <x v="1"/>
    <x v="36"/>
    <n v="60"/>
    <n v="1"/>
    <n v="60"/>
    <n v="1"/>
    <x v="4"/>
    <x v="1"/>
    <s v="Meeting with Project team"/>
  </r>
  <r>
    <x v="5"/>
    <x v="0"/>
    <x v="24"/>
    <n v="30"/>
    <n v="3"/>
    <n v="90"/>
    <n v="1.5"/>
    <x v="4"/>
    <x v="1"/>
    <m/>
  </r>
  <r>
    <x v="5"/>
    <x v="1"/>
    <x v="36"/>
    <n v="60"/>
    <n v="1"/>
    <n v="60"/>
    <n v="1"/>
    <x v="4"/>
    <x v="1"/>
    <s v="aligning with Romina, Khairy n Mai user creation for ZA requested from L1"/>
  </r>
  <r>
    <x v="5"/>
    <x v="1"/>
    <x v="30"/>
    <n v="30"/>
    <n v="46"/>
    <n v="1380"/>
    <n v="23"/>
    <x v="4"/>
    <x v="0"/>
    <s v="Requesting support teams to be added to reportal + BAU"/>
  </r>
  <r>
    <x v="5"/>
    <x v="1"/>
    <x v="12"/>
    <n v="30"/>
    <n v="4"/>
    <n v="120"/>
    <n v="2"/>
    <x v="4"/>
    <x v="1"/>
    <s v="alignment meeting with Mai, Amr for OMI and BAU"/>
  </r>
  <r>
    <x v="5"/>
    <x v="0"/>
    <x v="30"/>
    <n v="30"/>
    <n v="34"/>
    <n v="1020"/>
    <n v="17"/>
    <x v="4"/>
    <x v="0"/>
    <s v="aligning Moniroting GAP report + BAU"/>
  </r>
  <r>
    <x v="5"/>
    <x v="9"/>
    <x v="31"/>
    <n v="30"/>
    <n v="1"/>
    <n v="30"/>
    <n v="0.5"/>
    <x v="4"/>
    <x v="0"/>
    <s v="360 feedback on the resource rotation between services"/>
  </r>
  <r>
    <x v="5"/>
    <x v="9"/>
    <x v="36"/>
    <n v="60"/>
    <n v="1"/>
    <n v="60"/>
    <n v="1"/>
    <x v="4"/>
    <x v="1"/>
    <s v="Clash of the Titans - Catalist Event"/>
  </r>
  <r>
    <x v="5"/>
    <x v="1"/>
    <x v="1"/>
    <n v="30"/>
    <n v="4"/>
    <n v="120"/>
    <n v="2"/>
    <x v="4"/>
    <x v="0"/>
    <m/>
  </r>
  <r>
    <x v="5"/>
    <x v="1"/>
    <x v="36"/>
    <n v="60"/>
    <n v="1"/>
    <n v="60"/>
    <n v="1"/>
    <x v="4"/>
    <x v="1"/>
    <s v="Meeting with Jean, Garry and Khairy to discuss utilization report"/>
  </r>
  <r>
    <x v="5"/>
    <x v="0"/>
    <x v="12"/>
    <n v="30"/>
    <n v="1"/>
    <n v="30"/>
    <n v="0.5"/>
    <x v="4"/>
    <x v="1"/>
    <m/>
  </r>
  <r>
    <x v="5"/>
    <x v="0"/>
    <x v="29"/>
    <n v="30"/>
    <n v="1"/>
    <n v="30"/>
    <n v="0.5"/>
    <x v="4"/>
    <x v="5"/>
    <m/>
  </r>
  <r>
    <x v="5"/>
    <x v="1"/>
    <x v="14"/>
    <n v="30"/>
    <n v="1"/>
    <n v="30"/>
    <n v="0.5"/>
    <x v="4"/>
    <x v="7"/>
    <s v="ESXi is unavailable, contacting 4C and Lucian"/>
  </r>
  <r>
    <x v="5"/>
    <x v="7"/>
    <x v="30"/>
    <n v="30"/>
    <n v="1"/>
    <n v="30"/>
    <n v="0.5"/>
    <x v="4"/>
    <x v="0"/>
    <s v="aligning the OAT test needed"/>
  </r>
  <r>
    <x v="5"/>
    <x v="9"/>
    <x v="30"/>
    <n v="30"/>
    <n v="10"/>
    <n v="300"/>
    <n v="5"/>
    <x v="4"/>
    <x v="0"/>
    <s v="Clash of the Titans - Catalist Event 1 - pushing the team"/>
  </r>
  <r>
    <x v="5"/>
    <x v="0"/>
    <x v="20"/>
    <n v="60"/>
    <n v="1"/>
    <n v="60"/>
    <n v="1"/>
    <x v="4"/>
    <x v="6"/>
    <s v="Smartphone Training - Is the incident an app or backend one?"/>
  </r>
  <r>
    <x v="5"/>
    <x v="1"/>
    <x v="6"/>
    <n v="30"/>
    <n v="1"/>
    <n v="30"/>
    <n v="0.5"/>
    <x v="4"/>
    <x v="1"/>
    <s v="Capacity meeting with Prem, Lucian and 4C"/>
  </r>
  <r>
    <x v="5"/>
    <x v="1"/>
    <x v="32"/>
    <n v="30"/>
    <n v="4"/>
    <n v="120"/>
    <n v="2"/>
    <x v="4"/>
    <x v="0"/>
    <s v="aligning moniroting threshold + BAU"/>
  </r>
  <r>
    <x v="5"/>
    <x v="9"/>
    <x v="35"/>
    <n v="30"/>
    <n v="1"/>
    <n v="30"/>
    <n v="0.5"/>
    <x v="4"/>
    <x v="3"/>
    <s v="preparing list of downgraded tt for Khairy"/>
  </r>
  <r>
    <x v="5"/>
    <x v="9"/>
    <x v="36"/>
    <n v="60"/>
    <n v="1"/>
    <n v="60"/>
    <n v="1"/>
    <x v="4"/>
    <x v="1"/>
    <s v="weekly meeting with GDC"/>
  </r>
  <r>
    <x v="5"/>
    <x v="9"/>
    <x v="31"/>
    <n v="30"/>
    <n v="1"/>
    <n v="30"/>
    <n v="0.5"/>
    <x v="4"/>
    <x v="0"/>
    <s v="aligning resource rotation with Mona and Sammar"/>
  </r>
  <r>
    <x v="5"/>
    <x v="0"/>
    <x v="1"/>
    <n v="30"/>
    <n v="5"/>
    <n v="150"/>
    <n v="2.5"/>
    <x v="4"/>
    <x v="0"/>
    <m/>
  </r>
  <r>
    <x v="5"/>
    <x v="9"/>
    <x v="33"/>
    <n v="240"/>
    <n v="1"/>
    <n v="240"/>
    <n v="4"/>
    <x v="4"/>
    <x v="3"/>
    <s v="Utilization report (26th of May)"/>
  </r>
  <r>
    <x v="5"/>
    <x v="1"/>
    <x v="6"/>
    <n v="30"/>
    <n v="1"/>
    <n v="30"/>
    <n v="0.5"/>
    <x v="4"/>
    <x v="1"/>
    <s v="HUB storage"/>
  </r>
  <r>
    <x v="5"/>
    <x v="1"/>
    <x v="24"/>
    <n v="30"/>
    <n v="7"/>
    <n v="210"/>
    <n v="3.5"/>
    <x v="4"/>
    <x v="1"/>
    <s v="weekly monitoring meeting + Weekly Ops call with Vendor"/>
  </r>
  <r>
    <x v="3"/>
    <x v="1"/>
    <x v="20"/>
    <n v="60"/>
    <n v="4"/>
    <n v="240"/>
    <n v="4"/>
    <x v="4"/>
    <x v="6"/>
    <m/>
  </r>
  <r>
    <x v="3"/>
    <x v="1"/>
    <x v="19"/>
    <n v="60"/>
    <n v="4"/>
    <n v="240"/>
    <n v="4"/>
    <x v="4"/>
    <x v="6"/>
    <m/>
  </r>
  <r>
    <x v="3"/>
    <x v="1"/>
    <x v="10"/>
    <n v="480"/>
    <n v="1"/>
    <n v="480"/>
    <n v="8"/>
    <x v="4"/>
    <x v="6"/>
    <m/>
  </r>
  <r>
    <x v="3"/>
    <x v="1"/>
    <x v="25"/>
    <n v="480"/>
    <n v="1"/>
    <n v="480"/>
    <n v="8"/>
    <x v="4"/>
    <x v="6"/>
    <m/>
  </r>
  <r>
    <x v="3"/>
    <x v="1"/>
    <x v="22"/>
    <n v="60"/>
    <n v="2"/>
    <n v="120"/>
    <n v="2"/>
    <x v="4"/>
    <x v="2"/>
    <m/>
  </r>
  <r>
    <x v="3"/>
    <x v="1"/>
    <x v="4"/>
    <n v="30"/>
    <n v="20"/>
    <n v="600"/>
    <n v="10"/>
    <x v="4"/>
    <x v="2"/>
    <m/>
  </r>
  <r>
    <x v="3"/>
    <x v="1"/>
    <x v="6"/>
    <n v="30"/>
    <n v="8"/>
    <n v="240"/>
    <n v="4"/>
    <x v="4"/>
    <x v="1"/>
    <m/>
  </r>
  <r>
    <x v="3"/>
    <x v="1"/>
    <x v="0"/>
    <n v="60"/>
    <n v="2"/>
    <n v="120"/>
    <n v="2"/>
    <x v="4"/>
    <x v="0"/>
    <m/>
  </r>
  <r>
    <x v="3"/>
    <x v="1"/>
    <x v="1"/>
    <n v="30"/>
    <n v="20"/>
    <n v="600"/>
    <n v="10"/>
    <x v="4"/>
    <x v="0"/>
    <m/>
  </r>
  <r>
    <x v="3"/>
    <x v="1"/>
    <x v="11"/>
    <n v="30"/>
    <n v="2"/>
    <n v="60"/>
    <n v="1"/>
    <x v="4"/>
    <x v="6"/>
    <m/>
  </r>
  <r>
    <x v="3"/>
    <x v="1"/>
    <x v="21"/>
    <n v="30"/>
    <n v="4"/>
    <n v="120"/>
    <n v="2"/>
    <x v="4"/>
    <x v="1"/>
    <m/>
  </r>
  <r>
    <x v="3"/>
    <x v="1"/>
    <x v="12"/>
    <n v="30"/>
    <n v="8"/>
    <n v="240"/>
    <n v="4"/>
    <x v="4"/>
    <x v="1"/>
    <m/>
  </r>
  <r>
    <x v="3"/>
    <x v="1"/>
    <x v="14"/>
    <n v="30"/>
    <n v="40"/>
    <n v="1200"/>
    <n v="20"/>
    <x v="4"/>
    <x v="7"/>
    <m/>
  </r>
  <r>
    <x v="3"/>
    <x v="1"/>
    <x v="15"/>
    <n v="720"/>
    <n v="1"/>
    <n v="720"/>
    <n v="12"/>
    <x v="4"/>
    <x v="7"/>
    <m/>
  </r>
  <r>
    <x v="3"/>
    <x v="1"/>
    <x v="30"/>
    <n v="30"/>
    <n v="100"/>
    <n v="3000"/>
    <n v="50"/>
    <x v="4"/>
    <x v="0"/>
    <m/>
  </r>
  <r>
    <x v="3"/>
    <x v="1"/>
    <x v="29"/>
    <n v="30"/>
    <n v="4"/>
    <n v="120"/>
    <n v="2"/>
    <x v="4"/>
    <x v="5"/>
    <m/>
  </r>
  <r>
    <x v="3"/>
    <x v="1"/>
    <x v="28"/>
    <n v="30"/>
    <n v="1"/>
    <n v="30"/>
    <n v="0.5"/>
    <x v="4"/>
    <x v="5"/>
    <m/>
  </r>
  <r>
    <x v="3"/>
    <x v="1"/>
    <x v="33"/>
    <n v="240"/>
    <n v="1"/>
    <n v="240"/>
    <n v="4"/>
    <x v="4"/>
    <x v="3"/>
    <m/>
  </r>
  <r>
    <x v="3"/>
    <x v="2"/>
    <x v="13"/>
    <n v="720"/>
    <n v="4"/>
    <n v="2880"/>
    <n v="48"/>
    <x v="4"/>
    <x v="7"/>
    <m/>
  </r>
  <r>
    <x v="2"/>
    <x v="0"/>
    <x v="0"/>
    <n v="60"/>
    <n v="12"/>
    <n v="720"/>
    <n v="12"/>
    <x v="4"/>
    <x v="0"/>
    <m/>
  </r>
  <r>
    <x v="2"/>
    <x v="7"/>
    <x v="27"/>
    <n v="30"/>
    <n v="2"/>
    <n v="60"/>
    <n v="1"/>
    <x v="4"/>
    <x v="0"/>
    <s v="check if NAP files received on MFT"/>
  </r>
  <r>
    <x v="2"/>
    <x v="3"/>
    <x v="22"/>
    <n v="60"/>
    <n v="1"/>
    <n v="60"/>
    <n v="1"/>
    <x v="4"/>
    <x v="2"/>
    <s v="Servers monthly patch"/>
  </r>
  <r>
    <x v="2"/>
    <x v="3"/>
    <x v="21"/>
    <n v="30"/>
    <n v="2"/>
    <n v="60"/>
    <n v="1"/>
    <x v="4"/>
    <x v="1"/>
    <m/>
  </r>
  <r>
    <x v="2"/>
    <x v="3"/>
    <x v="18"/>
    <n v="30"/>
    <n v="1"/>
    <n v="30"/>
    <n v="0.5"/>
    <x v="4"/>
    <x v="3"/>
    <m/>
  </r>
  <r>
    <x v="2"/>
    <x v="3"/>
    <x v="27"/>
    <n v="30"/>
    <n v="8"/>
    <n v="240"/>
    <n v="4"/>
    <x v="4"/>
    <x v="0"/>
    <s v="Monthly patching for windows servers &quot;CRQ000030261424 &quot;"/>
  </r>
  <r>
    <x v="2"/>
    <x v="3"/>
    <x v="17"/>
    <n v="30"/>
    <n v="5"/>
    <n v="150"/>
    <n v="2.5"/>
    <x v="4"/>
    <x v="0"/>
    <m/>
  </r>
  <r>
    <x v="2"/>
    <x v="1"/>
    <x v="19"/>
    <n v="60"/>
    <n v="3"/>
    <n v="180"/>
    <n v="3"/>
    <x v="4"/>
    <x v="6"/>
    <s v="training for New com &quot;Neven elmsery&quot;"/>
  </r>
  <r>
    <x v="2"/>
    <x v="2"/>
    <x v="14"/>
    <n v="30"/>
    <n v="12"/>
    <n v="360"/>
    <n v="6"/>
    <x v="4"/>
    <x v="7"/>
    <m/>
  </r>
  <r>
    <x v="2"/>
    <x v="2"/>
    <x v="13"/>
    <n v="720"/>
    <n v="2"/>
    <n v="1440"/>
    <n v="24"/>
    <x v="4"/>
    <x v="7"/>
    <m/>
  </r>
  <r>
    <x v="2"/>
    <x v="6"/>
    <x v="22"/>
    <n v="60"/>
    <n v="12"/>
    <n v="720"/>
    <n v="12"/>
    <x v="4"/>
    <x v="2"/>
    <s v="CRQ000030269256"/>
  </r>
  <r>
    <x v="2"/>
    <x v="6"/>
    <x v="27"/>
    <n v="30"/>
    <n v="8"/>
    <n v="240"/>
    <n v="4"/>
    <x v="4"/>
    <x v="0"/>
    <s v="calls with Horia and LM"/>
  </r>
  <r>
    <x v="2"/>
    <x v="6"/>
    <x v="4"/>
    <n v="30"/>
    <n v="4"/>
    <n v="120"/>
    <n v="2"/>
    <x v="4"/>
    <x v="2"/>
    <s v="raise CRQs and follow with chg management team to get approvals"/>
  </r>
  <r>
    <x v="2"/>
    <x v="0"/>
    <x v="0"/>
    <n v="60"/>
    <n v="10"/>
    <n v="600"/>
    <n v="10"/>
    <x v="4"/>
    <x v="0"/>
    <m/>
  </r>
  <r>
    <x v="2"/>
    <x v="0"/>
    <x v="6"/>
    <n v="30"/>
    <n v="8"/>
    <n v="240"/>
    <n v="4"/>
    <x v="4"/>
    <x v="1"/>
    <s v="observation call"/>
  </r>
  <r>
    <x v="2"/>
    <x v="1"/>
    <x v="6"/>
    <n v="30"/>
    <n v="4"/>
    <n v="120"/>
    <n v="2"/>
    <x v="4"/>
    <x v="1"/>
    <m/>
  </r>
  <r>
    <x v="2"/>
    <x v="1"/>
    <x v="0"/>
    <n v="60"/>
    <n v="7"/>
    <n v="420"/>
    <n v="7"/>
    <x v="4"/>
    <x v="0"/>
    <m/>
  </r>
  <r>
    <x v="2"/>
    <x v="1"/>
    <x v="1"/>
    <n v="30"/>
    <n v="22"/>
    <n v="660"/>
    <n v="11"/>
    <x v="4"/>
    <x v="0"/>
    <m/>
  </r>
  <r>
    <x v="2"/>
    <x v="1"/>
    <x v="12"/>
    <n v="30"/>
    <n v="8"/>
    <n v="240"/>
    <n v="4"/>
    <x v="4"/>
    <x v="1"/>
    <m/>
  </r>
  <r>
    <x v="2"/>
    <x v="1"/>
    <x v="14"/>
    <n v="30"/>
    <n v="10"/>
    <n v="300"/>
    <n v="5"/>
    <x v="4"/>
    <x v="7"/>
    <s v="internal oncall for HUB"/>
  </r>
  <r>
    <x v="2"/>
    <x v="1"/>
    <x v="30"/>
    <n v="30"/>
    <n v="60"/>
    <n v="1800"/>
    <n v="30"/>
    <x v="4"/>
    <x v="0"/>
    <m/>
  </r>
  <r>
    <x v="2"/>
    <x v="1"/>
    <x v="19"/>
    <n v="60"/>
    <n v="30"/>
    <n v="1800"/>
    <n v="30"/>
    <x v="4"/>
    <x v="6"/>
    <s v="HUB KT for Mostafa fouad and Mohamed Rabie3"/>
  </r>
  <r>
    <x v="0"/>
    <x v="0"/>
    <x v="0"/>
    <n v="60"/>
    <n v="10"/>
    <n v="600"/>
    <n v="10"/>
    <x v="4"/>
    <x v="0"/>
    <m/>
  </r>
  <r>
    <x v="0"/>
    <x v="0"/>
    <x v="2"/>
    <n v="30"/>
    <n v="16"/>
    <n v="480"/>
    <n v="8"/>
    <x v="4"/>
    <x v="1"/>
    <m/>
  </r>
  <r>
    <x v="0"/>
    <x v="0"/>
    <x v="1"/>
    <n v="30"/>
    <n v="20"/>
    <n v="600"/>
    <n v="10"/>
    <x v="4"/>
    <x v="0"/>
    <m/>
  </r>
  <r>
    <x v="0"/>
    <x v="0"/>
    <x v="7"/>
    <n v="90"/>
    <n v="2"/>
    <n v="180"/>
    <n v="3"/>
    <x v="4"/>
    <x v="3"/>
    <m/>
  </r>
  <r>
    <x v="0"/>
    <x v="5"/>
    <x v="15"/>
    <n v="720"/>
    <n v="1"/>
    <n v="720"/>
    <n v="12"/>
    <x v="4"/>
    <x v="7"/>
    <m/>
  </r>
  <r>
    <x v="0"/>
    <x v="7"/>
    <x v="0"/>
    <n v="60"/>
    <n v="3"/>
    <n v="180"/>
    <n v="3"/>
    <x v="4"/>
    <x v="0"/>
    <m/>
  </r>
  <r>
    <x v="0"/>
    <x v="7"/>
    <x v="6"/>
    <n v="30"/>
    <n v="3"/>
    <n v="90"/>
    <n v="1.5"/>
    <x v="4"/>
    <x v="1"/>
    <m/>
  </r>
  <r>
    <x v="0"/>
    <x v="0"/>
    <x v="6"/>
    <n v="30"/>
    <n v="4"/>
    <n v="120"/>
    <n v="2"/>
    <x v="4"/>
    <x v="1"/>
    <m/>
  </r>
  <r>
    <x v="0"/>
    <x v="1"/>
    <x v="14"/>
    <n v="30"/>
    <n v="6"/>
    <n v="180"/>
    <n v="3"/>
    <x v="4"/>
    <x v="7"/>
    <m/>
  </r>
  <r>
    <x v="0"/>
    <x v="7"/>
    <x v="25"/>
    <n v="480"/>
    <n v="3"/>
    <n v="1440"/>
    <n v="24"/>
    <x v="4"/>
    <x v="6"/>
    <m/>
  </r>
  <r>
    <x v="0"/>
    <x v="0"/>
    <x v="8"/>
    <n v="30"/>
    <n v="10"/>
    <n v="300"/>
    <n v="5"/>
    <x v="4"/>
    <x v="4"/>
    <m/>
  </r>
  <r>
    <x v="0"/>
    <x v="0"/>
    <x v="5"/>
    <n v="60"/>
    <n v="2"/>
    <n v="120"/>
    <n v="2"/>
    <x v="4"/>
    <x v="2"/>
    <m/>
  </r>
  <r>
    <x v="0"/>
    <x v="3"/>
    <x v="16"/>
    <n v="15"/>
    <n v="3"/>
    <n v="45"/>
    <n v="0.75"/>
    <x v="4"/>
    <x v="0"/>
    <m/>
  </r>
  <r>
    <x v="0"/>
    <x v="3"/>
    <x v="17"/>
    <n v="30"/>
    <n v="5"/>
    <n v="150"/>
    <n v="2.5"/>
    <x v="4"/>
    <x v="0"/>
    <m/>
  </r>
  <r>
    <x v="0"/>
    <x v="3"/>
    <x v="27"/>
    <n v="30"/>
    <n v="4"/>
    <n v="120"/>
    <n v="2"/>
    <x v="4"/>
    <x v="0"/>
    <s v="Mapping and other BAU"/>
  </r>
  <r>
    <x v="0"/>
    <x v="0"/>
    <x v="30"/>
    <n v="30"/>
    <n v="35"/>
    <n v="1050"/>
    <n v="17.5"/>
    <x v="4"/>
    <x v="0"/>
    <m/>
  </r>
  <r>
    <x v="0"/>
    <x v="7"/>
    <x v="8"/>
    <n v="30"/>
    <n v="3"/>
    <n v="90"/>
    <n v="1.5"/>
    <x v="4"/>
    <x v="4"/>
    <m/>
  </r>
  <r>
    <x v="1"/>
    <x v="1"/>
    <x v="0"/>
    <n v="60"/>
    <n v="10"/>
    <n v="600"/>
    <n v="10"/>
    <x v="4"/>
    <x v="0"/>
    <m/>
  </r>
  <r>
    <x v="1"/>
    <x v="1"/>
    <x v="1"/>
    <n v="30"/>
    <n v="10"/>
    <n v="300"/>
    <n v="5"/>
    <x v="4"/>
    <x v="0"/>
    <m/>
  </r>
  <r>
    <x v="1"/>
    <x v="1"/>
    <x v="19"/>
    <n v="60"/>
    <n v="2"/>
    <n v="120"/>
    <n v="2"/>
    <x v="4"/>
    <x v="6"/>
    <m/>
  </r>
  <r>
    <x v="1"/>
    <x v="1"/>
    <x v="22"/>
    <n v="60"/>
    <n v="2"/>
    <n v="120"/>
    <n v="2"/>
    <x v="4"/>
    <x v="2"/>
    <m/>
  </r>
  <r>
    <x v="1"/>
    <x v="1"/>
    <x v="6"/>
    <n v="30"/>
    <n v="5"/>
    <n v="150"/>
    <n v="2.5"/>
    <x v="4"/>
    <x v="1"/>
    <m/>
  </r>
  <r>
    <x v="1"/>
    <x v="1"/>
    <x v="8"/>
    <n v="30"/>
    <n v="5"/>
    <n v="150"/>
    <n v="2.5"/>
    <x v="4"/>
    <x v="4"/>
    <m/>
  </r>
  <r>
    <x v="1"/>
    <x v="2"/>
    <x v="13"/>
    <n v="720"/>
    <n v="2"/>
    <n v="1440"/>
    <n v="24"/>
    <x v="4"/>
    <x v="7"/>
    <m/>
  </r>
  <r>
    <x v="1"/>
    <x v="2"/>
    <x v="14"/>
    <n v="30"/>
    <n v="6"/>
    <n v="180"/>
    <n v="3"/>
    <x v="4"/>
    <x v="7"/>
    <m/>
  </r>
  <r>
    <x v="1"/>
    <x v="2"/>
    <x v="15"/>
    <n v="720"/>
    <n v="1"/>
    <n v="720"/>
    <n v="12"/>
    <x v="4"/>
    <x v="7"/>
    <m/>
  </r>
  <r>
    <x v="1"/>
    <x v="1"/>
    <x v="28"/>
    <n v="30"/>
    <n v="4"/>
    <n v="120"/>
    <n v="2"/>
    <x v="4"/>
    <x v="5"/>
    <m/>
  </r>
  <r>
    <x v="1"/>
    <x v="1"/>
    <x v="14"/>
    <n v="30"/>
    <n v="7"/>
    <n v="210"/>
    <n v="3.5"/>
    <x v="4"/>
    <x v="7"/>
    <m/>
  </r>
  <r>
    <x v="1"/>
    <x v="1"/>
    <x v="30"/>
    <n v="30"/>
    <n v="30"/>
    <n v="900"/>
    <n v="15"/>
    <x v="4"/>
    <x v="0"/>
    <m/>
  </r>
  <r>
    <x v="1"/>
    <x v="1"/>
    <x v="5"/>
    <n v="60"/>
    <n v="2"/>
    <n v="120"/>
    <n v="2"/>
    <x v="4"/>
    <x v="2"/>
    <m/>
  </r>
  <r>
    <x v="1"/>
    <x v="1"/>
    <x v="12"/>
    <n v="30"/>
    <n v="4"/>
    <n v="120"/>
    <n v="2"/>
    <x v="4"/>
    <x v="1"/>
    <m/>
  </r>
  <r>
    <x v="1"/>
    <x v="1"/>
    <x v="27"/>
    <n v="30"/>
    <n v="20"/>
    <n v="600"/>
    <n v="10"/>
    <x v="4"/>
    <x v="0"/>
    <s v="business Call with colleges to handle the huge amount of work load"/>
  </r>
  <r>
    <x v="1"/>
    <x v="1"/>
    <x v="26"/>
    <n v="30"/>
    <n v="3"/>
    <n v="90"/>
    <n v="1.5"/>
    <x v="4"/>
    <x v="4"/>
    <s v="G2"/>
  </r>
  <r>
    <x v="1"/>
    <x v="0"/>
    <x v="0"/>
    <n v="60"/>
    <n v="5"/>
    <n v="300"/>
    <n v="5"/>
    <x v="4"/>
    <x v="0"/>
    <m/>
  </r>
  <r>
    <x v="1"/>
    <x v="0"/>
    <x v="1"/>
    <n v="30"/>
    <n v="10"/>
    <n v="300"/>
    <n v="5"/>
    <x v="4"/>
    <x v="0"/>
    <m/>
  </r>
  <r>
    <x v="1"/>
    <x v="0"/>
    <x v="19"/>
    <n v="60"/>
    <n v="2"/>
    <n v="120"/>
    <n v="2"/>
    <x v="4"/>
    <x v="6"/>
    <m/>
  </r>
  <r>
    <x v="1"/>
    <x v="0"/>
    <x v="6"/>
    <n v="30"/>
    <n v="6"/>
    <n v="180"/>
    <n v="3"/>
    <x v="4"/>
    <x v="1"/>
    <m/>
  </r>
  <r>
    <x v="1"/>
    <x v="0"/>
    <x v="8"/>
    <n v="30"/>
    <n v="1"/>
    <n v="30"/>
    <n v="0.5"/>
    <x v="4"/>
    <x v="4"/>
    <m/>
  </r>
  <r>
    <x v="1"/>
    <x v="0"/>
    <x v="28"/>
    <n v="30"/>
    <n v="2"/>
    <n v="60"/>
    <n v="1"/>
    <x v="4"/>
    <x v="5"/>
    <m/>
  </r>
  <r>
    <x v="1"/>
    <x v="0"/>
    <x v="14"/>
    <n v="30"/>
    <n v="10"/>
    <n v="300"/>
    <n v="5"/>
    <x v="4"/>
    <x v="7"/>
    <m/>
  </r>
  <r>
    <x v="1"/>
    <x v="0"/>
    <x v="5"/>
    <n v="60"/>
    <n v="2"/>
    <n v="120"/>
    <n v="2"/>
    <x v="4"/>
    <x v="2"/>
    <m/>
  </r>
  <r>
    <x v="1"/>
    <x v="0"/>
    <x v="12"/>
    <n v="30"/>
    <n v="4"/>
    <n v="120"/>
    <n v="2"/>
    <x v="4"/>
    <x v="1"/>
    <m/>
  </r>
  <r>
    <x v="1"/>
    <x v="0"/>
    <x v="27"/>
    <n v="30"/>
    <n v="5"/>
    <n v="150"/>
    <n v="2.5"/>
    <x v="4"/>
    <x v="0"/>
    <s v="Business calls"/>
  </r>
  <r>
    <x v="1"/>
    <x v="0"/>
    <x v="30"/>
    <n v="30"/>
    <n v="15"/>
    <n v="450"/>
    <n v="7.5"/>
    <x v="4"/>
    <x v="0"/>
    <m/>
  </r>
  <r>
    <x v="4"/>
    <x v="0"/>
    <x v="22"/>
    <n v="60"/>
    <n v="16"/>
    <n v="960"/>
    <n v="16"/>
    <x v="4"/>
    <x v="2"/>
    <m/>
  </r>
  <r>
    <x v="4"/>
    <x v="0"/>
    <x v="5"/>
    <n v="60"/>
    <n v="10.5"/>
    <n v="630"/>
    <n v="10.5"/>
    <x v="4"/>
    <x v="2"/>
    <m/>
  </r>
  <r>
    <x v="4"/>
    <x v="0"/>
    <x v="19"/>
    <n v="60"/>
    <n v="1"/>
    <n v="60"/>
    <n v="1"/>
    <x v="4"/>
    <x v="6"/>
    <m/>
  </r>
  <r>
    <x v="4"/>
    <x v="0"/>
    <x v="4"/>
    <n v="30"/>
    <n v="3"/>
    <n v="90"/>
    <n v="1.5"/>
    <x v="4"/>
    <x v="2"/>
    <m/>
  </r>
  <r>
    <x v="4"/>
    <x v="0"/>
    <x v="6"/>
    <n v="30"/>
    <n v="4"/>
    <n v="120"/>
    <n v="2"/>
    <x v="4"/>
    <x v="1"/>
    <m/>
  </r>
  <r>
    <x v="4"/>
    <x v="0"/>
    <x v="1"/>
    <n v="30"/>
    <n v="20"/>
    <n v="600"/>
    <n v="10"/>
    <x v="4"/>
    <x v="0"/>
    <m/>
  </r>
  <r>
    <x v="4"/>
    <x v="0"/>
    <x v="2"/>
    <n v="30"/>
    <n v="12"/>
    <n v="360"/>
    <n v="6"/>
    <x v="4"/>
    <x v="1"/>
    <m/>
  </r>
  <r>
    <x v="4"/>
    <x v="0"/>
    <x v="3"/>
    <n v="30"/>
    <n v="10"/>
    <n v="300"/>
    <n v="5"/>
    <x v="4"/>
    <x v="1"/>
    <m/>
  </r>
  <r>
    <x v="4"/>
    <x v="0"/>
    <x v="8"/>
    <n v="30"/>
    <n v="40"/>
    <n v="1200"/>
    <n v="20"/>
    <x v="4"/>
    <x v="4"/>
    <m/>
  </r>
  <r>
    <x v="4"/>
    <x v="0"/>
    <x v="12"/>
    <n v="30"/>
    <n v="22"/>
    <n v="660"/>
    <n v="11"/>
    <x v="4"/>
    <x v="1"/>
    <m/>
  </r>
  <r>
    <x v="4"/>
    <x v="0"/>
    <x v="9"/>
    <n v="60"/>
    <n v="4"/>
    <n v="240"/>
    <n v="4"/>
    <x v="4"/>
    <x v="5"/>
    <m/>
  </r>
  <r>
    <x v="4"/>
    <x v="0"/>
    <x v="26"/>
    <n v="30"/>
    <n v="22"/>
    <n v="660"/>
    <n v="11"/>
    <x v="4"/>
    <x v="4"/>
    <m/>
  </r>
  <r>
    <x v="4"/>
    <x v="2"/>
    <x v="13"/>
    <n v="720"/>
    <n v="2"/>
    <n v="1440"/>
    <n v="24"/>
    <x v="4"/>
    <x v="7"/>
    <m/>
  </r>
  <r>
    <x v="4"/>
    <x v="2"/>
    <x v="15"/>
    <n v="720"/>
    <n v="1"/>
    <n v="720"/>
    <n v="12"/>
    <x v="4"/>
    <x v="7"/>
    <m/>
  </r>
  <r>
    <x v="4"/>
    <x v="0"/>
    <x v="14"/>
    <n v="30"/>
    <n v="20"/>
    <n v="600"/>
    <n v="10"/>
    <x v="4"/>
    <x v="7"/>
    <m/>
  </r>
  <r>
    <x v="4"/>
    <x v="0"/>
    <x v="28"/>
    <n v="30"/>
    <n v="3"/>
    <n v="90"/>
    <n v="1.5"/>
    <x v="4"/>
    <x v="5"/>
    <s v="PBI Meetings "/>
  </r>
  <r>
    <x v="4"/>
    <x v="0"/>
    <x v="29"/>
    <n v="30"/>
    <n v="12"/>
    <n v="360"/>
    <n v="6"/>
    <x v="4"/>
    <x v="5"/>
    <s v="Problem tickets and RCA investigations "/>
  </r>
  <r>
    <x v="4"/>
    <x v="1"/>
    <x v="27"/>
    <n v="30"/>
    <n v="10"/>
    <n v="300"/>
    <n v="5"/>
    <x v="4"/>
    <x v="0"/>
    <s v="MFT automation"/>
  </r>
  <r>
    <x v="4"/>
    <x v="2"/>
    <x v="14"/>
    <n v="30"/>
    <n v="12"/>
    <n v="360"/>
    <n v="6"/>
    <x v="4"/>
    <x v="7"/>
    <s v="Morning Ops during working days"/>
  </r>
  <r>
    <x v="6"/>
    <x v="1"/>
    <x v="40"/>
    <n v="5"/>
    <n v="2357"/>
    <n v="11785"/>
    <n v="196.41666666666666"/>
    <x v="4"/>
    <x v="4"/>
    <m/>
  </r>
  <r>
    <x v="3"/>
    <x v="1"/>
    <x v="20"/>
    <n v="60"/>
    <n v="4"/>
    <n v="240"/>
    <n v="4"/>
    <x v="5"/>
    <x v="6"/>
    <m/>
  </r>
  <r>
    <x v="3"/>
    <x v="1"/>
    <x v="19"/>
    <n v="60"/>
    <n v="4"/>
    <n v="240"/>
    <n v="4"/>
    <x v="5"/>
    <x v="6"/>
    <m/>
  </r>
  <r>
    <x v="3"/>
    <x v="1"/>
    <x v="10"/>
    <n v="480"/>
    <n v="0.5"/>
    <n v="240"/>
    <n v="4"/>
    <x v="5"/>
    <x v="6"/>
    <m/>
  </r>
  <r>
    <x v="3"/>
    <x v="1"/>
    <x v="25"/>
    <n v="480"/>
    <n v="0.5"/>
    <n v="240"/>
    <n v="4"/>
    <x v="5"/>
    <x v="6"/>
    <m/>
  </r>
  <r>
    <x v="3"/>
    <x v="1"/>
    <x v="22"/>
    <n v="60"/>
    <n v="2"/>
    <n v="120"/>
    <n v="2"/>
    <x v="5"/>
    <x v="2"/>
    <m/>
  </r>
  <r>
    <x v="3"/>
    <x v="1"/>
    <x v="4"/>
    <n v="30"/>
    <n v="20"/>
    <n v="600"/>
    <n v="10"/>
    <x v="5"/>
    <x v="2"/>
    <m/>
  </r>
  <r>
    <x v="3"/>
    <x v="1"/>
    <x v="6"/>
    <n v="30"/>
    <n v="8"/>
    <n v="240"/>
    <n v="4"/>
    <x v="5"/>
    <x v="1"/>
    <m/>
  </r>
  <r>
    <x v="3"/>
    <x v="1"/>
    <x v="0"/>
    <n v="60"/>
    <n v="12"/>
    <n v="720"/>
    <n v="12"/>
    <x v="5"/>
    <x v="0"/>
    <s v="HO for Checks for other team members, so taking double time"/>
  </r>
  <r>
    <x v="3"/>
    <x v="1"/>
    <x v="1"/>
    <n v="30"/>
    <n v="20"/>
    <n v="600"/>
    <n v="10"/>
    <x v="5"/>
    <x v="0"/>
    <m/>
  </r>
  <r>
    <x v="3"/>
    <x v="1"/>
    <x v="11"/>
    <n v="30"/>
    <n v="2"/>
    <n v="60"/>
    <n v="1"/>
    <x v="5"/>
    <x v="6"/>
    <m/>
  </r>
  <r>
    <x v="3"/>
    <x v="3"/>
    <x v="21"/>
    <n v="30"/>
    <n v="4"/>
    <n v="120"/>
    <n v="2"/>
    <x v="5"/>
    <x v="1"/>
    <m/>
  </r>
  <r>
    <x v="3"/>
    <x v="1"/>
    <x v="12"/>
    <n v="30"/>
    <n v="8"/>
    <n v="240"/>
    <n v="4"/>
    <x v="5"/>
    <x v="1"/>
    <m/>
  </r>
  <r>
    <x v="3"/>
    <x v="1"/>
    <x v="14"/>
    <n v="30"/>
    <n v="40"/>
    <n v="1200"/>
    <n v="20"/>
    <x v="5"/>
    <x v="7"/>
    <m/>
  </r>
  <r>
    <x v="3"/>
    <x v="2"/>
    <x v="15"/>
    <n v="720"/>
    <n v="1"/>
    <n v="720"/>
    <n v="12"/>
    <x v="5"/>
    <x v="7"/>
    <m/>
  </r>
  <r>
    <x v="3"/>
    <x v="1"/>
    <x v="30"/>
    <n v="30"/>
    <n v="100"/>
    <n v="3000"/>
    <n v="50"/>
    <x v="5"/>
    <x v="0"/>
    <m/>
  </r>
  <r>
    <x v="3"/>
    <x v="1"/>
    <x v="29"/>
    <n v="30"/>
    <n v="4"/>
    <n v="120"/>
    <n v="2"/>
    <x v="5"/>
    <x v="5"/>
    <m/>
  </r>
  <r>
    <x v="3"/>
    <x v="1"/>
    <x v="28"/>
    <n v="30"/>
    <n v="1"/>
    <n v="30"/>
    <n v="0.5"/>
    <x v="5"/>
    <x v="5"/>
    <m/>
  </r>
  <r>
    <x v="3"/>
    <x v="1"/>
    <x v="33"/>
    <n v="240"/>
    <n v="1"/>
    <n v="240"/>
    <n v="4"/>
    <x v="5"/>
    <x v="3"/>
    <m/>
  </r>
  <r>
    <x v="3"/>
    <x v="5"/>
    <x v="27"/>
    <n v="30"/>
    <n v="2"/>
    <n v="60"/>
    <n v="1"/>
    <x v="5"/>
    <x v="0"/>
    <s v="Interviwes"/>
  </r>
  <r>
    <x v="3"/>
    <x v="2"/>
    <x v="13"/>
    <n v="720"/>
    <n v="4"/>
    <n v="2880"/>
    <n v="48"/>
    <x v="5"/>
    <x v="7"/>
    <m/>
  </r>
  <r>
    <x v="3"/>
    <x v="2"/>
    <x v="14"/>
    <n v="30"/>
    <n v="6"/>
    <n v="180"/>
    <n v="3"/>
    <x v="5"/>
    <x v="7"/>
    <s v="Covering Oncall between shifts during business days"/>
  </r>
  <r>
    <x v="5"/>
    <x v="1"/>
    <x v="39"/>
    <n v="480"/>
    <n v="5"/>
    <n v="2400"/>
    <n v="40"/>
    <x v="5"/>
    <x v="3"/>
    <m/>
  </r>
  <r>
    <x v="5"/>
    <x v="0"/>
    <x v="39"/>
    <n v="480"/>
    <n v="2.5"/>
    <n v="1200"/>
    <n v="20"/>
    <x v="5"/>
    <x v="3"/>
    <m/>
  </r>
  <r>
    <x v="5"/>
    <x v="1"/>
    <x v="33"/>
    <n v="240"/>
    <n v="2"/>
    <n v="480"/>
    <n v="8"/>
    <x v="5"/>
    <x v="3"/>
    <s v="1 for GDC and 1 for ZA"/>
  </r>
  <r>
    <x v="5"/>
    <x v="0"/>
    <x v="33"/>
    <n v="240"/>
    <n v="1"/>
    <n v="240"/>
    <n v="4"/>
    <x v="5"/>
    <x v="3"/>
    <m/>
  </r>
  <r>
    <x v="5"/>
    <x v="9"/>
    <x v="36"/>
    <n v="60"/>
    <n v="5"/>
    <n v="300"/>
    <n v="5"/>
    <x v="5"/>
    <x v="1"/>
    <s v="GDC meeting on Tuesday"/>
  </r>
  <r>
    <x v="5"/>
    <x v="1"/>
    <x v="12"/>
    <n v="30"/>
    <n v="4"/>
    <n v="120"/>
    <n v="2"/>
    <x v="5"/>
    <x v="1"/>
    <m/>
  </r>
  <r>
    <x v="5"/>
    <x v="0"/>
    <x v="12"/>
    <n v="30"/>
    <n v="4"/>
    <n v="120"/>
    <n v="2"/>
    <x v="5"/>
    <x v="1"/>
    <m/>
  </r>
  <r>
    <x v="5"/>
    <x v="1"/>
    <x v="26"/>
    <n v="30"/>
    <n v="2"/>
    <n v="60"/>
    <n v="1"/>
    <x v="5"/>
    <x v="4"/>
    <s v="Calls with Richard from ZA"/>
  </r>
  <r>
    <x v="5"/>
    <x v="9"/>
    <x v="33"/>
    <n v="240"/>
    <n v="3"/>
    <n v="720"/>
    <n v="12"/>
    <x v="5"/>
    <x v="3"/>
    <s v="Utilization report"/>
  </r>
  <r>
    <x v="5"/>
    <x v="0"/>
    <x v="30"/>
    <n v="30"/>
    <n v="23"/>
    <n v="690"/>
    <n v="11.5"/>
    <x v="5"/>
    <x v="0"/>
    <m/>
  </r>
  <r>
    <x v="5"/>
    <x v="0"/>
    <x v="9"/>
    <n v="60"/>
    <n v="1"/>
    <n v="60"/>
    <n v="1"/>
    <x v="5"/>
    <x v="5"/>
    <m/>
  </r>
  <r>
    <x v="5"/>
    <x v="0"/>
    <x v="32"/>
    <n v="30"/>
    <n v="18"/>
    <n v="540"/>
    <n v="9"/>
    <x v="5"/>
    <x v="0"/>
    <s v="Follow up on rotation KT + BAU"/>
  </r>
  <r>
    <x v="5"/>
    <x v="0"/>
    <x v="1"/>
    <n v="30"/>
    <n v="5"/>
    <n v="150"/>
    <n v="2.5"/>
    <x v="5"/>
    <x v="0"/>
    <m/>
  </r>
  <r>
    <x v="5"/>
    <x v="0"/>
    <x v="24"/>
    <n v="30"/>
    <n v="4"/>
    <n v="120"/>
    <n v="2"/>
    <x v="5"/>
    <x v="1"/>
    <m/>
  </r>
  <r>
    <x v="5"/>
    <x v="1"/>
    <x v="32"/>
    <n v="30"/>
    <n v="30"/>
    <n v="900"/>
    <n v="15"/>
    <x v="5"/>
    <x v="0"/>
    <s v="Follow up on rotation KT + BAU"/>
  </r>
  <r>
    <x v="5"/>
    <x v="1"/>
    <x v="30"/>
    <n v="30"/>
    <n v="45"/>
    <n v="1350"/>
    <n v="22.5"/>
    <x v="5"/>
    <x v="0"/>
    <m/>
  </r>
  <r>
    <x v="5"/>
    <x v="1"/>
    <x v="24"/>
    <n v="30"/>
    <n v="4"/>
    <n v="120"/>
    <n v="2"/>
    <x v="5"/>
    <x v="1"/>
    <m/>
  </r>
  <r>
    <x v="5"/>
    <x v="1"/>
    <x v="12"/>
    <n v="30"/>
    <n v="4"/>
    <n v="120"/>
    <n v="2"/>
    <x v="5"/>
    <x v="1"/>
    <m/>
  </r>
  <r>
    <x v="5"/>
    <x v="1"/>
    <x v="34"/>
    <n v="30"/>
    <n v="10"/>
    <n v="300"/>
    <n v="5"/>
    <x v="5"/>
    <x v="4"/>
    <s v="P1 for DB + P2 for CyberArc+P2 for MFT on 29th"/>
  </r>
  <r>
    <x v="5"/>
    <x v="1"/>
    <x v="36"/>
    <n v="60"/>
    <n v="2"/>
    <n v="120"/>
    <n v="2"/>
    <x v="5"/>
    <x v="1"/>
    <s v="Meetings with Khairy and TL (rotation + BAU)"/>
  </r>
  <r>
    <x v="5"/>
    <x v="9"/>
    <x v="31"/>
    <n v="30"/>
    <n v="7"/>
    <n v="210"/>
    <n v="3.5"/>
    <x v="5"/>
    <x v="0"/>
    <s v="updating team vacation schedule + working on oncall schedule"/>
  </r>
  <r>
    <x v="5"/>
    <x v="7"/>
    <x v="34"/>
    <n v="30"/>
    <n v="5"/>
    <n v="150"/>
    <n v="2.5"/>
    <x v="5"/>
    <x v="4"/>
    <s v="P2 in NAP TZ and LS on 25th of June"/>
  </r>
  <r>
    <x v="5"/>
    <x v="9"/>
    <x v="30"/>
    <n v="30"/>
    <n v="2"/>
    <n v="60"/>
    <n v="1"/>
    <x v="5"/>
    <x v="0"/>
    <s v="call with Khairy and Mohamed Saleh from Service desk+Boules"/>
  </r>
  <r>
    <x v="5"/>
    <x v="9"/>
    <x v="30"/>
    <n v="30"/>
    <n v="8"/>
    <n v="240"/>
    <n v="4"/>
    <x v="5"/>
    <x v="0"/>
    <s v="ITO catalyst"/>
  </r>
  <r>
    <x v="5"/>
    <x v="0"/>
    <x v="5"/>
    <n v="60"/>
    <n v="1"/>
    <n v="60"/>
    <n v="1"/>
    <x v="5"/>
    <x v="2"/>
    <s v="eCRQ"/>
  </r>
  <r>
    <x v="5"/>
    <x v="0"/>
    <x v="34"/>
    <n v="30"/>
    <n v="4"/>
    <n v="120"/>
    <n v="2"/>
    <x v="5"/>
    <x v="4"/>
    <s v="P2's that was because of LM (configuration and firewall)"/>
  </r>
  <r>
    <x v="5"/>
    <x v="1"/>
    <x v="9"/>
    <n v="60"/>
    <n v="4"/>
    <n v="240"/>
    <n v="4"/>
    <x v="5"/>
    <x v="5"/>
    <s v="Weekly meeting with PQA"/>
  </r>
  <r>
    <x v="5"/>
    <x v="0"/>
    <x v="29"/>
    <n v="30"/>
    <n v="2"/>
    <n v="60"/>
    <n v="1"/>
    <x v="5"/>
    <x v="5"/>
    <m/>
  </r>
  <r>
    <x v="5"/>
    <x v="1"/>
    <x v="29"/>
    <n v="30"/>
    <n v="5"/>
    <n v="150"/>
    <n v="2.5"/>
    <x v="5"/>
    <x v="5"/>
    <m/>
  </r>
  <r>
    <x v="5"/>
    <x v="1"/>
    <x v="1"/>
    <n v="30"/>
    <n v="3"/>
    <n v="90"/>
    <n v="1.5"/>
    <x v="5"/>
    <x v="0"/>
    <m/>
  </r>
  <r>
    <x v="0"/>
    <x v="0"/>
    <x v="0"/>
    <n v="60"/>
    <n v="68"/>
    <n v="4080"/>
    <n v="68"/>
    <x v="5"/>
    <x v="0"/>
    <s v="HO for Checks for other team members, so taking double time"/>
  </r>
  <r>
    <x v="0"/>
    <x v="0"/>
    <x v="2"/>
    <n v="30"/>
    <n v="20"/>
    <n v="600"/>
    <n v="10"/>
    <x v="5"/>
    <x v="1"/>
    <m/>
  </r>
  <r>
    <x v="0"/>
    <x v="0"/>
    <x v="1"/>
    <n v="30"/>
    <n v="20"/>
    <n v="600"/>
    <n v="10"/>
    <x v="5"/>
    <x v="0"/>
    <m/>
  </r>
  <r>
    <x v="0"/>
    <x v="0"/>
    <x v="7"/>
    <n v="90"/>
    <n v="2"/>
    <n v="180"/>
    <n v="3"/>
    <x v="5"/>
    <x v="3"/>
    <m/>
  </r>
  <r>
    <x v="0"/>
    <x v="2"/>
    <x v="15"/>
    <n v="720"/>
    <n v="1"/>
    <n v="720"/>
    <n v="12"/>
    <x v="5"/>
    <x v="7"/>
    <m/>
  </r>
  <r>
    <x v="0"/>
    <x v="0"/>
    <x v="8"/>
    <n v="30"/>
    <n v="8"/>
    <n v="240"/>
    <n v="4"/>
    <x v="5"/>
    <x v="4"/>
    <s v="INC000037542977, INC000037539914, INC000037538516, INC000037525753, INC000037460302, INC000037236864, INC000037610821, INC000037707008"/>
  </r>
  <r>
    <x v="0"/>
    <x v="0"/>
    <x v="22"/>
    <n v="60"/>
    <n v="10"/>
    <n v="600"/>
    <n v="10"/>
    <x v="5"/>
    <x v="2"/>
    <s v="CRQ000030283792, CRQ000030291125 , CRQ000030286671"/>
  </r>
  <r>
    <x v="0"/>
    <x v="0"/>
    <x v="6"/>
    <n v="30"/>
    <n v="4"/>
    <n v="120"/>
    <n v="2"/>
    <x v="5"/>
    <x v="1"/>
    <m/>
  </r>
  <r>
    <x v="0"/>
    <x v="1"/>
    <x v="14"/>
    <n v="30"/>
    <n v="10"/>
    <n v="300"/>
    <n v="5"/>
    <x v="5"/>
    <x v="7"/>
    <s v="From 19/6 till 25/6"/>
  </r>
  <r>
    <x v="0"/>
    <x v="0"/>
    <x v="19"/>
    <n v="60"/>
    <n v="25"/>
    <n v="1500"/>
    <n v="25"/>
    <x v="5"/>
    <x v="6"/>
    <s v="18 days training with different hours per day "/>
  </r>
  <r>
    <x v="0"/>
    <x v="0"/>
    <x v="5"/>
    <n v="60"/>
    <n v="4"/>
    <n v="240"/>
    <n v="4"/>
    <x v="5"/>
    <x v="2"/>
    <m/>
  </r>
  <r>
    <x v="0"/>
    <x v="0"/>
    <x v="4"/>
    <n v="30"/>
    <n v="4"/>
    <n v="120"/>
    <n v="2"/>
    <x v="5"/>
    <x v="2"/>
    <s v="CRQ000030290352"/>
  </r>
  <r>
    <x v="0"/>
    <x v="3"/>
    <x v="16"/>
    <n v="15"/>
    <n v="4"/>
    <n v="60"/>
    <n v="1"/>
    <x v="5"/>
    <x v="0"/>
    <m/>
  </r>
  <r>
    <x v="0"/>
    <x v="3"/>
    <x v="17"/>
    <n v="30"/>
    <n v="6"/>
    <n v="180"/>
    <n v="3"/>
    <x v="5"/>
    <x v="0"/>
    <m/>
  </r>
  <r>
    <x v="0"/>
    <x v="3"/>
    <x v="21"/>
    <n v="30"/>
    <n v="1"/>
    <n v="30"/>
    <n v="0.5"/>
    <x v="5"/>
    <x v="1"/>
    <m/>
  </r>
  <r>
    <x v="0"/>
    <x v="3"/>
    <x v="18"/>
    <n v="30"/>
    <n v="2"/>
    <n v="60"/>
    <n v="1"/>
    <x v="5"/>
    <x v="3"/>
    <m/>
  </r>
  <r>
    <x v="0"/>
    <x v="2"/>
    <x v="14"/>
    <n v="30"/>
    <n v="18"/>
    <n v="540"/>
    <n v="9"/>
    <x v="5"/>
    <x v="7"/>
    <s v="Covering Oncall between shifts during business days"/>
  </r>
  <r>
    <x v="2"/>
    <x v="3"/>
    <x v="22"/>
    <n v="60"/>
    <n v="2"/>
    <n v="120"/>
    <n v="2"/>
    <x v="5"/>
    <x v="2"/>
    <s v="Servers monthly patch"/>
  </r>
  <r>
    <x v="2"/>
    <x v="3"/>
    <x v="21"/>
    <n v="30"/>
    <n v="2"/>
    <n v="60"/>
    <n v="1"/>
    <x v="5"/>
    <x v="1"/>
    <m/>
  </r>
  <r>
    <x v="2"/>
    <x v="3"/>
    <x v="18"/>
    <n v="30"/>
    <n v="1"/>
    <n v="30"/>
    <n v="0.5"/>
    <x v="5"/>
    <x v="3"/>
    <m/>
  </r>
  <r>
    <x v="2"/>
    <x v="3"/>
    <x v="17"/>
    <n v="30"/>
    <n v="10"/>
    <n v="300"/>
    <n v="5"/>
    <x v="5"/>
    <x v="0"/>
    <m/>
  </r>
  <r>
    <x v="2"/>
    <x v="5"/>
    <x v="19"/>
    <n v="60"/>
    <n v="4"/>
    <n v="240"/>
    <n v="4"/>
    <x v="5"/>
    <x v="6"/>
    <s v="calls with &quot;Neven elmsery&quot;"/>
  </r>
  <r>
    <x v="2"/>
    <x v="2"/>
    <x v="14"/>
    <n v="30"/>
    <n v="12"/>
    <n v="360"/>
    <n v="6"/>
    <x v="5"/>
    <x v="7"/>
    <m/>
  </r>
  <r>
    <x v="2"/>
    <x v="2"/>
    <x v="13"/>
    <n v="720"/>
    <n v="4"/>
    <n v="2880"/>
    <n v="48"/>
    <x v="5"/>
    <x v="7"/>
    <s v="night shift"/>
  </r>
  <r>
    <x v="2"/>
    <x v="0"/>
    <x v="0"/>
    <n v="60"/>
    <n v="10"/>
    <n v="600"/>
    <n v="10"/>
    <x v="5"/>
    <x v="0"/>
    <m/>
  </r>
  <r>
    <x v="2"/>
    <x v="0"/>
    <x v="6"/>
    <n v="30"/>
    <n v="1"/>
    <n v="30"/>
    <n v="0.5"/>
    <x v="5"/>
    <x v="1"/>
    <s v="observation call"/>
  </r>
  <r>
    <x v="2"/>
    <x v="1"/>
    <x v="6"/>
    <n v="30"/>
    <n v="4"/>
    <n v="120"/>
    <n v="2"/>
    <x v="5"/>
    <x v="1"/>
    <m/>
  </r>
  <r>
    <x v="2"/>
    <x v="1"/>
    <x v="0"/>
    <n v="60"/>
    <n v="14"/>
    <n v="840"/>
    <n v="14"/>
    <x v="5"/>
    <x v="0"/>
    <s v="HO for Checks for other team members, so taking double time"/>
  </r>
  <r>
    <x v="2"/>
    <x v="1"/>
    <x v="1"/>
    <n v="30"/>
    <n v="20"/>
    <n v="600"/>
    <n v="10"/>
    <x v="5"/>
    <x v="0"/>
    <m/>
  </r>
  <r>
    <x v="2"/>
    <x v="1"/>
    <x v="27"/>
    <n v="30"/>
    <n v="4"/>
    <n v="120"/>
    <n v="2"/>
    <x v="5"/>
    <x v="0"/>
    <s v="preparing DP fo reset MFT AND sicron Pass as per Lucian request"/>
  </r>
  <r>
    <x v="2"/>
    <x v="1"/>
    <x v="14"/>
    <n v="30"/>
    <n v="10"/>
    <n v="300"/>
    <n v="5"/>
    <x v="5"/>
    <x v="7"/>
    <s v="internal oncall for HUB"/>
  </r>
  <r>
    <x v="2"/>
    <x v="1"/>
    <x v="19"/>
    <n v="60"/>
    <n v="25"/>
    <n v="1500"/>
    <n v="25"/>
    <x v="5"/>
    <x v="6"/>
    <s v="HUB KT for Sh3ban"/>
  </r>
  <r>
    <x v="2"/>
    <x v="1"/>
    <x v="7"/>
    <n v="90"/>
    <n v="2"/>
    <n v="180"/>
    <n v="3"/>
    <x v="5"/>
    <x v="3"/>
    <s v="Prem Report"/>
  </r>
  <r>
    <x v="2"/>
    <x v="7"/>
    <x v="0"/>
    <n v="60"/>
    <n v="3"/>
    <n v="180"/>
    <n v="3"/>
    <x v="5"/>
    <x v="0"/>
    <m/>
  </r>
  <r>
    <x v="2"/>
    <x v="7"/>
    <x v="8"/>
    <n v="30"/>
    <n v="10"/>
    <n v="300"/>
    <n v="5"/>
    <x v="5"/>
    <x v="4"/>
    <m/>
  </r>
  <r>
    <x v="2"/>
    <x v="7"/>
    <x v="34"/>
    <n v="30"/>
    <n v="10"/>
    <n v="300"/>
    <n v="5"/>
    <x v="5"/>
    <x v="4"/>
    <m/>
  </r>
  <r>
    <x v="2"/>
    <x v="7"/>
    <x v="25"/>
    <n v="480"/>
    <n v="3"/>
    <n v="1440"/>
    <n v="24"/>
    <x v="5"/>
    <x v="6"/>
    <s v="KT/HO for NAP"/>
  </r>
  <r>
    <x v="1"/>
    <x v="1"/>
    <x v="0"/>
    <n v="60"/>
    <n v="24"/>
    <n v="1440"/>
    <n v="24"/>
    <x v="5"/>
    <x v="0"/>
    <s v="HO for Checks for other team members, so taking double time"/>
  </r>
  <r>
    <x v="1"/>
    <x v="1"/>
    <x v="1"/>
    <n v="30"/>
    <n v="20"/>
    <n v="600"/>
    <n v="10"/>
    <x v="5"/>
    <x v="0"/>
    <s v="HUB and G2 "/>
  </r>
  <r>
    <x v="1"/>
    <x v="1"/>
    <x v="19"/>
    <n v="60"/>
    <n v="20"/>
    <n v="1200"/>
    <n v="20"/>
    <x v="5"/>
    <x v="6"/>
    <s v="Shadown with Mina Gaberial "/>
  </r>
  <r>
    <x v="1"/>
    <x v="1"/>
    <x v="6"/>
    <n v="30"/>
    <n v="4"/>
    <n v="120"/>
    <n v="2"/>
    <x v="5"/>
    <x v="1"/>
    <m/>
  </r>
  <r>
    <x v="1"/>
    <x v="1"/>
    <x v="8"/>
    <n v="30"/>
    <n v="5"/>
    <n v="150"/>
    <n v="2.5"/>
    <x v="5"/>
    <x v="4"/>
    <m/>
  </r>
  <r>
    <x v="1"/>
    <x v="2"/>
    <x v="15"/>
    <n v="720"/>
    <n v="1"/>
    <n v="720"/>
    <n v="12"/>
    <x v="5"/>
    <x v="7"/>
    <s v="HUB and G2 as well "/>
  </r>
  <r>
    <x v="1"/>
    <x v="1"/>
    <x v="28"/>
    <n v="30"/>
    <n v="4"/>
    <n v="120"/>
    <n v="2"/>
    <x v="5"/>
    <x v="5"/>
    <m/>
  </r>
  <r>
    <x v="1"/>
    <x v="1"/>
    <x v="14"/>
    <n v="30"/>
    <n v="7"/>
    <n v="210"/>
    <n v="3.5"/>
    <x v="5"/>
    <x v="7"/>
    <s v="Internal Oncall for HUB "/>
  </r>
  <r>
    <x v="1"/>
    <x v="1"/>
    <x v="30"/>
    <n v="30"/>
    <n v="30"/>
    <n v="900"/>
    <n v="15"/>
    <x v="5"/>
    <x v="0"/>
    <m/>
  </r>
  <r>
    <x v="1"/>
    <x v="1"/>
    <x v="12"/>
    <n v="30"/>
    <n v="4"/>
    <n v="120"/>
    <n v="2"/>
    <x v="5"/>
    <x v="1"/>
    <m/>
  </r>
  <r>
    <x v="1"/>
    <x v="4"/>
    <x v="0"/>
    <n v="60"/>
    <n v="7"/>
    <n v="420"/>
    <n v="7"/>
    <x v="5"/>
    <x v="0"/>
    <m/>
  </r>
  <r>
    <x v="1"/>
    <x v="4"/>
    <x v="19"/>
    <n v="60"/>
    <n v="10"/>
    <n v="600"/>
    <n v="10"/>
    <x v="5"/>
    <x v="6"/>
    <m/>
  </r>
  <r>
    <x v="1"/>
    <x v="4"/>
    <x v="6"/>
    <n v="30"/>
    <n v="6"/>
    <n v="180"/>
    <n v="3"/>
    <x v="5"/>
    <x v="1"/>
    <m/>
  </r>
  <r>
    <x v="1"/>
    <x v="4"/>
    <x v="8"/>
    <n v="30"/>
    <n v="7"/>
    <n v="210"/>
    <n v="3.5"/>
    <x v="5"/>
    <x v="4"/>
    <s v="Take more than 30 min for every one Because queirng ,extarct and send to requester "/>
  </r>
  <r>
    <x v="1"/>
    <x v="4"/>
    <x v="27"/>
    <n v="30"/>
    <n v="10"/>
    <n v="300"/>
    <n v="5"/>
    <x v="5"/>
    <x v="0"/>
    <s v="business Call and skype chating with my colleges "/>
  </r>
  <r>
    <x v="1"/>
    <x v="2"/>
    <x v="14"/>
    <n v="30"/>
    <n v="6"/>
    <n v="180"/>
    <n v="3"/>
    <x v="5"/>
    <x v="7"/>
    <s v="Covering Oncall between shifts during business days"/>
  </r>
  <r>
    <x v="1"/>
    <x v="4"/>
    <x v="30"/>
    <n v="30"/>
    <n v="24"/>
    <n v="720"/>
    <n v="12"/>
    <x v="5"/>
    <x v="0"/>
    <m/>
  </r>
  <r>
    <x v="4"/>
    <x v="0"/>
    <x v="22"/>
    <n v="60"/>
    <n v="16"/>
    <n v="960"/>
    <n v="16"/>
    <x v="5"/>
    <x v="2"/>
    <m/>
  </r>
  <r>
    <x v="4"/>
    <x v="0"/>
    <x v="19"/>
    <n v="60"/>
    <n v="1"/>
    <n v="60"/>
    <n v="1"/>
    <x v="5"/>
    <x v="6"/>
    <m/>
  </r>
  <r>
    <x v="4"/>
    <x v="0"/>
    <x v="4"/>
    <n v="30"/>
    <n v="3"/>
    <n v="90"/>
    <n v="1.5"/>
    <x v="5"/>
    <x v="2"/>
    <m/>
  </r>
  <r>
    <x v="4"/>
    <x v="0"/>
    <x v="6"/>
    <n v="30"/>
    <n v="4"/>
    <n v="120"/>
    <n v="2"/>
    <x v="5"/>
    <x v="1"/>
    <m/>
  </r>
  <r>
    <x v="4"/>
    <x v="0"/>
    <x v="1"/>
    <n v="30"/>
    <n v="15"/>
    <n v="450"/>
    <n v="7.5"/>
    <x v="5"/>
    <x v="0"/>
    <m/>
  </r>
  <r>
    <x v="4"/>
    <x v="0"/>
    <x v="2"/>
    <n v="30"/>
    <n v="22"/>
    <n v="660"/>
    <n v="11"/>
    <x v="5"/>
    <x v="1"/>
    <s v="UI/UX TZ"/>
  </r>
  <r>
    <x v="4"/>
    <x v="0"/>
    <x v="3"/>
    <n v="30"/>
    <n v="22"/>
    <n v="660"/>
    <n v="11"/>
    <x v="5"/>
    <x v="1"/>
    <m/>
  </r>
  <r>
    <x v="4"/>
    <x v="0"/>
    <x v="8"/>
    <n v="30"/>
    <n v="80"/>
    <n v="2400"/>
    <n v="40"/>
    <x v="5"/>
    <x v="4"/>
    <s v="G2 also 2 weeks "/>
  </r>
  <r>
    <x v="4"/>
    <x v="0"/>
    <x v="12"/>
    <n v="30"/>
    <n v="8"/>
    <n v="240"/>
    <n v="4"/>
    <x v="5"/>
    <x v="1"/>
    <m/>
  </r>
  <r>
    <x v="4"/>
    <x v="0"/>
    <x v="9"/>
    <n v="60"/>
    <n v="4"/>
    <n v="240"/>
    <n v="4"/>
    <x v="5"/>
    <x v="5"/>
    <m/>
  </r>
  <r>
    <x v="4"/>
    <x v="0"/>
    <x v="26"/>
    <n v="30"/>
    <n v="22"/>
    <n v="660"/>
    <n v="11"/>
    <x v="5"/>
    <x v="4"/>
    <m/>
  </r>
  <r>
    <x v="4"/>
    <x v="2"/>
    <x v="13"/>
    <n v="720"/>
    <n v="2"/>
    <n v="1440"/>
    <n v="24"/>
    <x v="5"/>
    <x v="7"/>
    <m/>
  </r>
  <r>
    <x v="4"/>
    <x v="2"/>
    <x v="15"/>
    <n v="720"/>
    <n v="1"/>
    <n v="720"/>
    <n v="12"/>
    <x v="5"/>
    <x v="7"/>
    <m/>
  </r>
  <r>
    <x v="4"/>
    <x v="4"/>
    <x v="27"/>
    <n v="30"/>
    <n v="3"/>
    <n v="90"/>
    <n v="1.5"/>
    <x v="5"/>
    <x v="0"/>
    <s v="PBI Meetings "/>
  </r>
  <r>
    <x v="4"/>
    <x v="0"/>
    <x v="27"/>
    <n v="30"/>
    <n v="12"/>
    <n v="360"/>
    <n v="6"/>
    <x v="5"/>
    <x v="0"/>
    <s v="Problem tickets and RCA investigations "/>
  </r>
  <r>
    <x v="4"/>
    <x v="1"/>
    <x v="27"/>
    <n v="30"/>
    <n v="10"/>
    <n v="300"/>
    <n v="5"/>
    <x v="5"/>
    <x v="0"/>
    <s v="MFT automation"/>
  </r>
  <r>
    <x v="4"/>
    <x v="2"/>
    <x v="14"/>
    <n v="30"/>
    <n v="12"/>
    <n v="360"/>
    <n v="6"/>
    <x v="5"/>
    <x v="7"/>
    <s v="Covering Oncall between shifts during business days"/>
  </r>
  <r>
    <x v="6"/>
    <x v="0"/>
    <x v="37"/>
    <n v="20"/>
    <n v="63"/>
    <n v="1260"/>
    <n v="21"/>
    <x v="5"/>
    <x v="4"/>
    <s v="Monitoring tt's handled by L2"/>
  </r>
  <r>
    <x v="6"/>
    <x v="1"/>
    <x v="40"/>
    <n v="5"/>
    <n v="1472"/>
    <n v="7360"/>
    <n v="122.66666666666667"/>
    <x v="5"/>
    <x v="4"/>
    <s v="Monitoring tt's handled by L1"/>
  </r>
  <r>
    <x v="2"/>
    <x v="7"/>
    <x v="10"/>
    <n v="480"/>
    <n v="2"/>
    <n v="960"/>
    <n v="16"/>
    <x v="5"/>
    <x v="6"/>
    <s v="KT/HO for NAP"/>
  </r>
  <r>
    <x v="2"/>
    <x v="7"/>
    <x v="19"/>
    <n v="60"/>
    <n v="10"/>
    <n v="600"/>
    <n v="10"/>
    <x v="5"/>
    <x v="6"/>
    <s v="KT/HO for NAP"/>
  </r>
  <r>
    <x v="2"/>
    <x v="7"/>
    <x v="6"/>
    <n v="30"/>
    <n v="10"/>
    <n v="300"/>
    <n v="5"/>
    <x v="5"/>
    <x v="1"/>
    <s v="KT/HO for NAP"/>
  </r>
  <r>
    <x v="2"/>
    <x v="7"/>
    <x v="12"/>
    <n v="30"/>
    <n v="10"/>
    <n v="300"/>
    <n v="5"/>
    <x v="5"/>
    <x v="1"/>
    <s v="KT/HO for NAP"/>
  </r>
  <r>
    <x v="2"/>
    <x v="7"/>
    <x v="11"/>
    <n v="30"/>
    <n v="5"/>
    <n v="150"/>
    <n v="2.5"/>
    <x v="5"/>
    <x v="6"/>
    <s v="KT/HO for NAP"/>
  </r>
  <r>
    <x v="2"/>
    <x v="7"/>
    <x v="26"/>
    <n v="30"/>
    <n v="10"/>
    <n v="300"/>
    <n v="5"/>
    <x v="5"/>
    <x v="4"/>
    <s v="KT/HO for NAP"/>
  </r>
  <r>
    <x v="2"/>
    <x v="7"/>
    <x v="30"/>
    <n v="30"/>
    <n v="20"/>
    <n v="600"/>
    <n v="10"/>
    <x v="5"/>
    <x v="0"/>
    <s v="KT/HO for NAP"/>
  </r>
  <r>
    <x v="2"/>
    <x v="7"/>
    <x v="28"/>
    <n v="30"/>
    <n v="5"/>
    <n v="150"/>
    <n v="2.5"/>
    <x v="5"/>
    <x v="5"/>
    <s v="KT/HO for NAP"/>
  </r>
  <r>
    <x v="2"/>
    <x v="7"/>
    <x v="37"/>
    <n v="20"/>
    <n v="9"/>
    <n v="180"/>
    <n v="3"/>
    <x v="5"/>
    <x v="4"/>
    <s v="KT/HO for NAP"/>
  </r>
  <r>
    <x v="0"/>
    <x v="7"/>
    <x v="10"/>
    <n v="480"/>
    <n v="2"/>
    <n v="960"/>
    <n v="16"/>
    <x v="4"/>
    <x v="6"/>
    <s v="KT/HO for NAP"/>
  </r>
  <r>
    <x v="0"/>
    <x v="7"/>
    <x v="19"/>
    <n v="60"/>
    <n v="10"/>
    <n v="600"/>
    <n v="10"/>
    <x v="4"/>
    <x v="6"/>
    <s v="KT/HO for NAP"/>
  </r>
  <r>
    <x v="0"/>
    <x v="7"/>
    <x v="6"/>
    <n v="30"/>
    <n v="10"/>
    <n v="300"/>
    <n v="5"/>
    <x v="4"/>
    <x v="1"/>
    <s v="KT/HO for NAP"/>
  </r>
  <r>
    <x v="0"/>
    <x v="7"/>
    <x v="12"/>
    <n v="30"/>
    <n v="10"/>
    <n v="300"/>
    <n v="5"/>
    <x v="4"/>
    <x v="1"/>
    <s v="KT/HO for NAP"/>
  </r>
  <r>
    <x v="0"/>
    <x v="7"/>
    <x v="11"/>
    <n v="30"/>
    <n v="5"/>
    <n v="150"/>
    <n v="2.5"/>
    <x v="4"/>
    <x v="6"/>
    <s v="KT/HO for NAP"/>
  </r>
  <r>
    <x v="0"/>
    <x v="7"/>
    <x v="26"/>
    <n v="30"/>
    <n v="10"/>
    <n v="300"/>
    <n v="5"/>
    <x v="4"/>
    <x v="4"/>
    <s v="KT/HO for NAP"/>
  </r>
  <r>
    <x v="0"/>
    <x v="7"/>
    <x v="30"/>
    <n v="30"/>
    <n v="14"/>
    <n v="420"/>
    <n v="7"/>
    <x v="4"/>
    <x v="0"/>
    <s v="KT/HO for NAP"/>
  </r>
  <r>
    <x v="0"/>
    <x v="7"/>
    <x v="28"/>
    <n v="30"/>
    <n v="5"/>
    <n v="150"/>
    <n v="2.5"/>
    <x v="4"/>
    <x v="5"/>
    <s v="KT/HO for NAP"/>
  </r>
  <r>
    <x v="0"/>
    <x v="7"/>
    <x v="37"/>
    <n v="20"/>
    <n v="9"/>
    <n v="180"/>
    <n v="3"/>
    <x v="4"/>
    <x v="4"/>
    <s v="KT/HO for NAP"/>
  </r>
  <r>
    <x v="5"/>
    <x v="1"/>
    <x v="1"/>
    <n v="30"/>
    <n v="6"/>
    <n v="180"/>
    <n v="3"/>
    <x v="6"/>
    <x v="0"/>
    <m/>
  </r>
  <r>
    <x v="5"/>
    <x v="0"/>
    <x v="1"/>
    <n v="30"/>
    <n v="6"/>
    <n v="180"/>
    <n v="3"/>
    <x v="6"/>
    <x v="0"/>
    <m/>
  </r>
  <r>
    <x v="5"/>
    <x v="1"/>
    <x v="39"/>
    <n v="480"/>
    <n v="4"/>
    <n v="1920"/>
    <n v="32"/>
    <x v="6"/>
    <x v="3"/>
    <m/>
  </r>
  <r>
    <x v="5"/>
    <x v="0"/>
    <x v="39"/>
    <n v="480"/>
    <n v="4"/>
    <n v="1920"/>
    <n v="32"/>
    <x v="6"/>
    <x v="3"/>
    <m/>
  </r>
  <r>
    <x v="5"/>
    <x v="1"/>
    <x v="33"/>
    <n v="240"/>
    <n v="2"/>
    <n v="480"/>
    <n v="8"/>
    <x v="6"/>
    <x v="3"/>
    <s v="(1 for GDC and 1 for ZA)"/>
  </r>
  <r>
    <x v="5"/>
    <x v="0"/>
    <x v="33"/>
    <n v="240"/>
    <n v="1"/>
    <n v="240"/>
    <n v="4"/>
    <x v="6"/>
    <x v="3"/>
    <m/>
  </r>
  <r>
    <x v="5"/>
    <x v="1"/>
    <x v="12"/>
    <n v="30"/>
    <n v="4"/>
    <n v="120"/>
    <n v="2"/>
    <x v="6"/>
    <x v="1"/>
    <s v="(Weekly meeting with internal team)"/>
  </r>
  <r>
    <x v="5"/>
    <x v="0"/>
    <x v="12"/>
    <n v="30"/>
    <n v="4"/>
    <n v="120"/>
    <n v="2"/>
    <x v="6"/>
    <x v="1"/>
    <s v="(Weekly meeting with internal team)"/>
  </r>
  <r>
    <x v="5"/>
    <x v="9"/>
    <x v="33"/>
    <n v="240"/>
    <n v="1"/>
    <n v="240"/>
    <n v="4"/>
    <x v="6"/>
    <x v="3"/>
    <s v="(Utilization report)"/>
  </r>
  <r>
    <x v="5"/>
    <x v="9"/>
    <x v="27"/>
    <n v="30"/>
    <n v="6"/>
    <n v="180"/>
    <n v="3"/>
    <x v="6"/>
    <x v="0"/>
    <s v="(interviews for new comers)"/>
  </r>
  <r>
    <x v="5"/>
    <x v="1"/>
    <x v="34"/>
    <n v="30"/>
    <n v="6"/>
    <n v="180"/>
    <n v="3"/>
    <x v="6"/>
    <x v="4"/>
    <m/>
  </r>
  <r>
    <x v="5"/>
    <x v="1"/>
    <x v="28"/>
    <n v="30"/>
    <n v="6"/>
    <n v="180"/>
    <n v="3"/>
    <x v="6"/>
    <x v="5"/>
    <m/>
  </r>
  <r>
    <x v="5"/>
    <x v="0"/>
    <x v="34"/>
    <n v="30"/>
    <n v="1"/>
    <n v="30"/>
    <n v="0.5"/>
    <x v="6"/>
    <x v="4"/>
    <m/>
  </r>
  <r>
    <x v="5"/>
    <x v="0"/>
    <x v="28"/>
    <n v="30"/>
    <n v="1"/>
    <n v="30"/>
    <n v="0.5"/>
    <x v="6"/>
    <x v="5"/>
    <m/>
  </r>
  <r>
    <x v="5"/>
    <x v="1"/>
    <x v="29"/>
    <n v="30"/>
    <n v="10"/>
    <n v="300"/>
    <n v="5"/>
    <x v="6"/>
    <x v="5"/>
    <m/>
  </r>
  <r>
    <x v="5"/>
    <x v="0"/>
    <x v="29"/>
    <n v="30"/>
    <n v="2"/>
    <n v="60"/>
    <n v="1"/>
    <x v="6"/>
    <x v="5"/>
    <m/>
  </r>
  <r>
    <x v="5"/>
    <x v="1"/>
    <x v="24"/>
    <n v="30"/>
    <n v="4"/>
    <n v="120"/>
    <n v="2"/>
    <x v="6"/>
    <x v="1"/>
    <s v="Meeting with 4C for Monitoring enhancements"/>
  </r>
  <r>
    <x v="5"/>
    <x v="1"/>
    <x v="9"/>
    <n v="60"/>
    <n v="4"/>
    <n v="240"/>
    <n v="4"/>
    <x v="6"/>
    <x v="5"/>
    <s v="Meeting with Lucian to discuss repetitive tt's"/>
  </r>
  <r>
    <x v="5"/>
    <x v="1"/>
    <x v="31"/>
    <n v="30"/>
    <n v="7"/>
    <n v="210"/>
    <n v="3.5"/>
    <x v="6"/>
    <x v="0"/>
    <s v="aligning resources with other TL"/>
  </r>
  <r>
    <x v="5"/>
    <x v="1"/>
    <x v="32"/>
    <n v="30"/>
    <n v="20"/>
    <n v="600"/>
    <n v="10"/>
    <x v="6"/>
    <x v="0"/>
    <s v="aligning tasks between team members)"/>
  </r>
  <r>
    <x v="5"/>
    <x v="1"/>
    <x v="30"/>
    <n v="30"/>
    <n v="35"/>
    <n v="1050"/>
    <n v="17.5"/>
    <x v="6"/>
    <x v="0"/>
    <m/>
  </r>
  <r>
    <x v="5"/>
    <x v="0"/>
    <x v="30"/>
    <n v="30"/>
    <n v="24"/>
    <n v="720"/>
    <n v="12"/>
    <x v="6"/>
    <x v="0"/>
    <m/>
  </r>
  <r>
    <x v="5"/>
    <x v="9"/>
    <x v="36"/>
    <n v="60"/>
    <n v="4"/>
    <n v="240"/>
    <n v="4"/>
    <x v="6"/>
    <x v="1"/>
    <s v="weekly meeting with GDC"/>
  </r>
  <r>
    <x v="5"/>
    <x v="0"/>
    <x v="31"/>
    <n v="30"/>
    <n v="5"/>
    <n v="150"/>
    <n v="2.5"/>
    <x v="6"/>
    <x v="0"/>
    <m/>
  </r>
  <r>
    <x v="5"/>
    <x v="0"/>
    <x v="32"/>
    <n v="30"/>
    <n v="3"/>
    <n v="90"/>
    <n v="1.5"/>
    <x v="6"/>
    <x v="0"/>
    <m/>
  </r>
  <r>
    <x v="5"/>
    <x v="1"/>
    <x v="1"/>
    <n v="30"/>
    <n v="6"/>
    <n v="180"/>
    <n v="3"/>
    <x v="7"/>
    <x v="0"/>
    <m/>
  </r>
  <r>
    <x v="5"/>
    <x v="0"/>
    <x v="1"/>
    <n v="30"/>
    <n v="6"/>
    <n v="180"/>
    <n v="3"/>
    <x v="7"/>
    <x v="0"/>
    <m/>
  </r>
  <r>
    <x v="5"/>
    <x v="1"/>
    <x v="39"/>
    <n v="480"/>
    <n v="4"/>
    <n v="1920"/>
    <n v="32"/>
    <x v="7"/>
    <x v="3"/>
    <m/>
  </r>
  <r>
    <x v="5"/>
    <x v="0"/>
    <x v="39"/>
    <n v="480"/>
    <n v="4"/>
    <n v="1920"/>
    <n v="32"/>
    <x v="7"/>
    <x v="3"/>
    <m/>
  </r>
  <r>
    <x v="5"/>
    <x v="1"/>
    <x v="33"/>
    <n v="240"/>
    <n v="2"/>
    <n v="480"/>
    <n v="8"/>
    <x v="7"/>
    <x v="3"/>
    <s v="(1 for GDC and 1 for ZA)"/>
  </r>
  <r>
    <x v="5"/>
    <x v="0"/>
    <x v="33"/>
    <n v="240"/>
    <n v="1"/>
    <n v="240"/>
    <n v="4"/>
    <x v="7"/>
    <x v="3"/>
    <m/>
  </r>
  <r>
    <x v="5"/>
    <x v="1"/>
    <x v="12"/>
    <n v="30"/>
    <n v="4"/>
    <n v="120"/>
    <n v="2"/>
    <x v="7"/>
    <x v="1"/>
    <s v="(Weekly meeting with internal team)"/>
  </r>
  <r>
    <x v="5"/>
    <x v="0"/>
    <x v="12"/>
    <n v="30"/>
    <n v="4"/>
    <n v="120"/>
    <n v="2"/>
    <x v="7"/>
    <x v="1"/>
    <s v="(Weekly meeting with internal team)"/>
  </r>
  <r>
    <x v="5"/>
    <x v="9"/>
    <x v="33"/>
    <n v="240"/>
    <n v="1"/>
    <n v="240"/>
    <n v="4"/>
    <x v="7"/>
    <x v="3"/>
    <s v="(Utilization report)"/>
  </r>
  <r>
    <x v="5"/>
    <x v="2"/>
    <x v="31"/>
    <n v="30"/>
    <n v="6"/>
    <n v="180"/>
    <n v="3"/>
    <x v="7"/>
    <x v="0"/>
    <s v="aligning shift rotation with TL's"/>
  </r>
  <r>
    <x v="5"/>
    <x v="1"/>
    <x v="34"/>
    <n v="30"/>
    <n v="7"/>
    <n v="210"/>
    <n v="3.5"/>
    <x v="7"/>
    <x v="4"/>
    <m/>
  </r>
  <r>
    <x v="5"/>
    <x v="1"/>
    <x v="28"/>
    <n v="30"/>
    <n v="6"/>
    <n v="180"/>
    <n v="3"/>
    <x v="7"/>
    <x v="5"/>
    <m/>
  </r>
  <r>
    <x v="5"/>
    <x v="0"/>
    <x v="34"/>
    <n v="30"/>
    <n v="1"/>
    <n v="30"/>
    <n v="0.5"/>
    <x v="7"/>
    <x v="4"/>
    <m/>
  </r>
  <r>
    <x v="5"/>
    <x v="0"/>
    <x v="28"/>
    <n v="30"/>
    <n v="1"/>
    <n v="30"/>
    <n v="0.5"/>
    <x v="7"/>
    <x v="5"/>
    <m/>
  </r>
  <r>
    <x v="5"/>
    <x v="1"/>
    <x v="29"/>
    <n v="30"/>
    <n v="8"/>
    <n v="240"/>
    <n v="4"/>
    <x v="7"/>
    <x v="5"/>
    <m/>
  </r>
  <r>
    <x v="5"/>
    <x v="0"/>
    <x v="29"/>
    <n v="30"/>
    <n v="2"/>
    <n v="60"/>
    <n v="1"/>
    <x v="7"/>
    <x v="5"/>
    <m/>
  </r>
  <r>
    <x v="5"/>
    <x v="1"/>
    <x v="24"/>
    <n v="30"/>
    <n v="3"/>
    <n v="90"/>
    <n v="1.5"/>
    <x v="7"/>
    <x v="1"/>
    <s v="Meeting with 4C for Monitoring enhancements"/>
  </r>
  <r>
    <x v="5"/>
    <x v="1"/>
    <x v="9"/>
    <n v="60"/>
    <n v="2"/>
    <n v="120"/>
    <n v="2"/>
    <x v="7"/>
    <x v="5"/>
    <s v="Meeting with Lucian to discuss repetitive tt's &amp; enhancements"/>
  </r>
  <r>
    <x v="5"/>
    <x v="1"/>
    <x v="31"/>
    <n v="30"/>
    <n v="3"/>
    <n v="90"/>
    <n v="1.5"/>
    <x v="7"/>
    <x v="0"/>
    <s v="aligning resources with other TL"/>
  </r>
  <r>
    <x v="5"/>
    <x v="1"/>
    <x v="32"/>
    <n v="30"/>
    <n v="16"/>
    <n v="480"/>
    <n v="8"/>
    <x v="7"/>
    <x v="0"/>
    <s v="aligning tasks between team members"/>
  </r>
  <r>
    <x v="5"/>
    <x v="1"/>
    <x v="30"/>
    <n v="30"/>
    <n v="26"/>
    <n v="780"/>
    <n v="13"/>
    <x v="7"/>
    <x v="0"/>
    <m/>
  </r>
  <r>
    <x v="5"/>
    <x v="0"/>
    <x v="30"/>
    <n v="30"/>
    <n v="15"/>
    <n v="450"/>
    <n v="7.5"/>
    <x v="7"/>
    <x v="0"/>
    <m/>
  </r>
  <r>
    <x v="5"/>
    <x v="9"/>
    <x v="36"/>
    <n v="60"/>
    <n v="3"/>
    <n v="180"/>
    <n v="3"/>
    <x v="7"/>
    <x v="1"/>
    <s v="weekly meeting with GDC"/>
  </r>
  <r>
    <x v="5"/>
    <x v="0"/>
    <x v="31"/>
    <n v="30"/>
    <n v="3"/>
    <n v="90"/>
    <n v="1.5"/>
    <x v="7"/>
    <x v="0"/>
    <m/>
  </r>
  <r>
    <x v="5"/>
    <x v="0"/>
    <x v="32"/>
    <n v="30"/>
    <n v="4"/>
    <n v="120"/>
    <n v="2"/>
    <x v="7"/>
    <x v="0"/>
    <m/>
  </r>
  <r>
    <x v="3"/>
    <x v="1"/>
    <x v="20"/>
    <n v="60"/>
    <n v="4"/>
    <n v="240"/>
    <n v="4"/>
    <x v="6"/>
    <x v="6"/>
    <m/>
  </r>
  <r>
    <x v="3"/>
    <x v="1"/>
    <x v="19"/>
    <n v="60"/>
    <n v="4"/>
    <n v="240"/>
    <n v="4"/>
    <x v="6"/>
    <x v="6"/>
    <m/>
  </r>
  <r>
    <x v="3"/>
    <x v="1"/>
    <x v="10"/>
    <n v="480"/>
    <n v="1"/>
    <n v="480"/>
    <n v="8"/>
    <x v="6"/>
    <x v="6"/>
    <m/>
  </r>
  <r>
    <x v="3"/>
    <x v="1"/>
    <x v="25"/>
    <n v="480"/>
    <n v="1"/>
    <n v="480"/>
    <n v="8"/>
    <x v="6"/>
    <x v="6"/>
    <m/>
  </r>
  <r>
    <x v="3"/>
    <x v="1"/>
    <x v="22"/>
    <n v="60"/>
    <n v="2"/>
    <n v="120"/>
    <n v="2"/>
    <x v="6"/>
    <x v="2"/>
    <m/>
  </r>
  <r>
    <x v="3"/>
    <x v="1"/>
    <x v="4"/>
    <n v="30"/>
    <n v="20"/>
    <n v="600"/>
    <n v="10"/>
    <x v="6"/>
    <x v="2"/>
    <m/>
  </r>
  <r>
    <x v="3"/>
    <x v="1"/>
    <x v="6"/>
    <n v="30"/>
    <n v="8"/>
    <n v="240"/>
    <n v="4"/>
    <x v="6"/>
    <x v="1"/>
    <m/>
  </r>
  <r>
    <x v="3"/>
    <x v="1"/>
    <x v="0"/>
    <n v="60"/>
    <n v="2"/>
    <n v="120"/>
    <n v="2"/>
    <x v="6"/>
    <x v="0"/>
    <m/>
  </r>
  <r>
    <x v="3"/>
    <x v="1"/>
    <x v="1"/>
    <n v="30"/>
    <n v="20"/>
    <n v="600"/>
    <n v="10"/>
    <x v="6"/>
    <x v="0"/>
    <m/>
  </r>
  <r>
    <x v="3"/>
    <x v="1"/>
    <x v="11"/>
    <n v="30"/>
    <n v="2"/>
    <n v="60"/>
    <n v="1"/>
    <x v="6"/>
    <x v="6"/>
    <m/>
  </r>
  <r>
    <x v="3"/>
    <x v="1"/>
    <x v="21"/>
    <n v="30"/>
    <n v="4"/>
    <n v="120"/>
    <n v="2"/>
    <x v="6"/>
    <x v="1"/>
    <m/>
  </r>
  <r>
    <x v="3"/>
    <x v="1"/>
    <x v="12"/>
    <n v="30"/>
    <n v="8"/>
    <n v="240"/>
    <n v="4"/>
    <x v="6"/>
    <x v="1"/>
    <m/>
  </r>
  <r>
    <x v="3"/>
    <x v="1"/>
    <x v="14"/>
    <n v="30"/>
    <n v="30"/>
    <n v="900"/>
    <n v="15"/>
    <x v="6"/>
    <x v="7"/>
    <m/>
  </r>
  <r>
    <x v="3"/>
    <x v="1"/>
    <x v="15"/>
    <n v="720"/>
    <n v="1"/>
    <n v="720"/>
    <n v="12"/>
    <x v="6"/>
    <x v="7"/>
    <m/>
  </r>
  <r>
    <x v="3"/>
    <x v="1"/>
    <x v="30"/>
    <n v="30"/>
    <n v="100"/>
    <n v="3000"/>
    <n v="50"/>
    <x v="6"/>
    <x v="0"/>
    <m/>
  </r>
  <r>
    <x v="3"/>
    <x v="1"/>
    <x v="29"/>
    <n v="30"/>
    <n v="4"/>
    <n v="120"/>
    <n v="2"/>
    <x v="6"/>
    <x v="5"/>
    <m/>
  </r>
  <r>
    <x v="3"/>
    <x v="1"/>
    <x v="28"/>
    <n v="30"/>
    <n v="1"/>
    <n v="30"/>
    <n v="0.5"/>
    <x v="6"/>
    <x v="5"/>
    <m/>
  </r>
  <r>
    <x v="3"/>
    <x v="1"/>
    <x v="33"/>
    <n v="240"/>
    <n v="1"/>
    <n v="240"/>
    <n v="4"/>
    <x v="6"/>
    <x v="3"/>
    <m/>
  </r>
  <r>
    <x v="3"/>
    <x v="5"/>
    <x v="27"/>
    <n v="30"/>
    <n v="2"/>
    <n v="60"/>
    <n v="1"/>
    <x v="6"/>
    <x v="0"/>
    <s v="Interviews"/>
  </r>
  <r>
    <x v="0"/>
    <x v="0"/>
    <x v="0"/>
    <n v="60"/>
    <n v="18"/>
    <n v="1080"/>
    <n v="18"/>
    <x v="6"/>
    <x v="0"/>
    <m/>
  </r>
  <r>
    <x v="0"/>
    <x v="0"/>
    <x v="2"/>
    <n v="30"/>
    <n v="18"/>
    <n v="540"/>
    <n v="9"/>
    <x v="6"/>
    <x v="1"/>
    <s v="MPESA.Smartphone.TZ.NewUIUX: Observation Period"/>
  </r>
  <r>
    <x v="0"/>
    <x v="0"/>
    <x v="1"/>
    <n v="30"/>
    <n v="18"/>
    <n v="540"/>
    <n v="9"/>
    <x v="6"/>
    <x v="0"/>
    <m/>
  </r>
  <r>
    <x v="0"/>
    <x v="0"/>
    <x v="7"/>
    <n v="90"/>
    <n v="2"/>
    <n v="180"/>
    <n v="3"/>
    <x v="6"/>
    <x v="3"/>
    <m/>
  </r>
  <r>
    <x v="0"/>
    <x v="2"/>
    <x v="14"/>
    <n v="30"/>
    <n v="12"/>
    <n v="360"/>
    <n v="6"/>
    <x v="6"/>
    <x v="7"/>
    <m/>
  </r>
  <r>
    <x v="0"/>
    <x v="0"/>
    <x v="8"/>
    <n v="30"/>
    <n v="6"/>
    <n v="180"/>
    <n v="3"/>
    <x v="6"/>
    <x v="4"/>
    <s v="INC000037542977, INC000037539914, INC000037538516, INC000037525753, INC000037460302, INC000037236864, INC000037610821, INC000037707008"/>
  </r>
  <r>
    <x v="0"/>
    <x v="0"/>
    <x v="22"/>
    <n v="60"/>
    <n v="10"/>
    <n v="600"/>
    <n v="10"/>
    <x v="6"/>
    <x v="2"/>
    <s v="_x000a_CRQ000030298923 VMT.TZ.Smartphone.PROD.Update Backend of SmartApp_x000a_CRQ000030298650  VMT.TZ.SmartApp.Normal.TLS cipher changes for TZ smartphone "/>
  </r>
  <r>
    <x v="0"/>
    <x v="0"/>
    <x v="6"/>
    <n v="30"/>
    <n v="4"/>
    <n v="120"/>
    <n v="2"/>
    <x v="6"/>
    <x v="1"/>
    <m/>
  </r>
  <r>
    <x v="0"/>
    <x v="1"/>
    <x v="14"/>
    <n v="30"/>
    <n v="2"/>
    <n v="60"/>
    <n v="1"/>
    <x v="6"/>
    <x v="7"/>
    <m/>
  </r>
  <r>
    <x v="0"/>
    <x v="2"/>
    <x v="13"/>
    <n v="720"/>
    <n v="4"/>
    <n v="2880"/>
    <n v="48"/>
    <x v="6"/>
    <x v="7"/>
    <s v="from 11/7 to 14/7"/>
  </r>
  <r>
    <x v="0"/>
    <x v="0"/>
    <x v="5"/>
    <n v="60"/>
    <n v="4"/>
    <n v="240"/>
    <n v="4"/>
    <x v="6"/>
    <x v="2"/>
    <m/>
  </r>
  <r>
    <x v="0"/>
    <x v="0"/>
    <x v="4"/>
    <n v="30"/>
    <n v="4"/>
    <n v="120"/>
    <n v="2"/>
    <x v="6"/>
    <x v="2"/>
    <s v="VMT.TZ.Smartphone.PR_DR.Normal.TLS_cipher_changes_for_TZ_smartphone-Changes.CRQ000030298650_x000a_VMT.MZ.Normal.SmartPhone.Switch over to PR.CRQ000030299215_x000a_test after VMT.DR.SmartPhone.Migrate Smartphone.DR.to.IT.Cloud.CRQ000030287377_x000a_VMT.TZ.PROD.SMARTAPP.Minor.Update BETA Mobile Applications.IssueFix.CRQ000030309703_x000a_Update Backend of SmartApp to Support TZ 2.0 New Experience.CRQ000030298923"/>
  </r>
  <r>
    <x v="0"/>
    <x v="3"/>
    <x v="16"/>
    <n v="15"/>
    <n v="2"/>
    <n v="30"/>
    <n v="0.5"/>
    <x v="6"/>
    <x v="0"/>
    <m/>
  </r>
  <r>
    <x v="0"/>
    <x v="3"/>
    <x v="17"/>
    <n v="30"/>
    <n v="10"/>
    <n v="300"/>
    <n v="5"/>
    <x v="6"/>
    <x v="0"/>
    <m/>
  </r>
  <r>
    <x v="0"/>
    <x v="3"/>
    <x v="21"/>
    <n v="30"/>
    <n v="1"/>
    <n v="30"/>
    <n v="0.5"/>
    <x v="6"/>
    <x v="1"/>
    <s v="new process for AM portal certificate "/>
  </r>
  <r>
    <x v="0"/>
    <x v="3"/>
    <x v="18"/>
    <n v="30"/>
    <n v="1"/>
    <n v="30"/>
    <n v="0.5"/>
    <x v="6"/>
    <x v="3"/>
    <m/>
  </r>
  <r>
    <x v="0"/>
    <x v="3"/>
    <x v="22"/>
    <n v="60"/>
    <n v="1.5"/>
    <n v="90"/>
    <n v="1.5"/>
    <x v="6"/>
    <x v="2"/>
    <s v="CRQ000030287622  PULS | VMT | WMPC | 2020-07( test after the change)"/>
  </r>
  <r>
    <x v="2"/>
    <x v="0"/>
    <x v="0"/>
    <n v="60"/>
    <n v="3"/>
    <n v="180"/>
    <n v="3"/>
    <x v="6"/>
    <x v="0"/>
    <m/>
  </r>
  <r>
    <x v="2"/>
    <x v="3"/>
    <x v="22"/>
    <n v="60"/>
    <n v="1"/>
    <n v="60"/>
    <n v="1"/>
    <x v="6"/>
    <x v="2"/>
    <s v="Servers monthly patch"/>
  </r>
  <r>
    <x v="2"/>
    <x v="3"/>
    <x v="21"/>
    <n v="30"/>
    <n v="2"/>
    <n v="60"/>
    <n v="1"/>
    <x v="6"/>
    <x v="1"/>
    <m/>
  </r>
  <r>
    <x v="2"/>
    <x v="3"/>
    <x v="18"/>
    <n v="30"/>
    <n v="1"/>
    <n v="30"/>
    <n v="0.5"/>
    <x v="6"/>
    <x v="3"/>
    <m/>
  </r>
  <r>
    <x v="2"/>
    <x v="3"/>
    <x v="17"/>
    <n v="30"/>
    <n v="10"/>
    <n v="300"/>
    <n v="5"/>
    <x v="6"/>
    <x v="0"/>
    <m/>
  </r>
  <r>
    <x v="2"/>
    <x v="5"/>
    <x v="26"/>
    <n v="30"/>
    <n v="8"/>
    <n v="240"/>
    <n v="4"/>
    <x v="6"/>
    <x v="4"/>
    <s v="calls with &quot;Neven elmsery&quot;"/>
  </r>
  <r>
    <x v="2"/>
    <x v="2"/>
    <x v="15"/>
    <n v="720"/>
    <n v="1"/>
    <n v="720"/>
    <n v="12"/>
    <x v="6"/>
    <x v="7"/>
    <m/>
  </r>
  <r>
    <x v="2"/>
    <x v="0"/>
    <x v="0"/>
    <n v="60"/>
    <n v="5"/>
    <n v="300"/>
    <n v="5"/>
    <x v="6"/>
    <x v="0"/>
    <m/>
  </r>
  <r>
    <x v="2"/>
    <x v="0"/>
    <x v="6"/>
    <n v="30"/>
    <n v="1"/>
    <n v="30"/>
    <n v="0.5"/>
    <x v="6"/>
    <x v="1"/>
    <s v="observation call"/>
  </r>
  <r>
    <x v="2"/>
    <x v="1"/>
    <x v="6"/>
    <n v="30"/>
    <n v="4"/>
    <n v="120"/>
    <n v="2"/>
    <x v="6"/>
    <x v="1"/>
    <m/>
  </r>
  <r>
    <x v="2"/>
    <x v="1"/>
    <x v="0"/>
    <n v="60"/>
    <n v="19"/>
    <n v="1140"/>
    <n v="19"/>
    <x v="6"/>
    <x v="0"/>
    <s v="Adding night checks requested as HyperCare"/>
  </r>
  <r>
    <x v="2"/>
    <x v="1"/>
    <x v="1"/>
    <n v="30"/>
    <n v="20"/>
    <n v="600"/>
    <n v="10"/>
    <x v="6"/>
    <x v="0"/>
    <m/>
  </r>
  <r>
    <x v="2"/>
    <x v="1"/>
    <x v="22"/>
    <n v="60"/>
    <n v="4"/>
    <n v="240"/>
    <n v="4"/>
    <x v="6"/>
    <x v="2"/>
    <s v="VMT.HUB.PR.Minor.OS-unixadmin-accounts.password.change..CRQ000030310902"/>
  </r>
  <r>
    <x v="2"/>
    <x v="1"/>
    <x v="14"/>
    <n v="30"/>
    <n v="10"/>
    <n v="300"/>
    <n v="5"/>
    <x v="6"/>
    <x v="7"/>
    <s v="internal oncall for HUB"/>
  </r>
  <r>
    <x v="2"/>
    <x v="1"/>
    <x v="22"/>
    <n v="60"/>
    <n v="1"/>
    <n v="60"/>
    <n v="1"/>
    <x v="6"/>
    <x v="2"/>
    <s v="VMT.Global.NAP.OAT.Minor.Update_Password_For_All_Users.CRQ000030304809"/>
  </r>
  <r>
    <x v="2"/>
    <x v="1"/>
    <x v="22"/>
    <n v="60"/>
    <n v="1"/>
    <n v="60"/>
    <n v="1"/>
    <x v="6"/>
    <x v="2"/>
    <s v="Configure Data Stream on PMFT001ZATCRH to send Files to Tanzania SFTP [for OpenAPI PR]"/>
  </r>
  <r>
    <x v="2"/>
    <x v="1"/>
    <x v="27"/>
    <n v="30"/>
    <n v="8"/>
    <n v="240"/>
    <n v="4"/>
    <x v="6"/>
    <x v="0"/>
    <s v="monitor Esxi memory from 4:6 am as per  Lucian request"/>
  </r>
  <r>
    <x v="2"/>
    <x v="4"/>
    <x v="19"/>
    <n v="60"/>
    <n v="7"/>
    <n v="420"/>
    <n v="7"/>
    <x v="6"/>
    <x v="6"/>
    <m/>
  </r>
  <r>
    <x v="2"/>
    <x v="4"/>
    <x v="10"/>
    <n v="480"/>
    <n v="1"/>
    <n v="480"/>
    <n v="8"/>
    <x v="6"/>
    <x v="6"/>
    <m/>
  </r>
  <r>
    <x v="1"/>
    <x v="1"/>
    <x v="0"/>
    <n v="60"/>
    <n v="21"/>
    <n v="1260"/>
    <n v="21"/>
    <x v="6"/>
    <x v="0"/>
    <s v="Adding night checks requested as HyperCare"/>
  </r>
  <r>
    <x v="1"/>
    <x v="0"/>
    <x v="0"/>
    <n v="60"/>
    <n v="18"/>
    <n v="1080"/>
    <n v="18"/>
    <x v="6"/>
    <x v="0"/>
    <m/>
  </r>
  <r>
    <x v="1"/>
    <x v="1"/>
    <x v="7"/>
    <n v="90"/>
    <n v="2"/>
    <n v="180"/>
    <n v="3"/>
    <x v="6"/>
    <x v="3"/>
    <m/>
  </r>
  <r>
    <x v="1"/>
    <x v="1"/>
    <x v="1"/>
    <n v="30"/>
    <n v="10"/>
    <n v="300"/>
    <n v="5"/>
    <x v="6"/>
    <x v="0"/>
    <m/>
  </r>
  <r>
    <x v="1"/>
    <x v="0"/>
    <x v="1"/>
    <n v="30"/>
    <n v="10"/>
    <n v="300"/>
    <n v="5"/>
    <x v="6"/>
    <x v="0"/>
    <m/>
  </r>
  <r>
    <x v="2"/>
    <x v="1"/>
    <x v="30"/>
    <n v="30"/>
    <n v="41"/>
    <n v="1230"/>
    <n v="20.5"/>
    <x v="6"/>
    <x v="0"/>
    <m/>
  </r>
  <r>
    <x v="1"/>
    <x v="1"/>
    <x v="30"/>
    <n v="30"/>
    <n v="39"/>
    <n v="1170"/>
    <n v="19.5"/>
    <x v="6"/>
    <x v="0"/>
    <m/>
  </r>
  <r>
    <x v="1"/>
    <x v="0"/>
    <x v="30"/>
    <n v="30"/>
    <n v="26"/>
    <n v="780"/>
    <n v="13"/>
    <x v="6"/>
    <x v="0"/>
    <m/>
  </r>
  <r>
    <x v="2"/>
    <x v="0"/>
    <x v="30"/>
    <n v="30"/>
    <n v="18"/>
    <n v="540"/>
    <n v="9"/>
    <x v="6"/>
    <x v="0"/>
    <m/>
  </r>
  <r>
    <x v="1"/>
    <x v="2"/>
    <x v="13"/>
    <n v="720"/>
    <n v="4"/>
    <n v="2880"/>
    <n v="48"/>
    <x v="6"/>
    <x v="7"/>
    <m/>
  </r>
  <r>
    <x v="1"/>
    <x v="2"/>
    <x v="14"/>
    <n v="30"/>
    <n v="6"/>
    <n v="180"/>
    <n v="3"/>
    <x v="6"/>
    <x v="7"/>
    <m/>
  </r>
  <r>
    <x v="1"/>
    <x v="2"/>
    <x v="14"/>
    <n v="30"/>
    <n v="7"/>
    <n v="210"/>
    <n v="3.5"/>
    <x v="6"/>
    <x v="7"/>
    <s v="internal oncall for HUB"/>
  </r>
  <r>
    <x v="1"/>
    <x v="1"/>
    <x v="12"/>
    <n v="30"/>
    <n v="4"/>
    <n v="120"/>
    <n v="2"/>
    <x v="6"/>
    <x v="1"/>
    <m/>
  </r>
  <r>
    <x v="1"/>
    <x v="0"/>
    <x v="12"/>
    <n v="30"/>
    <n v="4"/>
    <n v="120"/>
    <n v="2"/>
    <x v="6"/>
    <x v="1"/>
    <m/>
  </r>
  <r>
    <x v="2"/>
    <x v="1"/>
    <x v="12"/>
    <n v="30"/>
    <n v="8"/>
    <n v="240"/>
    <n v="4"/>
    <x v="6"/>
    <x v="1"/>
    <m/>
  </r>
  <r>
    <x v="0"/>
    <x v="0"/>
    <x v="12"/>
    <n v="30"/>
    <n v="8"/>
    <n v="240"/>
    <n v="4"/>
    <x v="6"/>
    <x v="1"/>
    <m/>
  </r>
  <r>
    <x v="6"/>
    <x v="1"/>
    <x v="40"/>
    <n v="5"/>
    <n v="575"/>
    <n v="2875"/>
    <n v="47.916666666666664"/>
    <x v="6"/>
    <x v="4"/>
    <m/>
  </r>
  <r>
    <x v="6"/>
    <x v="1"/>
    <x v="37"/>
    <n v="20"/>
    <n v="132"/>
    <n v="2640"/>
    <n v="44"/>
    <x v="6"/>
    <x v="4"/>
    <m/>
  </r>
  <r>
    <x v="6"/>
    <x v="0"/>
    <x v="37"/>
    <n v="20"/>
    <n v="77"/>
    <n v="1540"/>
    <n v="25.666666666666668"/>
    <x v="6"/>
    <x v="4"/>
    <m/>
  </r>
  <r>
    <x v="3"/>
    <x v="1"/>
    <x v="20"/>
    <n v="60"/>
    <n v="1"/>
    <n v="60"/>
    <n v="1"/>
    <x v="7"/>
    <x v="6"/>
    <m/>
  </r>
  <r>
    <x v="3"/>
    <x v="1"/>
    <x v="19"/>
    <n v="60"/>
    <n v="4"/>
    <n v="240"/>
    <n v="4"/>
    <x v="7"/>
    <x v="6"/>
    <m/>
  </r>
  <r>
    <x v="3"/>
    <x v="1"/>
    <x v="10"/>
    <n v="480"/>
    <n v="1"/>
    <n v="480"/>
    <n v="8"/>
    <x v="7"/>
    <x v="6"/>
    <m/>
  </r>
  <r>
    <x v="3"/>
    <x v="1"/>
    <x v="25"/>
    <n v="480"/>
    <n v="1"/>
    <n v="480"/>
    <n v="8"/>
    <x v="7"/>
    <x v="6"/>
    <m/>
  </r>
  <r>
    <x v="3"/>
    <x v="1"/>
    <x v="22"/>
    <n v="60"/>
    <n v="2"/>
    <n v="120"/>
    <n v="2"/>
    <x v="7"/>
    <x v="2"/>
    <m/>
  </r>
  <r>
    <x v="3"/>
    <x v="1"/>
    <x v="4"/>
    <n v="30"/>
    <n v="40"/>
    <n v="1200"/>
    <n v="20"/>
    <x v="7"/>
    <x v="2"/>
    <s v="Standing in for Cristian"/>
  </r>
  <r>
    <x v="3"/>
    <x v="1"/>
    <x v="6"/>
    <n v="30"/>
    <n v="4"/>
    <n v="120"/>
    <n v="2"/>
    <x v="7"/>
    <x v="1"/>
    <m/>
  </r>
  <r>
    <x v="3"/>
    <x v="1"/>
    <x v="0"/>
    <n v="60"/>
    <n v="6"/>
    <n v="360"/>
    <n v="6"/>
    <x v="7"/>
    <x v="0"/>
    <m/>
  </r>
  <r>
    <x v="3"/>
    <x v="1"/>
    <x v="1"/>
    <n v="30"/>
    <n v="12"/>
    <n v="360"/>
    <n v="6"/>
    <x v="7"/>
    <x v="0"/>
    <m/>
  </r>
  <r>
    <x v="3"/>
    <x v="1"/>
    <x v="11"/>
    <n v="30"/>
    <n v="2"/>
    <n v="60"/>
    <n v="1"/>
    <x v="7"/>
    <x v="6"/>
    <m/>
  </r>
  <r>
    <x v="3"/>
    <x v="1"/>
    <x v="21"/>
    <n v="30"/>
    <n v="4"/>
    <n v="120"/>
    <n v="2"/>
    <x v="7"/>
    <x v="1"/>
    <m/>
  </r>
  <r>
    <x v="3"/>
    <x v="1"/>
    <x v="12"/>
    <n v="30"/>
    <n v="8"/>
    <n v="240"/>
    <n v="4"/>
    <x v="7"/>
    <x v="1"/>
    <m/>
  </r>
  <r>
    <x v="3"/>
    <x v="1"/>
    <x v="14"/>
    <n v="30"/>
    <n v="12"/>
    <n v="360"/>
    <n v="6"/>
    <x v="7"/>
    <x v="7"/>
    <m/>
  </r>
  <r>
    <x v="3"/>
    <x v="1"/>
    <x v="30"/>
    <n v="30"/>
    <n v="90"/>
    <n v="2700"/>
    <n v="45"/>
    <x v="7"/>
    <x v="0"/>
    <m/>
  </r>
  <r>
    <x v="3"/>
    <x v="1"/>
    <x v="29"/>
    <n v="30"/>
    <n v="4"/>
    <n v="120"/>
    <n v="2"/>
    <x v="7"/>
    <x v="5"/>
    <m/>
  </r>
  <r>
    <x v="3"/>
    <x v="1"/>
    <x v="28"/>
    <n v="30"/>
    <n v="10"/>
    <n v="300"/>
    <n v="5"/>
    <x v="7"/>
    <x v="5"/>
    <m/>
  </r>
  <r>
    <x v="3"/>
    <x v="1"/>
    <x v="33"/>
    <n v="240"/>
    <n v="1"/>
    <n v="240"/>
    <n v="4"/>
    <x v="7"/>
    <x v="3"/>
    <m/>
  </r>
  <r>
    <x v="3"/>
    <x v="1"/>
    <x v="26"/>
    <n v="30"/>
    <n v="8"/>
    <n v="240"/>
    <n v="4"/>
    <x v="7"/>
    <x v="4"/>
    <s v="Certificate Support"/>
  </r>
  <r>
    <x v="3"/>
    <x v="1"/>
    <x v="13"/>
    <n v="720"/>
    <n v="4"/>
    <n v="2880"/>
    <n v="48"/>
    <x v="7"/>
    <x v="7"/>
    <m/>
  </r>
  <r>
    <x v="6"/>
    <x v="1"/>
    <x v="40"/>
    <n v="5"/>
    <n v="753"/>
    <n v="3765"/>
    <n v="62.75"/>
    <x v="7"/>
    <x v="4"/>
    <m/>
  </r>
  <r>
    <x v="6"/>
    <x v="1"/>
    <x v="37"/>
    <n v="20"/>
    <n v="161"/>
    <n v="3220"/>
    <n v="53.666666666666664"/>
    <x v="7"/>
    <x v="4"/>
    <m/>
  </r>
  <r>
    <x v="6"/>
    <x v="0"/>
    <x v="37"/>
    <n v="20"/>
    <n v="23"/>
    <n v="460"/>
    <n v="7.666666666666667"/>
    <x v="7"/>
    <x v="4"/>
    <m/>
  </r>
  <r>
    <x v="0"/>
    <x v="0"/>
    <x v="0"/>
    <n v="60"/>
    <n v="16"/>
    <n v="960"/>
    <n v="16"/>
    <x v="7"/>
    <x v="0"/>
    <m/>
  </r>
  <r>
    <x v="0"/>
    <x v="0"/>
    <x v="2"/>
    <n v="30"/>
    <n v="9"/>
    <n v="270"/>
    <n v="4.5"/>
    <x v="7"/>
    <x v="1"/>
    <s v="MPESA.Smartphone.TZ.NewUIUX: Observation Period"/>
  </r>
  <r>
    <x v="0"/>
    <x v="0"/>
    <x v="1"/>
    <n v="30"/>
    <n v="12"/>
    <n v="360"/>
    <n v="6"/>
    <x v="7"/>
    <x v="0"/>
    <m/>
  </r>
  <r>
    <x v="0"/>
    <x v="0"/>
    <x v="7"/>
    <n v="90"/>
    <n v="2"/>
    <n v="180"/>
    <n v="3"/>
    <x v="7"/>
    <x v="3"/>
    <m/>
  </r>
  <r>
    <x v="0"/>
    <x v="2"/>
    <x v="15"/>
    <n v="720"/>
    <n v="1"/>
    <n v="720"/>
    <n v="12"/>
    <x v="7"/>
    <x v="7"/>
    <m/>
  </r>
  <r>
    <x v="0"/>
    <x v="0"/>
    <x v="8"/>
    <n v="30"/>
    <n v="4"/>
    <n v="120"/>
    <n v="2"/>
    <x v="7"/>
    <x v="4"/>
    <s v=" IOS CNS Persisting Problem_x000a_INC000038096290 - Connectivity errors for the Smart App_x000a_Can't Access Mpesa App   -- INC000038193993"/>
  </r>
  <r>
    <x v="0"/>
    <x v="0"/>
    <x v="22"/>
    <n v="60"/>
    <n v="10"/>
    <n v="600"/>
    <n v="10"/>
    <x v="7"/>
    <x v="2"/>
    <s v="CRQ000030315748   VMT.TZ.Normal.smartphone.Update Backend of SmartApp - Fix CNS Issue _x000a_VMT.TZ.SMARTAPP.PROD.Minor.Update BETA Bundles Ramadan to Islamic.INC000038009457-CRQ000030318114_x000a_ VMT.TZ.Minor.OAT.Trust smartapp certificate.CRQ000030324972_x000a_ CRQ000030325615  MZ Smartphone Switchover from PR to DR"/>
  </r>
  <r>
    <x v="0"/>
    <x v="0"/>
    <x v="6"/>
    <n v="30"/>
    <n v="3"/>
    <n v="90"/>
    <n v="1.5"/>
    <x v="7"/>
    <x v="1"/>
    <m/>
  </r>
  <r>
    <x v="0"/>
    <x v="1"/>
    <x v="14"/>
    <n v="30"/>
    <n v="2"/>
    <n v="60"/>
    <n v="1"/>
    <x v="7"/>
    <x v="7"/>
    <s v="from 14 to 20"/>
  </r>
  <r>
    <x v="0"/>
    <x v="0"/>
    <x v="13"/>
    <n v="720"/>
    <n v="4"/>
    <n v="2880"/>
    <n v="48"/>
    <x v="7"/>
    <x v="7"/>
    <m/>
  </r>
  <r>
    <x v="0"/>
    <x v="0"/>
    <x v="5"/>
    <n v="60"/>
    <n v="4"/>
    <n v="240"/>
    <n v="4"/>
    <x v="7"/>
    <x v="2"/>
    <m/>
  </r>
  <r>
    <x v="0"/>
    <x v="0"/>
    <x v="4"/>
    <n v="30"/>
    <n v="4"/>
    <n v="120"/>
    <n v="2"/>
    <x v="7"/>
    <x v="2"/>
    <s v="CRQ000030315748   VMT.TZ.Normal.smartphone.Update Backend of SmartApp - Fix CNS Issue _x000a_VMT.TZ.SMARTAPP.PROD.Minor.Update BETA Bundles Ramadan to Islamic.INC000038009457-CRQ000030318114_x000a_VMT.MZ.Normal.SmartPhone.Switch over to PR.CRQ000030325615_x000a_"/>
  </r>
  <r>
    <x v="0"/>
    <x v="3"/>
    <x v="16"/>
    <n v="15"/>
    <n v="2"/>
    <n v="30"/>
    <n v="0.5"/>
    <x v="7"/>
    <x v="0"/>
    <m/>
  </r>
  <r>
    <x v="0"/>
    <x v="3"/>
    <x v="17"/>
    <n v="30"/>
    <n v="17"/>
    <n v="510"/>
    <n v="8.5"/>
    <x v="7"/>
    <x v="0"/>
    <m/>
  </r>
  <r>
    <x v="0"/>
    <x v="3"/>
    <x v="18"/>
    <n v="30"/>
    <n v="2"/>
    <n v="60"/>
    <n v="1"/>
    <x v="7"/>
    <x v="3"/>
    <m/>
  </r>
  <r>
    <x v="0"/>
    <x v="3"/>
    <x v="27"/>
    <n v="30"/>
    <n v="5"/>
    <n v="150"/>
    <n v="2.5"/>
    <x v="7"/>
    <x v="0"/>
    <s v="VMT.MZ.Certificates.Minor.Renew MZ CA server certificate.CRQ000030319499_x000a_VMT.GH.Certificates.Minor.Renew GH CA server certificate.CRQ000030320227_x000a_New Certificate still have an issue to connect INC000037938005_x000a_testing for CRQ000030316994_x000a_Certificate 5632||INC000038286405"/>
  </r>
  <r>
    <x v="0"/>
    <x v="0"/>
    <x v="27"/>
    <n v="30"/>
    <n v="3"/>
    <n v="90"/>
    <n v="1.5"/>
    <x v="7"/>
    <x v="0"/>
    <s v="SmartPhone Stats_x000a_Mozambique WAF Update - CRQ to add the Private key for gateway.uat.wit.m-pesa.vm.co.mz to the WAF - Some support required (L1/Deo)_x000a_P2 - G2 - INC000038238072 - intermittently respond to requests after 20 seconds"/>
  </r>
  <r>
    <x v="0"/>
    <x v="2"/>
    <x v="14"/>
    <n v="30"/>
    <n v="6"/>
    <n v="180"/>
    <n v="3"/>
    <x v="7"/>
    <x v="7"/>
    <m/>
  </r>
  <r>
    <x v="2"/>
    <x v="0"/>
    <x v="0"/>
    <n v="60"/>
    <n v="13"/>
    <n v="780"/>
    <n v="13"/>
    <x v="7"/>
    <x v="0"/>
    <m/>
  </r>
  <r>
    <x v="2"/>
    <x v="3"/>
    <x v="22"/>
    <n v="60"/>
    <n v="1"/>
    <n v="60"/>
    <n v="1"/>
    <x v="7"/>
    <x v="2"/>
    <s v="CRQ000030306625, Monthly patch for CA servers"/>
  </r>
  <r>
    <x v="2"/>
    <x v="3"/>
    <x v="21"/>
    <n v="30"/>
    <n v="3"/>
    <n v="90"/>
    <n v="1.5"/>
    <x v="7"/>
    <x v="1"/>
    <m/>
  </r>
  <r>
    <x v="2"/>
    <x v="3"/>
    <x v="18"/>
    <n v="30"/>
    <n v="1"/>
    <n v="30"/>
    <n v="0.5"/>
    <x v="7"/>
    <x v="3"/>
    <m/>
  </r>
  <r>
    <x v="2"/>
    <x v="3"/>
    <x v="17"/>
    <n v="30"/>
    <n v="10"/>
    <n v="300"/>
    <n v="5"/>
    <x v="7"/>
    <x v="0"/>
    <m/>
  </r>
  <r>
    <x v="2"/>
    <x v="1"/>
    <x v="29"/>
    <n v="30"/>
    <n v="3"/>
    <n v="90"/>
    <n v="1.5"/>
    <x v="7"/>
    <x v="5"/>
    <s v="calls with &quot;Neven elmsery&quot;"/>
  </r>
  <r>
    <x v="2"/>
    <x v="2"/>
    <x v="14"/>
    <n v="30"/>
    <n v="18"/>
    <n v="540"/>
    <n v="9"/>
    <x v="7"/>
    <x v="7"/>
    <s v="covering morning shift during working days"/>
  </r>
  <r>
    <x v="2"/>
    <x v="2"/>
    <x v="13"/>
    <n v="720"/>
    <n v="2"/>
    <n v="1440"/>
    <n v="24"/>
    <x v="7"/>
    <x v="7"/>
    <s v="night shift"/>
  </r>
  <r>
    <x v="2"/>
    <x v="0"/>
    <x v="6"/>
    <n v="30"/>
    <n v="2"/>
    <n v="60"/>
    <n v="1"/>
    <x v="7"/>
    <x v="1"/>
    <s v="weekly call"/>
  </r>
  <r>
    <x v="2"/>
    <x v="1"/>
    <x v="6"/>
    <n v="30"/>
    <n v="5"/>
    <n v="150"/>
    <n v="2.5"/>
    <x v="7"/>
    <x v="1"/>
    <m/>
  </r>
  <r>
    <x v="2"/>
    <x v="1"/>
    <x v="0"/>
    <n v="60"/>
    <n v="10"/>
    <n v="600"/>
    <n v="10"/>
    <x v="7"/>
    <x v="0"/>
    <m/>
  </r>
  <r>
    <x v="2"/>
    <x v="1"/>
    <x v="1"/>
    <n v="30"/>
    <n v="20"/>
    <n v="600"/>
    <n v="10"/>
    <x v="7"/>
    <x v="0"/>
    <m/>
  </r>
  <r>
    <x v="2"/>
    <x v="1"/>
    <x v="22"/>
    <n v="60"/>
    <n v="4"/>
    <n v="240"/>
    <n v="4"/>
    <x v="7"/>
    <x v="2"/>
    <s v="VMT.HUB.PR.Minor.DB-Oracle-accounts.password.change.CRQ000030324913.xlsm"/>
  </r>
  <r>
    <x v="2"/>
    <x v="1"/>
    <x v="14"/>
    <n v="30"/>
    <n v="10"/>
    <n v="300"/>
    <n v="5"/>
    <x v="7"/>
    <x v="7"/>
    <s v="internal oncall for HUB"/>
  </r>
  <r>
    <x v="2"/>
    <x v="1"/>
    <x v="22"/>
    <n v="60"/>
    <n v="1"/>
    <n v="60"/>
    <n v="1"/>
    <x v="7"/>
    <x v="2"/>
    <s v="Configure Data Stream on PMFT001ZATCRH to send Files to Tanzania SFTP [for OpenAPI PR]"/>
  </r>
  <r>
    <x v="2"/>
    <x v="1"/>
    <x v="19"/>
    <n v="60"/>
    <n v="3"/>
    <n v="180"/>
    <n v="3"/>
    <x v="7"/>
    <x v="6"/>
    <s v="training for New comers"/>
  </r>
  <r>
    <x v="2"/>
    <x v="1"/>
    <x v="19"/>
    <n v="60"/>
    <n v="1"/>
    <n v="60"/>
    <n v="1"/>
    <x v="7"/>
    <x v="6"/>
    <s v="HUB INC walk through with PQA team"/>
  </r>
  <r>
    <x v="2"/>
    <x v="5"/>
    <x v="12"/>
    <n v="30"/>
    <n v="4"/>
    <n v="120"/>
    <n v="2"/>
    <x v="7"/>
    <x v="1"/>
    <s v="alignment with PQA team"/>
  </r>
  <r>
    <x v="2"/>
    <x v="1"/>
    <x v="7"/>
    <n v="90"/>
    <n v="2"/>
    <n v="180"/>
    <n v="3"/>
    <x v="7"/>
    <x v="3"/>
    <s v="INC000038073455"/>
  </r>
  <r>
    <x v="2"/>
    <x v="1"/>
    <x v="12"/>
    <n v="30"/>
    <n v="8"/>
    <n v="240"/>
    <n v="4"/>
    <x v="7"/>
    <x v="1"/>
    <m/>
  </r>
  <r>
    <x v="2"/>
    <x v="8"/>
    <x v="4"/>
    <n v="30"/>
    <n v="2"/>
    <n v="60"/>
    <n v="1"/>
    <x v="7"/>
    <x v="2"/>
    <s v="reveiew changes CRQ000030318777,CRQ000030319731,"/>
  </r>
  <r>
    <x v="2"/>
    <x v="1"/>
    <x v="20"/>
    <n v="60"/>
    <n v="1"/>
    <n v="60"/>
    <n v="1"/>
    <x v="7"/>
    <x v="6"/>
    <s v="training from 4CIT"/>
  </r>
  <r>
    <x v="2"/>
    <x v="1"/>
    <x v="0"/>
    <n v="60"/>
    <n v="10"/>
    <n v="600"/>
    <n v="10"/>
    <x v="7"/>
    <x v="0"/>
    <s v="checking MFT for missing files/night checks"/>
  </r>
  <r>
    <x v="2"/>
    <x v="1"/>
    <x v="30"/>
    <n v="30"/>
    <n v="43"/>
    <n v="1290"/>
    <n v="21.5"/>
    <x v="7"/>
    <x v="0"/>
    <m/>
  </r>
  <r>
    <x v="1"/>
    <x v="1"/>
    <x v="0"/>
    <n v="60"/>
    <n v="12"/>
    <n v="720"/>
    <n v="12"/>
    <x v="7"/>
    <x v="0"/>
    <m/>
  </r>
  <r>
    <x v="1"/>
    <x v="0"/>
    <x v="0"/>
    <n v="60"/>
    <n v="15"/>
    <n v="900"/>
    <n v="15"/>
    <x v="7"/>
    <x v="0"/>
    <m/>
  </r>
  <r>
    <x v="1"/>
    <x v="1"/>
    <x v="1"/>
    <n v="30"/>
    <n v="16"/>
    <n v="480"/>
    <n v="8"/>
    <x v="7"/>
    <x v="0"/>
    <m/>
  </r>
  <r>
    <x v="0"/>
    <x v="0"/>
    <x v="30"/>
    <n v="30"/>
    <n v="8"/>
    <n v="240"/>
    <n v="4"/>
    <x v="7"/>
    <x v="0"/>
    <m/>
  </r>
  <r>
    <x v="1"/>
    <x v="1"/>
    <x v="30"/>
    <n v="30"/>
    <n v="19"/>
    <n v="570"/>
    <n v="9.5"/>
    <x v="7"/>
    <x v="0"/>
    <m/>
  </r>
  <r>
    <x v="1"/>
    <x v="0"/>
    <x v="30"/>
    <n v="30"/>
    <n v="22"/>
    <n v="660"/>
    <n v="11"/>
    <x v="7"/>
    <x v="0"/>
    <m/>
  </r>
  <r>
    <x v="1"/>
    <x v="2"/>
    <x v="14"/>
    <n v="30"/>
    <n v="6"/>
    <n v="180"/>
    <n v="3"/>
    <x v="7"/>
    <x v="7"/>
    <m/>
  </r>
  <r>
    <x v="1"/>
    <x v="2"/>
    <x v="14"/>
    <n v="30"/>
    <n v="5"/>
    <n v="150"/>
    <n v="2.5"/>
    <x v="7"/>
    <x v="7"/>
    <s v="internal oncall for HUB"/>
  </r>
  <r>
    <x v="1"/>
    <x v="1"/>
    <x v="24"/>
    <n v="30"/>
    <n v="2"/>
    <n v="60"/>
    <n v="1"/>
    <x v="7"/>
    <x v="1"/>
    <s v="Meeting with 4C for Monitoring enhancements"/>
  </r>
  <r>
    <x v="1"/>
    <x v="1"/>
    <x v="12"/>
    <n v="30"/>
    <n v="4"/>
    <n v="120"/>
    <n v="2"/>
    <x v="7"/>
    <x v="1"/>
    <m/>
  </r>
  <r>
    <x v="1"/>
    <x v="1"/>
    <x v="12"/>
    <n v="30"/>
    <n v="4"/>
    <n v="120"/>
    <n v="2"/>
    <x v="7"/>
    <x v="1"/>
    <m/>
  </r>
  <r>
    <x v="1"/>
    <x v="1"/>
    <x v="34"/>
    <n v="30"/>
    <n v="4"/>
    <n v="120"/>
    <n v="2"/>
    <x v="7"/>
    <x v="4"/>
    <m/>
  </r>
  <r>
    <x v="2"/>
    <x v="1"/>
    <x v="34"/>
    <n v="30"/>
    <n v="3"/>
    <n v="90"/>
    <n v="1.5"/>
    <x v="7"/>
    <x v="4"/>
    <m/>
  </r>
  <r>
    <x v="3"/>
    <x v="1"/>
    <x v="34"/>
    <n v="30"/>
    <n v="4"/>
    <n v="120"/>
    <n v="2"/>
    <x v="7"/>
    <x v="4"/>
    <m/>
  </r>
  <r>
    <x v="1"/>
    <x v="1"/>
    <x v="28"/>
    <n v="30"/>
    <n v="7"/>
    <n v="210"/>
    <n v="3.5"/>
    <x v="7"/>
    <x v="5"/>
    <m/>
  </r>
  <r>
    <x v="1"/>
    <x v="8"/>
    <x v="4"/>
    <n v="30"/>
    <n v="2"/>
    <n v="60"/>
    <n v="1"/>
    <x v="7"/>
    <x v="2"/>
    <s v="Raising CRQ's for ZA"/>
  </r>
  <r>
    <x v="1"/>
    <x v="1"/>
    <x v="8"/>
    <n v="30"/>
    <n v="5"/>
    <n v="150"/>
    <n v="2.5"/>
    <x v="7"/>
    <x v="4"/>
    <m/>
  </r>
  <r>
    <x v="4"/>
    <x v="0"/>
    <x v="22"/>
    <n v="60"/>
    <n v="16"/>
    <n v="960"/>
    <n v="16"/>
    <x v="6"/>
    <x v="2"/>
    <m/>
  </r>
  <r>
    <x v="4"/>
    <x v="0"/>
    <x v="19"/>
    <n v="60"/>
    <n v="1"/>
    <n v="60"/>
    <n v="1"/>
    <x v="6"/>
    <x v="6"/>
    <m/>
  </r>
  <r>
    <x v="4"/>
    <x v="0"/>
    <x v="4"/>
    <n v="30"/>
    <n v="3"/>
    <n v="90"/>
    <n v="1.5"/>
    <x v="6"/>
    <x v="2"/>
    <m/>
  </r>
  <r>
    <x v="4"/>
    <x v="0"/>
    <x v="6"/>
    <n v="30"/>
    <n v="4"/>
    <n v="120"/>
    <n v="2"/>
    <x v="6"/>
    <x v="1"/>
    <m/>
  </r>
  <r>
    <x v="4"/>
    <x v="0"/>
    <x v="1"/>
    <n v="30"/>
    <n v="13"/>
    <n v="390"/>
    <n v="6.5"/>
    <x v="6"/>
    <x v="0"/>
    <m/>
  </r>
  <r>
    <x v="4"/>
    <x v="0"/>
    <x v="2"/>
    <n v="30"/>
    <n v="16"/>
    <n v="480"/>
    <n v="8"/>
    <x v="6"/>
    <x v="1"/>
    <m/>
  </r>
  <r>
    <x v="4"/>
    <x v="0"/>
    <x v="3"/>
    <n v="30"/>
    <n v="22"/>
    <n v="660"/>
    <n v="11"/>
    <x v="6"/>
    <x v="1"/>
    <m/>
  </r>
  <r>
    <x v="4"/>
    <x v="0"/>
    <x v="8"/>
    <n v="30"/>
    <n v="45"/>
    <n v="1350"/>
    <n v="22.5"/>
    <x v="6"/>
    <x v="4"/>
    <m/>
  </r>
  <r>
    <x v="4"/>
    <x v="0"/>
    <x v="12"/>
    <n v="30"/>
    <n v="8"/>
    <n v="240"/>
    <n v="4"/>
    <x v="6"/>
    <x v="1"/>
    <m/>
  </r>
  <r>
    <x v="4"/>
    <x v="0"/>
    <x v="9"/>
    <n v="60"/>
    <n v="4"/>
    <n v="240"/>
    <n v="4"/>
    <x v="6"/>
    <x v="5"/>
    <m/>
  </r>
  <r>
    <x v="4"/>
    <x v="0"/>
    <x v="26"/>
    <n v="30"/>
    <n v="22"/>
    <n v="660"/>
    <n v="11"/>
    <x v="6"/>
    <x v="4"/>
    <m/>
  </r>
  <r>
    <x v="4"/>
    <x v="2"/>
    <x v="13"/>
    <n v="720"/>
    <n v="2"/>
    <n v="1440"/>
    <n v="24"/>
    <x v="6"/>
    <x v="7"/>
    <m/>
  </r>
  <r>
    <x v="4"/>
    <x v="2"/>
    <x v="15"/>
    <n v="720"/>
    <n v="1"/>
    <n v="720"/>
    <n v="12"/>
    <x v="6"/>
    <x v="7"/>
    <m/>
  </r>
  <r>
    <x v="4"/>
    <x v="4"/>
    <x v="27"/>
    <n v="30"/>
    <n v="3"/>
    <n v="90"/>
    <n v="1.5"/>
    <x v="6"/>
    <x v="0"/>
    <m/>
  </r>
  <r>
    <x v="4"/>
    <x v="0"/>
    <x v="27"/>
    <n v="30"/>
    <n v="12"/>
    <n v="360"/>
    <n v="6"/>
    <x v="6"/>
    <x v="0"/>
    <m/>
  </r>
  <r>
    <x v="4"/>
    <x v="1"/>
    <x v="27"/>
    <n v="30"/>
    <n v="10"/>
    <n v="300"/>
    <n v="5"/>
    <x v="6"/>
    <x v="0"/>
    <m/>
  </r>
  <r>
    <x v="4"/>
    <x v="2"/>
    <x v="14"/>
    <n v="30"/>
    <n v="12"/>
    <n v="360"/>
    <n v="6"/>
    <x v="6"/>
    <x v="7"/>
    <m/>
  </r>
  <r>
    <x v="4"/>
    <x v="0"/>
    <x v="22"/>
    <n v="60"/>
    <n v="16"/>
    <n v="960"/>
    <n v="16"/>
    <x v="7"/>
    <x v="2"/>
    <m/>
  </r>
  <r>
    <x v="4"/>
    <x v="0"/>
    <x v="19"/>
    <n v="60"/>
    <n v="1"/>
    <n v="60"/>
    <n v="1"/>
    <x v="7"/>
    <x v="6"/>
    <m/>
  </r>
  <r>
    <x v="4"/>
    <x v="0"/>
    <x v="4"/>
    <n v="30"/>
    <n v="3"/>
    <n v="90"/>
    <n v="1.5"/>
    <x v="7"/>
    <x v="2"/>
    <m/>
  </r>
  <r>
    <x v="4"/>
    <x v="0"/>
    <x v="6"/>
    <n v="30"/>
    <n v="4"/>
    <n v="120"/>
    <n v="2"/>
    <x v="7"/>
    <x v="1"/>
    <m/>
  </r>
  <r>
    <x v="4"/>
    <x v="0"/>
    <x v="1"/>
    <n v="30"/>
    <n v="18"/>
    <n v="540"/>
    <n v="9"/>
    <x v="7"/>
    <x v="0"/>
    <m/>
  </r>
  <r>
    <x v="4"/>
    <x v="0"/>
    <x v="6"/>
    <n v="30"/>
    <n v="16"/>
    <n v="480"/>
    <n v="8"/>
    <x v="7"/>
    <x v="1"/>
    <s v="DRC smartphone call"/>
  </r>
  <r>
    <x v="4"/>
    <x v="0"/>
    <x v="17"/>
    <n v="30"/>
    <n v="6"/>
    <n v="180"/>
    <n v="3"/>
    <x v="7"/>
    <x v="0"/>
    <s v="TZ smart ceretificate process "/>
  </r>
  <r>
    <x v="4"/>
    <x v="0"/>
    <x v="8"/>
    <n v="30"/>
    <n v="40"/>
    <n v="1200"/>
    <n v="20"/>
    <x v="7"/>
    <x v="4"/>
    <m/>
  </r>
  <r>
    <x v="4"/>
    <x v="0"/>
    <x v="1"/>
    <n v="30"/>
    <n v="22"/>
    <n v="660"/>
    <n v="11"/>
    <x v="7"/>
    <x v="0"/>
    <m/>
  </r>
  <r>
    <x v="4"/>
    <x v="0"/>
    <x v="9"/>
    <n v="60"/>
    <n v="4"/>
    <n v="240"/>
    <n v="4"/>
    <x v="7"/>
    <x v="5"/>
    <m/>
  </r>
  <r>
    <x v="4"/>
    <x v="0"/>
    <x v="26"/>
    <n v="30"/>
    <n v="22"/>
    <n v="660"/>
    <n v="11"/>
    <x v="7"/>
    <x v="4"/>
    <m/>
  </r>
  <r>
    <x v="4"/>
    <x v="0"/>
    <x v="13"/>
    <n v="720"/>
    <n v="4"/>
    <n v="2880"/>
    <n v="48"/>
    <x v="7"/>
    <x v="7"/>
    <m/>
  </r>
  <r>
    <x v="4"/>
    <x v="0"/>
    <x v="15"/>
    <n v="720"/>
    <n v="1"/>
    <n v="720"/>
    <n v="12"/>
    <x v="7"/>
    <x v="7"/>
    <m/>
  </r>
  <r>
    <x v="4"/>
    <x v="4"/>
    <x v="8"/>
    <n v="30"/>
    <n v="10"/>
    <n v="300"/>
    <n v="5"/>
    <x v="7"/>
    <x v="4"/>
    <s v="JB issues "/>
  </r>
  <r>
    <x v="4"/>
    <x v="0"/>
    <x v="29"/>
    <n v="30"/>
    <n v="12"/>
    <n v="360"/>
    <n v="6"/>
    <x v="7"/>
    <x v="5"/>
    <s v="Problem tickets and RCA investigations "/>
  </r>
  <r>
    <x v="4"/>
    <x v="0"/>
    <x v="27"/>
    <n v="30"/>
    <n v="16"/>
    <n v="480"/>
    <n v="8"/>
    <x v="7"/>
    <x v="0"/>
    <s v="MZ switchover meetings and hardware migratiom meetings "/>
  </r>
  <r>
    <x v="5"/>
    <x v="9"/>
    <x v="20"/>
    <n v="60"/>
    <n v="21"/>
    <n v="1260"/>
    <n v="21"/>
    <x v="6"/>
    <x v="6"/>
    <s v="DevOps 3 days training (from 21st to 23rd of July)"/>
  </r>
  <r>
    <x v="5"/>
    <x v="9"/>
    <x v="20"/>
    <n v="60"/>
    <n v="21"/>
    <n v="1260"/>
    <n v="21"/>
    <x v="6"/>
    <x v="6"/>
    <s v="Vsphere 3 days training (from 27th to 29th of July)"/>
  </r>
  <r>
    <x v="1"/>
    <x v="1"/>
    <x v="26"/>
    <n v="30"/>
    <n v="8"/>
    <n v="240"/>
    <n v="4"/>
    <x v="5"/>
    <x v="4"/>
    <m/>
  </r>
  <r>
    <x v="2"/>
    <x v="1"/>
    <x v="26"/>
    <n v="30"/>
    <n v="8"/>
    <n v="240"/>
    <n v="4"/>
    <x v="5"/>
    <x v="4"/>
    <m/>
  </r>
  <r>
    <x v="0"/>
    <x v="0"/>
    <x v="26"/>
    <n v="30"/>
    <n v="12"/>
    <n v="360"/>
    <n v="6"/>
    <x v="5"/>
    <x v="4"/>
    <m/>
  </r>
  <r>
    <x v="0"/>
    <x v="0"/>
    <x v="30"/>
    <n v="30"/>
    <n v="27"/>
    <n v="810"/>
    <n v="13.5"/>
    <x v="5"/>
    <x v="0"/>
    <m/>
  </r>
  <r>
    <x v="0"/>
    <x v="0"/>
    <x v="12"/>
    <n v="30"/>
    <n v="8"/>
    <n v="240"/>
    <n v="4"/>
    <x v="5"/>
    <x v="1"/>
    <m/>
  </r>
  <r>
    <x v="5"/>
    <x v="1"/>
    <x v="33"/>
    <n v="240"/>
    <n v="1"/>
    <n v="240"/>
    <n v="4"/>
    <x v="8"/>
    <x v="3"/>
    <m/>
  </r>
  <r>
    <x v="5"/>
    <x v="0"/>
    <x v="33"/>
    <n v="240"/>
    <n v="1"/>
    <n v="240"/>
    <n v="4"/>
    <x v="8"/>
    <x v="3"/>
    <m/>
  </r>
  <r>
    <x v="5"/>
    <x v="1"/>
    <x v="39"/>
    <n v="480"/>
    <n v="2"/>
    <n v="960"/>
    <n v="16"/>
    <x v="8"/>
    <x v="3"/>
    <m/>
  </r>
  <r>
    <x v="5"/>
    <x v="0"/>
    <x v="39"/>
    <n v="480"/>
    <n v="2"/>
    <n v="960"/>
    <n v="16"/>
    <x v="8"/>
    <x v="3"/>
    <m/>
  </r>
  <r>
    <x v="5"/>
    <x v="1"/>
    <x v="12"/>
    <n v="30"/>
    <n v="4"/>
    <n v="120"/>
    <n v="2"/>
    <x v="8"/>
    <x v="1"/>
    <m/>
  </r>
  <r>
    <x v="5"/>
    <x v="0"/>
    <x v="12"/>
    <n v="30"/>
    <n v="4"/>
    <n v="120"/>
    <n v="2"/>
    <x v="8"/>
    <x v="1"/>
    <m/>
  </r>
  <r>
    <x v="5"/>
    <x v="1"/>
    <x v="36"/>
    <n v="60"/>
    <n v="2"/>
    <n v="120"/>
    <n v="2"/>
    <x v="8"/>
    <x v="1"/>
    <m/>
  </r>
  <r>
    <x v="5"/>
    <x v="0"/>
    <x v="36"/>
    <n v="60"/>
    <n v="2"/>
    <n v="120"/>
    <n v="2"/>
    <x v="8"/>
    <x v="1"/>
    <m/>
  </r>
  <r>
    <x v="5"/>
    <x v="1"/>
    <x v="34"/>
    <n v="30"/>
    <n v="3"/>
    <n v="90"/>
    <n v="1.5"/>
    <x v="8"/>
    <x v="4"/>
    <m/>
  </r>
  <r>
    <x v="5"/>
    <x v="0"/>
    <x v="34"/>
    <n v="30"/>
    <n v="1"/>
    <n v="30"/>
    <n v="0.5"/>
    <x v="8"/>
    <x v="4"/>
    <m/>
  </r>
  <r>
    <x v="5"/>
    <x v="1"/>
    <x v="28"/>
    <n v="30"/>
    <n v="6"/>
    <n v="180"/>
    <n v="3"/>
    <x v="8"/>
    <x v="5"/>
    <m/>
  </r>
  <r>
    <x v="5"/>
    <x v="0"/>
    <x v="28"/>
    <n v="30"/>
    <n v="2"/>
    <n v="60"/>
    <n v="1"/>
    <x v="8"/>
    <x v="5"/>
    <m/>
  </r>
  <r>
    <x v="5"/>
    <x v="2"/>
    <x v="31"/>
    <n v="30"/>
    <n v="4"/>
    <n v="120"/>
    <n v="2"/>
    <x v="8"/>
    <x v="0"/>
    <m/>
  </r>
  <r>
    <x v="5"/>
    <x v="1"/>
    <x v="34"/>
    <n v="30"/>
    <n v="5"/>
    <n v="150"/>
    <n v="2.5"/>
    <x v="8"/>
    <x v="4"/>
    <m/>
  </r>
  <r>
    <x v="5"/>
    <x v="1"/>
    <x v="29"/>
    <n v="30"/>
    <n v="6"/>
    <n v="180"/>
    <n v="3"/>
    <x v="8"/>
    <x v="5"/>
    <m/>
  </r>
  <r>
    <x v="5"/>
    <x v="0"/>
    <x v="34"/>
    <n v="30"/>
    <n v="2"/>
    <n v="60"/>
    <n v="1"/>
    <x v="8"/>
    <x v="4"/>
    <m/>
  </r>
  <r>
    <x v="5"/>
    <x v="0"/>
    <x v="29"/>
    <n v="30"/>
    <n v="8"/>
    <n v="240"/>
    <n v="4"/>
    <x v="8"/>
    <x v="5"/>
    <m/>
  </r>
  <r>
    <x v="5"/>
    <x v="0"/>
    <x v="24"/>
    <n v="30"/>
    <n v="4"/>
    <n v="120"/>
    <n v="2"/>
    <x v="8"/>
    <x v="1"/>
    <m/>
  </r>
  <r>
    <x v="5"/>
    <x v="1"/>
    <x v="24"/>
    <n v="30"/>
    <n v="4"/>
    <n v="120"/>
    <n v="2"/>
    <x v="8"/>
    <x v="1"/>
    <m/>
  </r>
  <r>
    <x v="5"/>
    <x v="1"/>
    <x v="9"/>
    <n v="60"/>
    <n v="4"/>
    <n v="240"/>
    <n v="4"/>
    <x v="8"/>
    <x v="5"/>
    <m/>
  </r>
  <r>
    <x v="5"/>
    <x v="0"/>
    <x v="31"/>
    <n v="30"/>
    <n v="6"/>
    <n v="180"/>
    <n v="3"/>
    <x v="8"/>
    <x v="0"/>
    <m/>
  </r>
  <r>
    <x v="5"/>
    <x v="1"/>
    <x v="31"/>
    <n v="30"/>
    <n v="6"/>
    <n v="180"/>
    <n v="3"/>
    <x v="8"/>
    <x v="0"/>
    <m/>
  </r>
  <r>
    <x v="5"/>
    <x v="0"/>
    <x v="32"/>
    <n v="30"/>
    <n v="8"/>
    <n v="240"/>
    <n v="4"/>
    <x v="8"/>
    <x v="0"/>
    <m/>
  </r>
  <r>
    <x v="5"/>
    <x v="1"/>
    <x v="32"/>
    <n v="30"/>
    <n v="8"/>
    <n v="240"/>
    <n v="4"/>
    <x v="8"/>
    <x v="0"/>
    <m/>
  </r>
  <r>
    <x v="5"/>
    <x v="0"/>
    <x v="30"/>
    <n v="30"/>
    <n v="24"/>
    <n v="720"/>
    <n v="12"/>
    <x v="8"/>
    <x v="0"/>
    <m/>
  </r>
  <r>
    <x v="5"/>
    <x v="1"/>
    <x v="30"/>
    <n v="30"/>
    <n v="30"/>
    <n v="900"/>
    <n v="15"/>
    <x v="8"/>
    <x v="0"/>
    <m/>
  </r>
  <r>
    <x v="5"/>
    <x v="9"/>
    <x v="30"/>
    <n v="30"/>
    <n v="10"/>
    <n v="300"/>
    <n v="5"/>
    <x v="8"/>
    <x v="0"/>
    <m/>
  </r>
  <r>
    <x v="5"/>
    <x v="1"/>
    <x v="33"/>
    <n v="240"/>
    <n v="1"/>
    <n v="240"/>
    <n v="4"/>
    <x v="9"/>
    <x v="3"/>
    <m/>
  </r>
  <r>
    <x v="5"/>
    <x v="0"/>
    <x v="33"/>
    <n v="240"/>
    <n v="1"/>
    <n v="240"/>
    <n v="4"/>
    <x v="9"/>
    <x v="3"/>
    <m/>
  </r>
  <r>
    <x v="5"/>
    <x v="1"/>
    <x v="39"/>
    <n v="480"/>
    <n v="2"/>
    <n v="960"/>
    <n v="16"/>
    <x v="9"/>
    <x v="3"/>
    <m/>
  </r>
  <r>
    <x v="5"/>
    <x v="0"/>
    <x v="39"/>
    <n v="480"/>
    <n v="2"/>
    <n v="960"/>
    <n v="16"/>
    <x v="9"/>
    <x v="3"/>
    <m/>
  </r>
  <r>
    <x v="5"/>
    <x v="1"/>
    <x v="12"/>
    <n v="30"/>
    <n v="4"/>
    <n v="120"/>
    <n v="2"/>
    <x v="9"/>
    <x v="1"/>
    <m/>
  </r>
  <r>
    <x v="5"/>
    <x v="0"/>
    <x v="12"/>
    <n v="30"/>
    <n v="4"/>
    <n v="120"/>
    <n v="2"/>
    <x v="9"/>
    <x v="1"/>
    <m/>
  </r>
  <r>
    <x v="5"/>
    <x v="1"/>
    <x v="36"/>
    <n v="60"/>
    <n v="2"/>
    <n v="120"/>
    <n v="2"/>
    <x v="9"/>
    <x v="1"/>
    <m/>
  </r>
  <r>
    <x v="5"/>
    <x v="0"/>
    <x v="36"/>
    <n v="60"/>
    <n v="2"/>
    <n v="120"/>
    <n v="2"/>
    <x v="9"/>
    <x v="1"/>
    <m/>
  </r>
  <r>
    <x v="5"/>
    <x v="1"/>
    <x v="34"/>
    <n v="30"/>
    <n v="4"/>
    <n v="120"/>
    <n v="2"/>
    <x v="9"/>
    <x v="4"/>
    <m/>
  </r>
  <r>
    <x v="5"/>
    <x v="0"/>
    <x v="34"/>
    <n v="30"/>
    <n v="2"/>
    <n v="60"/>
    <n v="1"/>
    <x v="9"/>
    <x v="4"/>
    <m/>
  </r>
  <r>
    <x v="5"/>
    <x v="1"/>
    <x v="28"/>
    <n v="30"/>
    <n v="5"/>
    <n v="150"/>
    <n v="2.5"/>
    <x v="9"/>
    <x v="5"/>
    <m/>
  </r>
  <r>
    <x v="5"/>
    <x v="0"/>
    <x v="28"/>
    <n v="30"/>
    <n v="4"/>
    <n v="120"/>
    <n v="2"/>
    <x v="9"/>
    <x v="5"/>
    <m/>
  </r>
  <r>
    <x v="5"/>
    <x v="2"/>
    <x v="31"/>
    <n v="30"/>
    <n v="5"/>
    <n v="150"/>
    <n v="2.5"/>
    <x v="9"/>
    <x v="0"/>
    <m/>
  </r>
  <r>
    <x v="5"/>
    <x v="1"/>
    <x v="34"/>
    <n v="30"/>
    <n v="3"/>
    <n v="90"/>
    <n v="1.5"/>
    <x v="9"/>
    <x v="4"/>
    <m/>
  </r>
  <r>
    <x v="5"/>
    <x v="1"/>
    <x v="29"/>
    <n v="30"/>
    <n v="7"/>
    <n v="210"/>
    <n v="3.5"/>
    <x v="9"/>
    <x v="5"/>
    <m/>
  </r>
  <r>
    <x v="5"/>
    <x v="0"/>
    <x v="34"/>
    <n v="30"/>
    <n v="2"/>
    <n v="60"/>
    <n v="1"/>
    <x v="9"/>
    <x v="4"/>
    <m/>
  </r>
  <r>
    <x v="5"/>
    <x v="0"/>
    <x v="29"/>
    <n v="30"/>
    <n v="6"/>
    <n v="180"/>
    <n v="3"/>
    <x v="9"/>
    <x v="5"/>
    <m/>
  </r>
  <r>
    <x v="5"/>
    <x v="0"/>
    <x v="24"/>
    <n v="30"/>
    <n v="4"/>
    <n v="120"/>
    <n v="2"/>
    <x v="9"/>
    <x v="1"/>
    <m/>
  </r>
  <r>
    <x v="5"/>
    <x v="1"/>
    <x v="24"/>
    <n v="30"/>
    <n v="4"/>
    <n v="120"/>
    <n v="2"/>
    <x v="9"/>
    <x v="1"/>
    <m/>
  </r>
  <r>
    <x v="5"/>
    <x v="1"/>
    <x v="9"/>
    <n v="60"/>
    <n v="4"/>
    <n v="240"/>
    <n v="4"/>
    <x v="9"/>
    <x v="5"/>
    <m/>
  </r>
  <r>
    <x v="5"/>
    <x v="0"/>
    <x v="31"/>
    <n v="30"/>
    <n v="7"/>
    <n v="210"/>
    <n v="3.5"/>
    <x v="9"/>
    <x v="0"/>
    <m/>
  </r>
  <r>
    <x v="5"/>
    <x v="1"/>
    <x v="31"/>
    <n v="30"/>
    <n v="9"/>
    <n v="270"/>
    <n v="4.5"/>
    <x v="9"/>
    <x v="0"/>
    <m/>
  </r>
  <r>
    <x v="5"/>
    <x v="0"/>
    <x v="32"/>
    <n v="30"/>
    <n v="10"/>
    <n v="300"/>
    <n v="5"/>
    <x v="9"/>
    <x v="0"/>
    <m/>
  </r>
  <r>
    <x v="5"/>
    <x v="1"/>
    <x v="32"/>
    <n v="30"/>
    <n v="14"/>
    <n v="420"/>
    <n v="7"/>
    <x v="9"/>
    <x v="0"/>
    <m/>
  </r>
  <r>
    <x v="5"/>
    <x v="0"/>
    <x v="30"/>
    <n v="30"/>
    <n v="31"/>
    <n v="930"/>
    <n v="15.5"/>
    <x v="9"/>
    <x v="0"/>
    <m/>
  </r>
  <r>
    <x v="5"/>
    <x v="1"/>
    <x v="30"/>
    <n v="30"/>
    <n v="42"/>
    <n v="1260"/>
    <n v="21"/>
    <x v="9"/>
    <x v="0"/>
    <m/>
  </r>
  <r>
    <x v="5"/>
    <x v="9"/>
    <x v="30"/>
    <n v="30"/>
    <n v="7"/>
    <n v="210"/>
    <n v="3.5"/>
    <x v="9"/>
    <x v="0"/>
    <m/>
  </r>
  <r>
    <x v="5"/>
    <x v="1"/>
    <x v="33"/>
    <n v="240"/>
    <n v="1"/>
    <n v="240"/>
    <n v="4"/>
    <x v="10"/>
    <x v="3"/>
    <m/>
  </r>
  <r>
    <x v="5"/>
    <x v="0"/>
    <x v="33"/>
    <n v="240"/>
    <n v="1"/>
    <n v="240"/>
    <n v="4"/>
    <x v="10"/>
    <x v="3"/>
    <m/>
  </r>
  <r>
    <x v="5"/>
    <x v="1"/>
    <x v="39"/>
    <n v="480"/>
    <n v="2"/>
    <n v="960"/>
    <n v="16"/>
    <x v="10"/>
    <x v="3"/>
    <m/>
  </r>
  <r>
    <x v="5"/>
    <x v="0"/>
    <x v="39"/>
    <n v="480"/>
    <n v="2"/>
    <n v="960"/>
    <n v="16"/>
    <x v="10"/>
    <x v="3"/>
    <m/>
  </r>
  <r>
    <x v="5"/>
    <x v="1"/>
    <x v="12"/>
    <n v="30"/>
    <n v="4"/>
    <n v="120"/>
    <n v="2"/>
    <x v="10"/>
    <x v="1"/>
    <m/>
  </r>
  <r>
    <x v="5"/>
    <x v="0"/>
    <x v="12"/>
    <n v="30"/>
    <n v="4"/>
    <n v="120"/>
    <n v="2"/>
    <x v="10"/>
    <x v="1"/>
    <m/>
  </r>
  <r>
    <x v="5"/>
    <x v="1"/>
    <x v="36"/>
    <n v="60"/>
    <n v="2"/>
    <n v="120"/>
    <n v="2"/>
    <x v="10"/>
    <x v="1"/>
    <m/>
  </r>
  <r>
    <x v="5"/>
    <x v="0"/>
    <x v="36"/>
    <n v="60"/>
    <n v="2"/>
    <n v="120"/>
    <n v="2"/>
    <x v="10"/>
    <x v="1"/>
    <m/>
  </r>
  <r>
    <x v="5"/>
    <x v="1"/>
    <x v="34"/>
    <n v="30"/>
    <n v="3"/>
    <n v="90"/>
    <n v="1.5"/>
    <x v="10"/>
    <x v="4"/>
    <m/>
  </r>
  <r>
    <x v="5"/>
    <x v="0"/>
    <x v="34"/>
    <n v="30"/>
    <n v="1"/>
    <n v="30"/>
    <n v="0.5"/>
    <x v="10"/>
    <x v="4"/>
    <m/>
  </r>
  <r>
    <x v="5"/>
    <x v="1"/>
    <x v="28"/>
    <n v="30"/>
    <n v="5"/>
    <n v="150"/>
    <n v="2.5"/>
    <x v="10"/>
    <x v="5"/>
    <m/>
  </r>
  <r>
    <x v="5"/>
    <x v="0"/>
    <x v="28"/>
    <n v="30"/>
    <n v="2"/>
    <n v="60"/>
    <n v="1"/>
    <x v="10"/>
    <x v="5"/>
    <m/>
  </r>
  <r>
    <x v="5"/>
    <x v="2"/>
    <x v="31"/>
    <n v="30"/>
    <n v="4"/>
    <n v="120"/>
    <n v="2"/>
    <x v="10"/>
    <x v="0"/>
    <m/>
  </r>
  <r>
    <x v="5"/>
    <x v="1"/>
    <x v="34"/>
    <n v="30"/>
    <n v="5"/>
    <n v="150"/>
    <n v="2.5"/>
    <x v="10"/>
    <x v="4"/>
    <m/>
  </r>
  <r>
    <x v="5"/>
    <x v="1"/>
    <x v="29"/>
    <n v="30"/>
    <n v="5"/>
    <n v="150"/>
    <n v="2.5"/>
    <x v="10"/>
    <x v="5"/>
    <m/>
  </r>
  <r>
    <x v="5"/>
    <x v="0"/>
    <x v="34"/>
    <n v="30"/>
    <n v="2"/>
    <n v="60"/>
    <n v="1"/>
    <x v="10"/>
    <x v="4"/>
    <m/>
  </r>
  <r>
    <x v="5"/>
    <x v="0"/>
    <x v="29"/>
    <n v="30"/>
    <n v="8"/>
    <n v="240"/>
    <n v="4"/>
    <x v="10"/>
    <x v="5"/>
    <m/>
  </r>
  <r>
    <x v="5"/>
    <x v="0"/>
    <x v="24"/>
    <n v="30"/>
    <n v="4"/>
    <n v="120"/>
    <n v="2"/>
    <x v="10"/>
    <x v="1"/>
    <m/>
  </r>
  <r>
    <x v="5"/>
    <x v="1"/>
    <x v="24"/>
    <n v="30"/>
    <n v="4"/>
    <n v="120"/>
    <n v="2"/>
    <x v="10"/>
    <x v="1"/>
    <m/>
  </r>
  <r>
    <x v="5"/>
    <x v="1"/>
    <x v="9"/>
    <n v="60"/>
    <n v="4"/>
    <n v="240"/>
    <n v="4"/>
    <x v="10"/>
    <x v="5"/>
    <m/>
  </r>
  <r>
    <x v="5"/>
    <x v="0"/>
    <x v="31"/>
    <n v="30"/>
    <n v="11"/>
    <n v="330"/>
    <n v="5.5"/>
    <x v="10"/>
    <x v="0"/>
    <m/>
  </r>
  <r>
    <x v="5"/>
    <x v="1"/>
    <x v="31"/>
    <n v="30"/>
    <n v="10"/>
    <n v="300"/>
    <n v="5"/>
    <x v="10"/>
    <x v="0"/>
    <m/>
  </r>
  <r>
    <x v="5"/>
    <x v="0"/>
    <x v="32"/>
    <n v="30"/>
    <n v="14"/>
    <n v="420"/>
    <n v="7"/>
    <x v="10"/>
    <x v="0"/>
    <m/>
  </r>
  <r>
    <x v="5"/>
    <x v="1"/>
    <x v="32"/>
    <n v="30"/>
    <n v="17"/>
    <n v="510"/>
    <n v="8.5"/>
    <x v="10"/>
    <x v="0"/>
    <m/>
  </r>
  <r>
    <x v="5"/>
    <x v="0"/>
    <x v="30"/>
    <n v="30"/>
    <n v="28"/>
    <n v="840"/>
    <n v="14"/>
    <x v="10"/>
    <x v="0"/>
    <m/>
  </r>
  <r>
    <x v="5"/>
    <x v="1"/>
    <x v="30"/>
    <n v="30"/>
    <n v="32"/>
    <n v="960"/>
    <n v="16"/>
    <x v="10"/>
    <x v="0"/>
    <m/>
  </r>
  <r>
    <x v="5"/>
    <x v="9"/>
    <x v="30"/>
    <n v="30"/>
    <n v="11"/>
    <n v="330"/>
    <n v="5.5"/>
    <x v="10"/>
    <x v="0"/>
    <m/>
  </r>
  <r>
    <x v="5"/>
    <x v="1"/>
    <x v="33"/>
    <n v="240"/>
    <n v="1"/>
    <n v="240"/>
    <n v="4"/>
    <x v="11"/>
    <x v="3"/>
    <m/>
  </r>
  <r>
    <x v="5"/>
    <x v="0"/>
    <x v="33"/>
    <n v="240"/>
    <n v="1"/>
    <n v="240"/>
    <n v="4"/>
    <x v="11"/>
    <x v="3"/>
    <m/>
  </r>
  <r>
    <x v="5"/>
    <x v="1"/>
    <x v="39"/>
    <n v="480"/>
    <n v="2"/>
    <n v="960"/>
    <n v="16"/>
    <x v="11"/>
    <x v="3"/>
    <m/>
  </r>
  <r>
    <x v="5"/>
    <x v="0"/>
    <x v="39"/>
    <n v="480"/>
    <n v="2"/>
    <n v="960"/>
    <n v="16"/>
    <x v="11"/>
    <x v="3"/>
    <m/>
  </r>
  <r>
    <x v="5"/>
    <x v="1"/>
    <x v="12"/>
    <n v="30"/>
    <n v="4"/>
    <n v="120"/>
    <n v="2"/>
    <x v="11"/>
    <x v="1"/>
    <m/>
  </r>
  <r>
    <x v="5"/>
    <x v="0"/>
    <x v="12"/>
    <n v="30"/>
    <n v="4"/>
    <n v="120"/>
    <n v="2"/>
    <x v="11"/>
    <x v="1"/>
    <m/>
  </r>
  <r>
    <x v="5"/>
    <x v="1"/>
    <x v="36"/>
    <n v="60"/>
    <n v="2"/>
    <n v="120"/>
    <n v="2"/>
    <x v="11"/>
    <x v="1"/>
    <m/>
  </r>
  <r>
    <x v="5"/>
    <x v="0"/>
    <x v="36"/>
    <n v="60"/>
    <n v="2"/>
    <n v="120"/>
    <n v="2"/>
    <x v="11"/>
    <x v="1"/>
    <m/>
  </r>
  <r>
    <x v="5"/>
    <x v="1"/>
    <x v="34"/>
    <n v="30"/>
    <n v="4"/>
    <n v="120"/>
    <n v="2"/>
    <x v="11"/>
    <x v="4"/>
    <m/>
  </r>
  <r>
    <x v="5"/>
    <x v="0"/>
    <x v="34"/>
    <n v="30"/>
    <n v="2"/>
    <n v="60"/>
    <n v="1"/>
    <x v="11"/>
    <x v="4"/>
    <m/>
  </r>
  <r>
    <x v="5"/>
    <x v="1"/>
    <x v="28"/>
    <n v="30"/>
    <n v="6"/>
    <n v="180"/>
    <n v="3"/>
    <x v="11"/>
    <x v="5"/>
    <m/>
  </r>
  <r>
    <x v="5"/>
    <x v="0"/>
    <x v="28"/>
    <n v="30"/>
    <n v="3"/>
    <n v="90"/>
    <n v="1.5"/>
    <x v="11"/>
    <x v="5"/>
    <m/>
  </r>
  <r>
    <x v="5"/>
    <x v="2"/>
    <x v="31"/>
    <n v="30"/>
    <n v="5"/>
    <n v="150"/>
    <n v="2.5"/>
    <x v="11"/>
    <x v="0"/>
    <m/>
  </r>
  <r>
    <x v="5"/>
    <x v="1"/>
    <x v="34"/>
    <n v="30"/>
    <n v="4"/>
    <n v="120"/>
    <n v="2"/>
    <x v="11"/>
    <x v="4"/>
    <m/>
  </r>
  <r>
    <x v="5"/>
    <x v="1"/>
    <x v="29"/>
    <n v="30"/>
    <n v="6"/>
    <n v="180"/>
    <n v="3"/>
    <x v="11"/>
    <x v="5"/>
    <m/>
  </r>
  <r>
    <x v="5"/>
    <x v="0"/>
    <x v="34"/>
    <n v="30"/>
    <n v="3"/>
    <n v="90"/>
    <n v="1.5"/>
    <x v="11"/>
    <x v="4"/>
    <m/>
  </r>
  <r>
    <x v="5"/>
    <x v="0"/>
    <x v="29"/>
    <n v="30"/>
    <n v="5"/>
    <n v="150"/>
    <n v="2.5"/>
    <x v="11"/>
    <x v="5"/>
    <m/>
  </r>
  <r>
    <x v="5"/>
    <x v="0"/>
    <x v="24"/>
    <n v="30"/>
    <n v="4"/>
    <n v="120"/>
    <n v="2"/>
    <x v="11"/>
    <x v="1"/>
    <m/>
  </r>
  <r>
    <x v="5"/>
    <x v="1"/>
    <x v="24"/>
    <n v="30"/>
    <n v="4"/>
    <n v="120"/>
    <n v="2"/>
    <x v="11"/>
    <x v="1"/>
    <m/>
  </r>
  <r>
    <x v="5"/>
    <x v="1"/>
    <x v="9"/>
    <n v="60"/>
    <n v="4"/>
    <n v="240"/>
    <n v="4"/>
    <x v="11"/>
    <x v="5"/>
    <m/>
  </r>
  <r>
    <x v="5"/>
    <x v="0"/>
    <x v="31"/>
    <n v="30"/>
    <n v="9"/>
    <n v="270"/>
    <n v="4.5"/>
    <x v="11"/>
    <x v="0"/>
    <m/>
  </r>
  <r>
    <x v="5"/>
    <x v="1"/>
    <x v="31"/>
    <n v="30"/>
    <n v="8"/>
    <n v="240"/>
    <n v="4"/>
    <x v="11"/>
    <x v="0"/>
    <m/>
  </r>
  <r>
    <x v="5"/>
    <x v="0"/>
    <x v="32"/>
    <n v="30"/>
    <n v="14"/>
    <n v="420"/>
    <n v="7"/>
    <x v="11"/>
    <x v="0"/>
    <m/>
  </r>
  <r>
    <x v="5"/>
    <x v="1"/>
    <x v="32"/>
    <n v="30"/>
    <n v="16"/>
    <n v="480"/>
    <n v="8"/>
    <x v="11"/>
    <x v="0"/>
    <m/>
  </r>
  <r>
    <x v="5"/>
    <x v="0"/>
    <x v="30"/>
    <n v="30"/>
    <n v="26"/>
    <n v="780"/>
    <n v="13"/>
    <x v="11"/>
    <x v="0"/>
    <m/>
  </r>
  <r>
    <x v="5"/>
    <x v="1"/>
    <x v="30"/>
    <n v="30"/>
    <n v="32"/>
    <n v="960"/>
    <n v="16"/>
    <x v="11"/>
    <x v="0"/>
    <m/>
  </r>
  <r>
    <x v="5"/>
    <x v="9"/>
    <x v="30"/>
    <n v="30"/>
    <n v="8"/>
    <n v="240"/>
    <n v="4"/>
    <x v="1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N15" firstHeaderRow="1" firstDataRow="2" firstDataCol="1" rowPageCount="2" colPageCount="1"/>
  <pivotFields count="10">
    <pivotField axis="axisPage" showAll="0">
      <items count="8">
        <item x="3"/>
        <item x="0"/>
        <item x="2"/>
        <item x="1"/>
        <item x="4"/>
        <item x="5"/>
        <item x="6"/>
        <item t="default"/>
      </items>
    </pivotField>
    <pivotField axis="axisPage" showAll="0">
      <items count="13">
        <item x="9"/>
        <item x="3"/>
        <item x="8"/>
        <item x="4"/>
        <item x="1"/>
        <item x="6"/>
        <item x="7"/>
        <item x="2"/>
        <item x="5"/>
        <item x="0"/>
        <item x="10"/>
        <item m="1" x="11"/>
        <item t="default"/>
      </items>
    </pivotField>
    <pivotField showAll="0"/>
    <pivotField showAll="0"/>
    <pivotField showAll="0"/>
    <pivotField showAll="0"/>
    <pivotField dataField="1" showAll="0"/>
    <pivotField axis="axisCol" showAll="0">
      <items count="14">
        <item x="0"/>
        <item x="1"/>
        <item x="2"/>
        <item x="3"/>
        <item x="4"/>
        <item x="5"/>
        <item x="6"/>
        <item x="7"/>
        <item m="1" x="12"/>
        <item x="8"/>
        <item x="9"/>
        <item x="10"/>
        <item x="11"/>
        <item t="default"/>
      </items>
    </pivotField>
    <pivotField axis="axisRow" showAll="0">
      <items count="14">
        <item x="0"/>
        <item m="1" x="8"/>
        <item x="2"/>
        <item x="4"/>
        <item x="1"/>
        <item x="7"/>
        <item m="1" x="11"/>
        <item x="5"/>
        <item m="1" x="9"/>
        <item x="3"/>
        <item m="1" x="12"/>
        <item x="6"/>
        <item m="1" x="10"/>
        <item t="default"/>
      </items>
    </pivotField>
    <pivotField showAll="0"/>
  </pivotFields>
  <rowFields count="1">
    <field x="8"/>
  </rowFields>
  <rowItems count="9">
    <i>
      <x/>
    </i>
    <i>
      <x v="2"/>
    </i>
    <i>
      <x v="3"/>
    </i>
    <i>
      <x v="4"/>
    </i>
    <i>
      <x v="5"/>
    </i>
    <i>
      <x v="7"/>
    </i>
    <i>
      <x v="9"/>
    </i>
    <i>
      <x v="11"/>
    </i>
    <i t="grand">
      <x/>
    </i>
  </rowItems>
  <colFields count="1">
    <field x="7"/>
  </colFields>
  <colItems count="13">
    <i>
      <x/>
    </i>
    <i>
      <x v="1"/>
    </i>
    <i>
      <x v="2"/>
    </i>
    <i>
      <x v="3"/>
    </i>
    <i>
      <x v="4"/>
    </i>
    <i>
      <x v="5"/>
    </i>
    <i>
      <x v="6"/>
    </i>
    <i>
      <x v="7"/>
    </i>
    <i>
      <x v="9"/>
    </i>
    <i>
      <x v="10"/>
    </i>
    <i>
      <x v="11"/>
    </i>
    <i>
      <x v="12"/>
    </i>
    <i t="grand">
      <x/>
    </i>
  </colItems>
  <pageFields count="2">
    <pageField fld="1" hier="-1"/>
    <pageField fld="0" hier="-1"/>
  </pageFields>
  <dataFields count="1">
    <dataField name="Sum of Total (Hrs)" fld="6" baseField="0" baseItem="0"/>
  </dataFields>
  <formats count="17">
    <format dxfId="45">
      <pivotArea collapsedLevelsAreSubtotals="1" fieldPosition="0">
        <references count="1">
          <reference field="8" count="0"/>
        </references>
      </pivotArea>
    </format>
    <format dxfId="44">
      <pivotArea dataOnly="0" labelOnly="1" fieldPosition="0">
        <references count="1">
          <reference field="8" count="0"/>
        </references>
      </pivotArea>
    </format>
    <format dxfId="43">
      <pivotArea grandRow="1" outline="0" collapsedLevelsAreSubtotals="1" fieldPosition="0"/>
    </format>
    <format dxfId="42">
      <pivotArea dataOnly="0" labelOnly="1" grandRow="1"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7" type="button" dataOnly="0" labelOnly="1" outline="0" axis="axisCol" fieldPosition="0"/>
    </format>
    <format dxfId="37">
      <pivotArea type="topRight" dataOnly="0" labelOnly="1" outline="0" fieldPosition="0"/>
    </format>
    <format dxfId="36">
      <pivotArea field="8" type="button" dataOnly="0" labelOnly="1" outline="0" axis="axisRow" fieldPosition="0"/>
    </format>
    <format dxfId="35">
      <pivotArea dataOnly="0" labelOnly="1" fieldPosition="0">
        <references count="1">
          <reference field="8" count="0"/>
        </references>
      </pivotArea>
    </format>
    <format dxfId="34">
      <pivotArea dataOnly="0" labelOnly="1" grandRow="1" outline="0" fieldPosition="0"/>
    </format>
    <format dxfId="33">
      <pivotArea dataOnly="0" labelOnly="1" fieldPosition="0">
        <references count="1">
          <reference field="7" count="0"/>
        </references>
      </pivotArea>
    </format>
    <format dxfId="32">
      <pivotArea dataOnly="0" labelOnly="1" grandCol="1" outline="0" fieldPosition="0"/>
    </format>
    <format dxfId="31">
      <pivotArea field="8" type="button" dataOnly="0" labelOnly="1" outline="0" axis="axisRow" fieldPosition="0"/>
    </format>
    <format dxfId="30">
      <pivotArea dataOnly="0" labelOnly="1" fieldPosition="0">
        <references count="1">
          <reference field="7" count="0"/>
        </references>
      </pivotArea>
    </format>
    <format dxfId="2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8" firstHeaderRow="1" firstDataRow="1" firstDataCol="1" rowPageCount="3" colPageCount="1"/>
  <pivotFields count="10">
    <pivotField axis="axisPage" showAll="0">
      <items count="8">
        <item x="3"/>
        <item x="0"/>
        <item x="2"/>
        <item x="1"/>
        <item x="4"/>
        <item x="5"/>
        <item x="6"/>
        <item t="default"/>
      </items>
    </pivotField>
    <pivotField axis="axisPage" multipleItemSelectionAllowed="1" showAll="0">
      <items count="13">
        <item x="9"/>
        <item x="3"/>
        <item x="8"/>
        <item x="4"/>
        <item x="1"/>
        <item x="6"/>
        <item x="7"/>
        <item x="5"/>
        <item x="0"/>
        <item x="2"/>
        <item x="10"/>
        <item m="1" x="11"/>
        <item t="default"/>
      </items>
    </pivotField>
    <pivotField axis="axisRow" showAll="0">
      <items count="44">
        <item x="35"/>
        <item x="5"/>
        <item x="21"/>
        <item x="16"/>
        <item x="18"/>
        <item x="17"/>
        <item x="23"/>
        <item x="26"/>
        <item x="7"/>
        <item x="22"/>
        <item x="4"/>
        <item x="8"/>
        <item x="0"/>
        <item x="1"/>
        <item x="30"/>
        <item x="9"/>
        <item x="19"/>
        <item x="3"/>
        <item x="11"/>
        <item x="36"/>
        <item m="1" x="42"/>
        <item x="15"/>
        <item x="13"/>
        <item x="14"/>
        <item x="24"/>
        <item x="27"/>
        <item x="2"/>
        <item x="28"/>
        <item x="29"/>
        <item x="31"/>
        <item x="25"/>
        <item x="10"/>
        <item x="32"/>
        <item x="12"/>
        <item x="20"/>
        <item x="6"/>
        <item x="34"/>
        <item x="37"/>
        <item x="33"/>
        <item x="38"/>
        <item x="39"/>
        <item x="40"/>
        <item m="1" x="41"/>
        <item t="default"/>
      </items>
    </pivotField>
    <pivotField showAll="0"/>
    <pivotField showAll="0"/>
    <pivotField showAll="0" defaultSubtotal="0"/>
    <pivotField dataField="1" showAll="0" defaultSubtotal="0"/>
    <pivotField axis="axisPage" showAll="0">
      <items count="14">
        <item x="0"/>
        <item x="1"/>
        <item x="2"/>
        <item x="3"/>
        <item m="1" x="12"/>
        <item x="4"/>
        <item x="5"/>
        <item x="6"/>
        <item x="7"/>
        <item x="8"/>
        <item x="9"/>
        <item x="10"/>
        <item x="11"/>
        <item t="default"/>
      </items>
    </pivotField>
    <pivotField showAll="0" defaultSubtotal="0"/>
    <pivotField showAll="0"/>
  </pivotFields>
  <rowFields count="1">
    <field x="2"/>
  </rowFields>
  <rowItems count="13">
    <i>
      <x v="14"/>
    </i>
    <i>
      <x v="15"/>
    </i>
    <i>
      <x v="19"/>
    </i>
    <i>
      <x v="24"/>
    </i>
    <i>
      <x v="27"/>
    </i>
    <i>
      <x v="28"/>
    </i>
    <i>
      <x v="29"/>
    </i>
    <i>
      <x v="32"/>
    </i>
    <i>
      <x v="33"/>
    </i>
    <i>
      <x v="36"/>
    </i>
    <i>
      <x v="38"/>
    </i>
    <i>
      <x v="40"/>
    </i>
    <i t="grand">
      <x/>
    </i>
  </rowItems>
  <colItems count="1">
    <i/>
  </colItems>
  <pageFields count="3">
    <pageField fld="1" hier="-1"/>
    <pageField fld="0" item="5" hier="-1"/>
    <pageField fld="7" item="12" hier="-1"/>
  </pageFields>
  <dataFields count="1">
    <dataField name="Sum of Total (H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B16" firstHeaderRow="1" firstDataRow="1" firstDataCol="1" rowPageCount="1" colPageCount="1"/>
  <pivotFields count="10">
    <pivotField showAll="0"/>
    <pivotField axis="axisRow" showAll="0">
      <items count="13">
        <item x="9"/>
        <item x="3"/>
        <item x="8"/>
        <item x="4"/>
        <item x="1"/>
        <item x="6"/>
        <item x="7"/>
        <item x="5"/>
        <item x="0"/>
        <item x="2"/>
        <item x="10"/>
        <item m="1" x="11"/>
        <item t="default"/>
      </items>
    </pivotField>
    <pivotField showAll="0"/>
    <pivotField showAll="0"/>
    <pivotField showAll="0"/>
    <pivotField showAll="0" defaultSubtotal="0"/>
    <pivotField dataField="1" showAll="0" defaultSubtotal="0"/>
    <pivotField axis="axisPage" showAll="0">
      <items count="14">
        <item x="0"/>
        <item x="1"/>
        <item x="2"/>
        <item x="3"/>
        <item m="1" x="12"/>
        <item x="4"/>
        <item x="5"/>
        <item x="6"/>
        <item x="7"/>
        <item x="8"/>
        <item x="9"/>
        <item x="10"/>
        <item x="11"/>
        <item t="default"/>
      </items>
    </pivotField>
    <pivotField showAll="0" defaultSubtotal="0"/>
    <pivotField showAll="0"/>
  </pivotFields>
  <rowFields count="1">
    <field x="1"/>
  </rowFields>
  <rowItems count="12">
    <i>
      <x/>
    </i>
    <i>
      <x v="1"/>
    </i>
    <i>
      <x v="2"/>
    </i>
    <i>
      <x v="3"/>
    </i>
    <i>
      <x v="4"/>
    </i>
    <i>
      <x v="5"/>
    </i>
    <i>
      <x v="6"/>
    </i>
    <i>
      <x v="7"/>
    </i>
    <i>
      <x v="8"/>
    </i>
    <i>
      <x v="9"/>
    </i>
    <i>
      <x v="10"/>
    </i>
    <i t="grand">
      <x/>
    </i>
  </rowItems>
  <colItems count="1">
    <i/>
  </colItems>
  <pageFields count="1">
    <pageField fld="7" hier="-1"/>
  </pageFields>
  <dataFields count="1">
    <dataField name="Sum of Total (Hrs)" fld="6" baseField="0" baseItem="0"/>
  </dataFields>
  <chartFormats count="14">
    <chartFormat chart="1" format="34"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1" count="1" selected="0">
            <x v="0"/>
          </reference>
        </references>
      </pivotArea>
    </chartFormat>
    <chartFormat chart="0" format="16">
      <pivotArea type="data" outline="0" fieldPosition="0">
        <references count="2">
          <reference field="4294967294" count="1" selected="0">
            <x v="0"/>
          </reference>
          <reference field="1" count="1" selected="0">
            <x v="1"/>
          </reference>
        </references>
      </pivotArea>
    </chartFormat>
    <chartFormat chart="0" format="17">
      <pivotArea type="data" outline="0" fieldPosition="0">
        <references count="2">
          <reference field="4294967294" count="1" selected="0">
            <x v="0"/>
          </reference>
          <reference field="1" count="1" selected="0">
            <x v="2"/>
          </reference>
        </references>
      </pivotArea>
    </chartFormat>
    <chartFormat chart="0" format="18">
      <pivotArea type="data" outline="0" fieldPosition="0">
        <references count="2">
          <reference field="4294967294" count="1" selected="0">
            <x v="0"/>
          </reference>
          <reference field="1" count="1" selected="0">
            <x v="3"/>
          </reference>
        </references>
      </pivotArea>
    </chartFormat>
    <chartFormat chart="0" format="19">
      <pivotArea type="data" outline="0" fieldPosition="0">
        <references count="2">
          <reference field="4294967294" count="1" selected="0">
            <x v="0"/>
          </reference>
          <reference field="1" count="1" selected="0">
            <x v="4"/>
          </reference>
        </references>
      </pivotArea>
    </chartFormat>
    <chartFormat chart="0" format="20">
      <pivotArea type="data" outline="0" fieldPosition="0">
        <references count="2">
          <reference field="4294967294" count="1" selected="0">
            <x v="0"/>
          </reference>
          <reference field="1" count="1" selected="0">
            <x v="5"/>
          </reference>
        </references>
      </pivotArea>
    </chartFormat>
    <chartFormat chart="0" format="21">
      <pivotArea type="data" outline="0" fieldPosition="0">
        <references count="2">
          <reference field="4294967294" count="1" selected="0">
            <x v="0"/>
          </reference>
          <reference field="1" count="1" selected="0">
            <x v="6"/>
          </reference>
        </references>
      </pivotArea>
    </chartFormat>
    <chartFormat chart="0" format="22">
      <pivotArea type="data" outline="0" fieldPosition="0">
        <references count="2">
          <reference field="4294967294" count="1" selected="0">
            <x v="0"/>
          </reference>
          <reference field="1" count="1" selected="0">
            <x v="7"/>
          </reference>
        </references>
      </pivotArea>
    </chartFormat>
    <chartFormat chart="0" format="23">
      <pivotArea type="data" outline="0" fieldPosition="0">
        <references count="2">
          <reference field="4294967294" count="1" selected="0">
            <x v="0"/>
          </reference>
          <reference field="1" count="1" selected="0">
            <x v="8"/>
          </reference>
        </references>
      </pivotArea>
    </chartFormat>
    <chartFormat chart="0" format="24">
      <pivotArea type="data" outline="0" fieldPosition="0">
        <references count="2">
          <reference field="4294967294" count="1" selected="0">
            <x v="0"/>
          </reference>
          <reference field="1" count="1" selected="0">
            <x v="9"/>
          </reference>
        </references>
      </pivotArea>
    </chartFormat>
    <chartFormat chart="0" format="25">
      <pivotArea type="data" outline="0" fieldPosition="0">
        <references count="2">
          <reference field="4294967294" count="1" selected="0">
            <x v="0"/>
          </reference>
          <reference field="1" count="1" selected="0">
            <x v="10"/>
          </reference>
        </references>
      </pivotArea>
    </chartFormat>
    <chartFormat chart="0" format="26">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3:B27" firstHeaderRow="1" firstDataRow="1" firstDataCol="1" rowPageCount="1" colPageCount="1"/>
  <pivotFields count="10">
    <pivotField showAll="0"/>
    <pivotField axis="axisRow" showAll="0">
      <items count="13">
        <item x="9"/>
        <item x="3"/>
        <item x="8"/>
        <item h="1" x="4"/>
        <item x="1"/>
        <item x="6"/>
        <item x="7"/>
        <item x="2"/>
        <item h="1" x="5"/>
        <item h="1" x="0"/>
        <item h="1" x="10"/>
        <item h="1" m="1" x="11"/>
        <item t="default"/>
      </items>
    </pivotField>
    <pivotField showAll="0"/>
    <pivotField showAll="0"/>
    <pivotField showAll="0"/>
    <pivotField showAll="0" defaultSubtotal="0"/>
    <pivotField dataField="1" showAll="0"/>
    <pivotField axis="axisPage" showAll="0">
      <items count="14">
        <item x="0"/>
        <item x="1"/>
        <item x="2"/>
        <item x="3"/>
        <item m="1" x="12"/>
        <item x="4"/>
        <item x="5"/>
        <item x="6"/>
        <item x="7"/>
        <item x="8"/>
        <item x="9"/>
        <item x="10"/>
        <item x="11"/>
        <item t="default"/>
      </items>
    </pivotField>
    <pivotField showAll="0" defaultSubtotal="0"/>
    <pivotField showAll="0"/>
  </pivotFields>
  <rowFields count="1">
    <field x="1"/>
  </rowFields>
  <rowItems count="4">
    <i>
      <x/>
    </i>
    <i>
      <x v="4"/>
    </i>
    <i>
      <x v="7"/>
    </i>
    <i t="grand">
      <x/>
    </i>
  </rowItems>
  <colItems count="1">
    <i/>
  </colItems>
  <pageFields count="1">
    <pageField fld="7" item="9" hier="-1"/>
  </pageFields>
  <dataFields count="1">
    <dataField name="Sum of Total (Hrs)" fld="6"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8:C87" firstHeaderRow="0" firstDataRow="1" firstDataCol="1" rowPageCount="3" colPageCount="1"/>
  <pivotFields count="10">
    <pivotField axis="axisPage" showAll="0">
      <items count="8">
        <item x="3"/>
        <item x="0"/>
        <item x="2"/>
        <item x="1"/>
        <item x="4"/>
        <item x="5"/>
        <item x="6"/>
        <item t="default"/>
      </items>
    </pivotField>
    <pivotField axis="axisPage" showAll="0">
      <items count="13">
        <item x="9"/>
        <item x="3"/>
        <item x="8"/>
        <item x="4"/>
        <item x="1"/>
        <item x="6"/>
        <item x="7"/>
        <item x="2"/>
        <item x="5"/>
        <item x="0"/>
        <item x="10"/>
        <item m="1" x="11"/>
        <item t="default"/>
      </items>
    </pivotField>
    <pivotField showAll="0"/>
    <pivotField showAll="0"/>
    <pivotField dataField="1" showAll="0"/>
    <pivotField showAll="0"/>
    <pivotField dataField="1" showAll="0"/>
    <pivotField axis="axisPage" showAll="0">
      <items count="14">
        <item x="0"/>
        <item x="1"/>
        <item x="2"/>
        <item x="3"/>
        <item x="4"/>
        <item x="5"/>
        <item m="1" x="12"/>
        <item x="6"/>
        <item x="7"/>
        <item x="8"/>
        <item x="9"/>
        <item x="10"/>
        <item x="11"/>
        <item t="default"/>
      </items>
    </pivotField>
    <pivotField axis="axisRow" showAll="0" defaultSubtotal="0">
      <items count="13">
        <item x="0"/>
        <item m="1" x="8"/>
        <item x="2"/>
        <item x="4"/>
        <item x="1"/>
        <item x="7"/>
        <item m="1" x="11"/>
        <item x="5"/>
        <item m="1" x="9"/>
        <item x="3"/>
        <item m="1" x="12"/>
        <item x="6"/>
        <item m="1" x="10"/>
      </items>
    </pivotField>
    <pivotField showAll="0"/>
  </pivotFields>
  <rowFields count="1">
    <field x="8"/>
  </rowFields>
  <rowItems count="9">
    <i>
      <x/>
    </i>
    <i>
      <x v="2"/>
    </i>
    <i>
      <x v="3"/>
    </i>
    <i>
      <x v="4"/>
    </i>
    <i>
      <x v="5"/>
    </i>
    <i>
      <x v="7"/>
    </i>
    <i>
      <x v="9"/>
    </i>
    <i>
      <x v="11"/>
    </i>
    <i t="grand">
      <x/>
    </i>
  </rowItems>
  <colFields count="1">
    <field x="-2"/>
  </colFields>
  <colItems count="2">
    <i>
      <x/>
    </i>
    <i i="1">
      <x v="1"/>
    </i>
  </colItems>
  <pageFields count="3">
    <pageField fld="7" hier="-1"/>
    <pageField fld="0" hier="-1"/>
    <pageField fld="1" hier="-1"/>
  </pageFields>
  <dataFields count="2">
    <dataField name="Sum of Count" fld="4" baseField="0" baseItem="0"/>
    <dataField name="Sum of Total (Hrs)" fld="6" baseField="0" baseItem="0"/>
  </dataFields>
  <chartFormats count="28">
    <chartFormat chart="0" format="13">
      <pivotArea type="data" outline="0" fieldPosition="0">
        <references count="2">
          <reference field="4294967294" count="1" selected="0">
            <x v="0"/>
          </reference>
          <reference field="8" count="1" selected="0">
            <x v="0"/>
          </reference>
        </references>
      </pivotArea>
    </chartFormat>
    <chartFormat chart="0" format="14">
      <pivotArea type="data" outline="0" fieldPosition="0">
        <references count="2">
          <reference field="4294967294" count="1" selected="0">
            <x v="0"/>
          </reference>
          <reference field="8" count="1" selected="0">
            <x v="2"/>
          </reference>
        </references>
      </pivotArea>
    </chartFormat>
    <chartFormat chart="0" format="15">
      <pivotArea type="data" outline="0" fieldPosition="0">
        <references count="2">
          <reference field="4294967294" count="1" selected="0">
            <x v="0"/>
          </reference>
          <reference field="8" count="1" selected="0">
            <x v="4"/>
          </reference>
        </references>
      </pivotArea>
    </chartFormat>
    <chartFormat chart="0" format="16">
      <pivotArea type="data" outline="0" fieldPosition="0">
        <references count="2">
          <reference field="4294967294" count="1" selected="0">
            <x v="0"/>
          </reference>
          <reference field="8" count="1" selected="0">
            <x v="5"/>
          </reference>
        </references>
      </pivotArea>
    </chartFormat>
    <chartFormat chart="0" format="17">
      <pivotArea type="data" outline="0" fieldPosition="0">
        <references count="2">
          <reference field="4294967294" count="1" selected="0">
            <x v="0"/>
          </reference>
          <reference field="8" count="1" selected="0">
            <x v="6"/>
          </reference>
        </references>
      </pivotArea>
    </chartFormat>
    <chartFormat chart="0" format="18">
      <pivotArea type="data" outline="0" fieldPosition="0">
        <references count="2">
          <reference field="4294967294" count="1" selected="0">
            <x v="0"/>
          </reference>
          <reference field="8" count="1" selected="0">
            <x v="7"/>
          </reference>
        </references>
      </pivotArea>
    </chartFormat>
    <chartFormat chart="0" format="19">
      <pivotArea type="data" outline="0" fieldPosition="0">
        <references count="2">
          <reference field="4294967294" count="1" selected="0">
            <x v="0"/>
          </reference>
          <reference field="8" count="1" selected="0">
            <x v="9"/>
          </reference>
        </references>
      </pivotArea>
    </chartFormat>
    <chartFormat chart="0" format="20">
      <pivotArea type="data" outline="0" fieldPosition="0">
        <references count="2">
          <reference field="4294967294" count="1" selected="0">
            <x v="0"/>
          </reference>
          <reference field="8" count="1" selected="0">
            <x v="10"/>
          </reference>
        </references>
      </pivotArea>
    </chartFormat>
    <chartFormat chart="0" format="21">
      <pivotArea type="data" outline="0" fieldPosition="0">
        <references count="2">
          <reference field="4294967294" count="1" selected="0">
            <x v="0"/>
          </reference>
          <reference field="8" count="1" selected="0">
            <x v="11"/>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1">
          <reference field="4294967294" count="1" selected="0">
            <x v="1"/>
          </reference>
        </references>
      </pivotArea>
    </chartFormat>
    <chartFormat chart="0" format="24">
      <pivotArea type="data" outline="0" fieldPosition="0">
        <references count="2">
          <reference field="4294967294" count="1" selected="0">
            <x v="0"/>
          </reference>
          <reference field="8" count="1" selected="0">
            <x v="1"/>
          </reference>
        </references>
      </pivotArea>
    </chartFormat>
    <chartFormat chart="0" format="25">
      <pivotArea type="data" outline="0" fieldPosition="0">
        <references count="2">
          <reference field="4294967294" count="1" selected="0">
            <x v="0"/>
          </reference>
          <reference field="8" count="1" selected="0">
            <x v="3"/>
          </reference>
        </references>
      </pivotArea>
    </chartFormat>
    <chartFormat chart="0" format="26">
      <pivotArea type="data" outline="0" fieldPosition="0">
        <references count="2">
          <reference field="4294967294" count="1" selected="0">
            <x v="0"/>
          </reference>
          <reference field="8" count="1" selected="0">
            <x v="8"/>
          </reference>
        </references>
      </pivotArea>
    </chartFormat>
    <chartFormat chart="0" format="27">
      <pivotArea type="data" outline="0" fieldPosition="0">
        <references count="2">
          <reference field="4294967294" count="1" selected="0">
            <x v="1"/>
          </reference>
          <reference field="8" count="1" selected="0">
            <x v="0"/>
          </reference>
        </references>
      </pivotArea>
    </chartFormat>
    <chartFormat chart="0" format="28">
      <pivotArea type="data" outline="0" fieldPosition="0">
        <references count="2">
          <reference field="4294967294" count="1" selected="0">
            <x v="1"/>
          </reference>
          <reference field="8" count="1" selected="0">
            <x v="1"/>
          </reference>
        </references>
      </pivotArea>
    </chartFormat>
    <chartFormat chart="0" format="29">
      <pivotArea type="data" outline="0" fieldPosition="0">
        <references count="2">
          <reference field="4294967294" count="1" selected="0">
            <x v="1"/>
          </reference>
          <reference field="8" count="1" selected="0">
            <x v="2"/>
          </reference>
        </references>
      </pivotArea>
    </chartFormat>
    <chartFormat chart="0" format="30">
      <pivotArea type="data" outline="0" fieldPosition="0">
        <references count="2">
          <reference field="4294967294" count="1" selected="0">
            <x v="1"/>
          </reference>
          <reference field="8" count="1" selected="0">
            <x v="3"/>
          </reference>
        </references>
      </pivotArea>
    </chartFormat>
    <chartFormat chart="0" format="31">
      <pivotArea type="data" outline="0" fieldPosition="0">
        <references count="2">
          <reference field="4294967294" count="1" selected="0">
            <x v="1"/>
          </reference>
          <reference field="8" count="1" selected="0">
            <x v="4"/>
          </reference>
        </references>
      </pivotArea>
    </chartFormat>
    <chartFormat chart="0" format="32">
      <pivotArea type="data" outline="0" fieldPosition="0">
        <references count="2">
          <reference field="4294967294" count="1" selected="0">
            <x v="1"/>
          </reference>
          <reference field="8" count="1" selected="0">
            <x v="5"/>
          </reference>
        </references>
      </pivotArea>
    </chartFormat>
    <chartFormat chart="0" format="33">
      <pivotArea type="data" outline="0" fieldPosition="0">
        <references count="2">
          <reference field="4294967294" count="1" selected="0">
            <x v="1"/>
          </reference>
          <reference field="8" count="1" selected="0">
            <x v="6"/>
          </reference>
        </references>
      </pivotArea>
    </chartFormat>
    <chartFormat chart="0" format="34">
      <pivotArea type="data" outline="0" fieldPosition="0">
        <references count="2">
          <reference field="4294967294" count="1" selected="0">
            <x v="1"/>
          </reference>
          <reference field="8" count="1" selected="0">
            <x v="7"/>
          </reference>
        </references>
      </pivotArea>
    </chartFormat>
    <chartFormat chart="0" format="35">
      <pivotArea type="data" outline="0" fieldPosition="0">
        <references count="2">
          <reference field="4294967294" count="1" selected="0">
            <x v="1"/>
          </reference>
          <reference field="8" count="1" selected="0">
            <x v="8"/>
          </reference>
        </references>
      </pivotArea>
    </chartFormat>
    <chartFormat chart="0" format="36">
      <pivotArea type="data" outline="0" fieldPosition="0">
        <references count="2">
          <reference field="4294967294" count="1" selected="0">
            <x v="1"/>
          </reference>
          <reference field="8" count="1" selected="0">
            <x v="9"/>
          </reference>
        </references>
      </pivotArea>
    </chartFormat>
    <chartFormat chart="0" format="37">
      <pivotArea type="data" outline="0" fieldPosition="0">
        <references count="2">
          <reference field="4294967294" count="1" selected="0">
            <x v="1"/>
          </reference>
          <reference field="8" count="1" selected="0">
            <x v="10"/>
          </reference>
        </references>
      </pivotArea>
    </chartFormat>
    <chartFormat chart="0" format="38">
      <pivotArea type="data" outline="0" fieldPosition="0">
        <references count="2">
          <reference field="4294967294" count="1" selected="0">
            <x v="1"/>
          </reference>
          <reference field="8" count="1" selected="0">
            <x v="11"/>
          </reference>
        </references>
      </pivotArea>
    </chartFormat>
    <chartFormat chart="0" format="39">
      <pivotArea type="data" outline="0" fieldPosition="0">
        <references count="2">
          <reference field="4294967294" count="1" selected="0">
            <x v="0"/>
          </reference>
          <reference field="8" count="1" selected="0">
            <x v="12"/>
          </reference>
        </references>
      </pivotArea>
    </chartFormat>
    <chartFormat chart="0" format="40">
      <pivotArea type="data" outline="0" fieldPosition="0">
        <references count="2">
          <reference field="4294967294" count="1" selected="0">
            <x v="1"/>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9:B62" firstHeaderRow="1" firstDataRow="1" firstDataCol="1" rowPageCount="1" colPageCount="1"/>
  <pivotFields count="10">
    <pivotField showAll="0"/>
    <pivotField axis="axisRow" showAll="0">
      <items count="13">
        <item h="1" x="9"/>
        <item h="1" x="3"/>
        <item h="1" x="8"/>
        <item h="1" x="4"/>
        <item x="1"/>
        <item h="1" x="6"/>
        <item h="1" x="7"/>
        <item h="1" x="2"/>
        <item h="1" x="5"/>
        <item x="0"/>
        <item h="1" x="10"/>
        <item h="1" m="1" x="11"/>
        <item t="default"/>
      </items>
    </pivotField>
    <pivotField showAll="0"/>
    <pivotField showAll="0"/>
    <pivotField showAll="0"/>
    <pivotField showAll="0" defaultSubtotal="0"/>
    <pivotField dataField="1" showAll="0"/>
    <pivotField axis="axisPage" showAll="0">
      <items count="14">
        <item x="0"/>
        <item x="1"/>
        <item x="2"/>
        <item x="3"/>
        <item m="1" x="12"/>
        <item x="4"/>
        <item x="5"/>
        <item x="6"/>
        <item x="7"/>
        <item x="8"/>
        <item x="9"/>
        <item x="10"/>
        <item x="11"/>
        <item t="default"/>
      </items>
    </pivotField>
    <pivotField showAll="0" defaultSubtotal="0"/>
    <pivotField showAll="0"/>
  </pivotFields>
  <rowFields count="1">
    <field x="1"/>
  </rowFields>
  <rowItems count="3">
    <i>
      <x v="4"/>
    </i>
    <i>
      <x v="9"/>
    </i>
    <i t="grand">
      <x/>
    </i>
  </rowItems>
  <colItems count="1">
    <i/>
  </colItems>
  <pageFields count="1">
    <pageField fld="7" hier="-1"/>
  </pageFields>
  <dataFields count="1">
    <dataField name="Sum of Total (Hrs)" fld="6"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2:B46" firstHeaderRow="1" firstDataRow="1" firstDataCol="1" rowPageCount="1" colPageCount="1"/>
  <pivotFields count="10">
    <pivotField showAll="0"/>
    <pivotField axis="axisRow" showAll="0">
      <items count="13">
        <item h="1" x="9"/>
        <item h="1" x="3"/>
        <item h="1" x="8"/>
        <item h="1" x="4"/>
        <item x="1"/>
        <item h="1" x="6"/>
        <item h="1" x="7"/>
        <item x="2"/>
        <item h="1" x="5"/>
        <item x="0"/>
        <item h="1" x="10"/>
        <item h="1" m="1" x="11"/>
        <item t="default"/>
      </items>
    </pivotField>
    <pivotField showAll="0"/>
    <pivotField showAll="0"/>
    <pivotField showAll="0"/>
    <pivotField showAll="0" defaultSubtotal="0"/>
    <pivotField dataField="1" showAll="0"/>
    <pivotField axis="axisPage" showAll="0">
      <items count="14">
        <item x="0"/>
        <item x="1"/>
        <item x="2"/>
        <item x="3"/>
        <item m="1" x="12"/>
        <item x="4"/>
        <item x="5"/>
        <item x="6"/>
        <item x="7"/>
        <item x="8"/>
        <item x="9"/>
        <item x="10"/>
        <item x="11"/>
        <item t="default"/>
      </items>
    </pivotField>
    <pivotField showAll="0" defaultSubtotal="0"/>
    <pivotField showAll="0"/>
  </pivotFields>
  <rowFields count="1">
    <field x="1"/>
  </rowFields>
  <rowItems count="4">
    <i>
      <x v="4"/>
    </i>
    <i>
      <x v="7"/>
    </i>
    <i>
      <x v="9"/>
    </i>
    <i t="grand">
      <x/>
    </i>
  </rowItems>
  <colItems count="1">
    <i/>
  </colItems>
  <pageFields count="1">
    <pageField fld="7" hier="-1"/>
  </pageFields>
  <dataFields count="1">
    <dataField name="Sum of Total (Hrs)" fld="6" baseField="0" baseItem="0"/>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7"/>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56" totalsRowShown="0" headerRowDxfId="28" dataDxfId="27">
  <autoFilter ref="A1:J56" xr:uid="{00000000-0009-0000-0100-000001000000}">
    <filterColumn colId="0">
      <customFilters>
        <customFilter operator="notEqual" val=" "/>
      </customFilters>
    </filterColumn>
  </autoFilter>
  <tableColumns count="10">
    <tableColumn id="1" xr3:uid="{00000000-0010-0000-0000-000001000000}" name="Name" dataDxfId="26"/>
    <tableColumn id="2" xr3:uid="{00000000-0010-0000-0000-000002000000}" name="Service" dataDxfId="25"/>
    <tableColumn id="3" xr3:uid="{00000000-0010-0000-0000-000003000000}" name="Type" dataDxfId="24"/>
    <tableColumn id="4" xr3:uid="{00000000-0010-0000-0000-000004000000}" name="Handling Time (min's)" dataDxfId="23">
      <calculatedColumnFormula>VLOOKUP(Table1[[#This Row],[Type]],TaskTime,2,FALSE)</calculatedColumnFormula>
    </tableColumn>
    <tableColumn id="6" xr3:uid="{00000000-0010-0000-0000-000006000000}" name="Count" dataDxfId="22"/>
    <tableColumn id="7" xr3:uid="{00000000-0010-0000-0000-000007000000}" name="Total (min's)" dataDxfId="21">
      <calculatedColumnFormula>(Table1[[#This Row],[Count]]*Table1[[#This Row],[Handling Time (min''s)]])</calculatedColumnFormula>
    </tableColumn>
    <tableColumn id="8" xr3:uid="{00000000-0010-0000-0000-000008000000}" name="Total (Hrs)" dataDxfId="20">
      <calculatedColumnFormula>Table1[[#This Row],[Total (min''s)]]/60</calculatedColumnFormula>
    </tableColumn>
    <tableColumn id="9" xr3:uid="{00000000-0010-0000-0000-000009000000}" name="Month" dataDxfId="19"/>
    <tableColumn id="13" xr3:uid="{00000000-0010-0000-0000-00000D000000}" name="Task Higher Level" dataDxfId="18">
      <calculatedColumnFormula>VLOOKUP(Table1[[#This Row],[Type]],HigherLevel,2,FALSE)</calculatedColumnFormula>
    </tableColumn>
    <tableColumn id="5" xr3:uid="{00000000-0010-0000-0000-000005000000}" name="Comment" dataDxfId="17"/>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mpList" displayName="EmpList" ref="A1:A10" totalsRowShown="0" headerRowDxfId="16" dataDxfId="15">
  <autoFilter ref="A1:A10" xr:uid="{00000000-0009-0000-0100-000002000000}"/>
  <tableColumns count="1">
    <tableColumn id="1" xr3:uid="{00000000-0010-0000-0100-000001000000}" name="Employee Name" dataDxfId="14"/>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13" totalsRowShown="0" headerRowDxfId="13" dataDxfId="12">
  <autoFilter ref="C1:C13" xr:uid="{00000000-0009-0000-0100-000003000000}"/>
  <tableColumns count="1">
    <tableColumn id="1" xr3:uid="{00000000-0010-0000-0200-000001000000}" name="Service" dataDxfId="11"/>
  </tableColumns>
  <tableStyleInfo name="TableStyleLight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E1:F43" totalsRowShown="0" headerRowDxfId="10" dataDxfId="9">
  <autoFilter ref="E1:F43" xr:uid="{00000000-0009-0000-0100-000004000000}"/>
  <tableColumns count="2">
    <tableColumn id="1" xr3:uid="{00000000-0010-0000-0300-000001000000}" name="Task Type" dataDxfId="8"/>
    <tableColumn id="2" xr3:uid="{00000000-0010-0000-0300-000002000000}" name="Time(Min)" dataDxfId="7"/>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I1:I13" totalsRowShown="0">
  <autoFilter ref="I1:I13" xr:uid="{00000000-0009-0000-0100-000005000000}"/>
  <tableColumns count="1">
    <tableColumn id="1" xr3:uid="{00000000-0010-0000-0400-000001000000}" name="Month"/>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G1:G42" totalsRowShown="0" headerRowDxfId="6" dataDxfId="5">
  <autoFilter ref="G1:G42" xr:uid="{00000000-0009-0000-0100-000007000000}"/>
  <tableColumns count="1">
    <tableColumn id="1" xr3:uid="{00000000-0010-0000-0500-000001000000}" name="Higher task type" dataDxfId="4"/>
  </tableColumns>
  <tableStyleInfo name="TableStyleLight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6" displayName="Table6" ref="O1:P43" totalsRowShown="0" headerRowDxfId="3" tableBorderDxfId="2">
  <autoFilter ref="O1:P43" xr:uid="{00000000-0009-0000-0100-000006000000}"/>
  <tableColumns count="2">
    <tableColumn id="1" xr3:uid="{00000000-0010-0000-0600-000001000000}" name="Task Type" dataDxfId="1"/>
    <tableColumn id="2" xr3:uid="{00000000-0010-0000-0600-000002000000}" name="Higher task type"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rinterSettings" Target="../printerSettings/printerSettings4.bin"/><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6.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workbookViewId="0">
      <selection activeCell="E22" sqref="E22"/>
    </sheetView>
  </sheetViews>
  <sheetFormatPr defaultColWidth="9.1796875" defaultRowHeight="14.5" x14ac:dyDescent="0.35"/>
  <cols>
    <col min="1" max="1" width="16.81640625" style="10" bestFit="1" customWidth="1"/>
    <col min="2" max="2" width="16.26953125" style="10" customWidth="1"/>
    <col min="3" max="5" width="12" style="10" customWidth="1"/>
    <col min="6" max="6" width="8" style="10" bestFit="1" customWidth="1"/>
    <col min="7" max="9" width="12" style="10" customWidth="1"/>
    <col min="10" max="10" width="10.81640625" style="10" bestFit="1" customWidth="1"/>
    <col min="11" max="11" width="8.1796875" style="10" bestFit="1" customWidth="1"/>
    <col min="12" max="12" width="10.453125" style="10" bestFit="1" customWidth="1"/>
    <col min="13" max="13" width="10.1796875" style="10" bestFit="1" customWidth="1"/>
    <col min="14" max="14" width="12" style="10" bestFit="1" customWidth="1"/>
    <col min="15" max="16384" width="9.1796875" style="10"/>
  </cols>
  <sheetData>
    <row r="1" spans="1:14" x14ac:dyDescent="0.35">
      <c r="A1"/>
      <c r="B1"/>
    </row>
    <row r="2" spans="1:14" x14ac:dyDescent="0.35">
      <c r="A2" s="21" t="s">
        <v>2</v>
      </c>
      <c r="B2" s="10" t="s">
        <v>109</v>
      </c>
    </row>
    <row r="3" spans="1:14" x14ac:dyDescent="0.35">
      <c r="A3" s="21" t="s">
        <v>1</v>
      </c>
      <c r="B3" s="10" t="s">
        <v>109</v>
      </c>
    </row>
    <row r="4" spans="1:14" x14ac:dyDescent="0.35">
      <c r="A4"/>
      <c r="B4"/>
      <c r="C4"/>
      <c r="D4"/>
      <c r="E4"/>
      <c r="F4"/>
      <c r="G4"/>
      <c r="H4"/>
      <c r="I4"/>
      <c r="J4"/>
    </row>
    <row r="5" spans="1:14" x14ac:dyDescent="0.35">
      <c r="A5" s="21" t="s">
        <v>115</v>
      </c>
      <c r="B5" s="21" t="s">
        <v>139</v>
      </c>
    </row>
    <row r="6" spans="1:14" x14ac:dyDescent="0.35">
      <c r="A6" s="28" t="s">
        <v>107</v>
      </c>
      <c r="B6" s="1" t="s">
        <v>92</v>
      </c>
      <c r="C6" s="1" t="s">
        <v>96</v>
      </c>
      <c r="D6" s="1" t="s">
        <v>87</v>
      </c>
      <c r="E6" s="1" t="s">
        <v>97</v>
      </c>
      <c r="F6" s="1" t="s">
        <v>93</v>
      </c>
      <c r="G6" s="1" t="s">
        <v>95</v>
      </c>
      <c r="H6" s="1" t="s">
        <v>94</v>
      </c>
      <c r="I6" s="1" t="s">
        <v>98</v>
      </c>
      <c r="J6" s="1" t="s">
        <v>99</v>
      </c>
      <c r="K6" s="1" t="s">
        <v>100</v>
      </c>
      <c r="L6" s="1" t="s">
        <v>101</v>
      </c>
      <c r="M6" s="1" t="s">
        <v>102</v>
      </c>
      <c r="N6" s="1" t="s">
        <v>108</v>
      </c>
    </row>
    <row r="7" spans="1:14" x14ac:dyDescent="0.35">
      <c r="A7" s="22" t="s">
        <v>136</v>
      </c>
      <c r="B7" s="23">
        <v>208.25</v>
      </c>
      <c r="C7" s="23">
        <v>250.75</v>
      </c>
      <c r="D7" s="23">
        <v>190.25</v>
      </c>
      <c r="E7" s="23">
        <v>238.75</v>
      </c>
      <c r="F7" s="23">
        <v>326.25</v>
      </c>
      <c r="G7" s="23">
        <v>386</v>
      </c>
      <c r="H7" s="23">
        <v>327.5</v>
      </c>
      <c r="I7" s="23">
        <v>294.5</v>
      </c>
      <c r="J7" s="23">
        <v>48</v>
      </c>
      <c r="K7" s="23">
        <v>62.5</v>
      </c>
      <c r="L7" s="23">
        <v>63.5</v>
      </c>
      <c r="M7" s="23">
        <v>59</v>
      </c>
      <c r="N7" s="23">
        <v>2455.25</v>
      </c>
    </row>
    <row r="8" spans="1:14" x14ac:dyDescent="0.35">
      <c r="A8" s="22" t="s">
        <v>137</v>
      </c>
      <c r="B8" s="23">
        <v>62.5</v>
      </c>
      <c r="C8" s="23">
        <v>70.5</v>
      </c>
      <c r="D8" s="23">
        <v>77.5</v>
      </c>
      <c r="E8" s="23">
        <v>86.5</v>
      </c>
      <c r="F8" s="23">
        <v>63</v>
      </c>
      <c r="G8" s="23">
        <v>48.5</v>
      </c>
      <c r="H8" s="23">
        <v>54</v>
      </c>
      <c r="I8" s="23">
        <v>63.5</v>
      </c>
      <c r="J8" s="23"/>
      <c r="K8" s="23"/>
      <c r="L8" s="23"/>
      <c r="M8" s="23"/>
      <c r="N8" s="23">
        <v>526</v>
      </c>
    </row>
    <row r="9" spans="1:14" x14ac:dyDescent="0.35">
      <c r="A9" s="22" t="s">
        <v>128</v>
      </c>
      <c r="B9" s="23">
        <v>164</v>
      </c>
      <c r="C9" s="23">
        <v>130.33333333333334</v>
      </c>
      <c r="D9" s="23">
        <v>182.33333333333334</v>
      </c>
      <c r="E9" s="23">
        <v>112.16666666666667</v>
      </c>
      <c r="F9" s="23">
        <v>453.5</v>
      </c>
      <c r="G9" s="23">
        <v>247.16666666666669</v>
      </c>
      <c r="H9" s="23">
        <v>161.58333333333331</v>
      </c>
      <c r="I9" s="23">
        <v>178.08333333333331</v>
      </c>
      <c r="J9" s="23">
        <v>5.5</v>
      </c>
      <c r="K9" s="23">
        <v>5.5</v>
      </c>
      <c r="L9" s="23">
        <v>5.5</v>
      </c>
      <c r="M9" s="23">
        <v>6.5</v>
      </c>
      <c r="N9" s="23">
        <v>1652.1666666666667</v>
      </c>
    </row>
    <row r="10" spans="1:14" x14ac:dyDescent="0.35">
      <c r="A10" s="22" t="s">
        <v>132</v>
      </c>
      <c r="B10" s="23">
        <v>136</v>
      </c>
      <c r="C10" s="23">
        <v>134</v>
      </c>
      <c r="D10" s="23">
        <v>130.5</v>
      </c>
      <c r="E10" s="23">
        <v>90</v>
      </c>
      <c r="F10" s="23">
        <v>93</v>
      </c>
      <c r="G10" s="23">
        <v>92</v>
      </c>
      <c r="H10" s="23">
        <v>72</v>
      </c>
      <c r="I10" s="23">
        <v>48.5</v>
      </c>
      <c r="J10" s="23">
        <v>12</v>
      </c>
      <c r="K10" s="23">
        <v>12</v>
      </c>
      <c r="L10" s="23">
        <v>12</v>
      </c>
      <c r="M10" s="23">
        <v>12</v>
      </c>
      <c r="N10" s="23">
        <v>844</v>
      </c>
    </row>
    <row r="11" spans="1:14" x14ac:dyDescent="0.35">
      <c r="A11" s="22" t="s">
        <v>134</v>
      </c>
      <c r="B11" s="23">
        <v>193.5</v>
      </c>
      <c r="C11" s="23">
        <v>295.5</v>
      </c>
      <c r="D11" s="23">
        <v>228.5</v>
      </c>
      <c r="E11" s="23">
        <v>230</v>
      </c>
      <c r="F11" s="23">
        <v>230</v>
      </c>
      <c r="G11" s="23">
        <v>228.5</v>
      </c>
      <c r="H11" s="23">
        <v>195.5</v>
      </c>
      <c r="I11" s="23">
        <v>221.5</v>
      </c>
      <c r="J11" s="23"/>
      <c r="K11" s="23"/>
      <c r="L11" s="23"/>
      <c r="M11" s="23"/>
      <c r="N11" s="23">
        <v>1823</v>
      </c>
    </row>
    <row r="12" spans="1:14" x14ac:dyDescent="0.35">
      <c r="A12" s="22" t="s">
        <v>130</v>
      </c>
      <c r="B12" s="23">
        <v>31</v>
      </c>
      <c r="C12" s="23">
        <v>31.5</v>
      </c>
      <c r="D12" s="23">
        <v>30.5</v>
      </c>
      <c r="E12" s="23">
        <v>32.5</v>
      </c>
      <c r="F12" s="23">
        <v>20</v>
      </c>
      <c r="G12" s="23">
        <v>19.5</v>
      </c>
      <c r="H12" s="23">
        <v>20</v>
      </c>
      <c r="I12" s="23">
        <v>32.5</v>
      </c>
      <c r="J12" s="23">
        <v>15</v>
      </c>
      <c r="K12" s="23">
        <v>15</v>
      </c>
      <c r="L12" s="23">
        <v>14</v>
      </c>
      <c r="M12" s="23">
        <v>14</v>
      </c>
      <c r="N12" s="23">
        <v>275.5</v>
      </c>
    </row>
    <row r="13" spans="1:14" x14ac:dyDescent="0.35">
      <c r="A13" s="22" t="s">
        <v>133</v>
      </c>
      <c r="B13" s="23">
        <v>19.5</v>
      </c>
      <c r="C13" s="23">
        <v>24</v>
      </c>
      <c r="D13" s="23">
        <v>19.5</v>
      </c>
      <c r="E13" s="23">
        <v>47.5</v>
      </c>
      <c r="F13" s="23">
        <v>80.5</v>
      </c>
      <c r="G13" s="23">
        <v>95.5</v>
      </c>
      <c r="H13" s="23">
        <v>91</v>
      </c>
      <c r="I13" s="23">
        <v>91.5</v>
      </c>
      <c r="J13" s="23">
        <v>40</v>
      </c>
      <c r="K13" s="23">
        <v>40</v>
      </c>
      <c r="L13" s="23">
        <v>40</v>
      </c>
      <c r="M13" s="23">
        <v>40</v>
      </c>
      <c r="N13" s="23">
        <v>629</v>
      </c>
    </row>
    <row r="14" spans="1:14" x14ac:dyDescent="0.35">
      <c r="A14" s="22" t="s">
        <v>37</v>
      </c>
      <c r="B14" s="23">
        <v>124</v>
      </c>
      <c r="C14" s="23">
        <v>82</v>
      </c>
      <c r="D14" s="23">
        <v>56</v>
      </c>
      <c r="E14" s="23">
        <v>45.5</v>
      </c>
      <c r="F14" s="23">
        <v>120.5</v>
      </c>
      <c r="G14" s="23">
        <v>154.5</v>
      </c>
      <c r="H14" s="23">
        <v>83</v>
      </c>
      <c r="I14" s="23">
        <v>28</v>
      </c>
      <c r="J14" s="23"/>
      <c r="K14" s="23"/>
      <c r="L14" s="23"/>
      <c r="M14" s="23"/>
      <c r="N14" s="23">
        <v>693.5</v>
      </c>
    </row>
    <row r="15" spans="1:14" x14ac:dyDescent="0.35">
      <c r="A15" s="26" t="s">
        <v>108</v>
      </c>
      <c r="B15" s="27">
        <v>938.75</v>
      </c>
      <c r="C15" s="27">
        <v>1018.5833333333334</v>
      </c>
      <c r="D15" s="27">
        <v>915.08333333333337</v>
      </c>
      <c r="E15" s="27">
        <v>882.91666666666674</v>
      </c>
      <c r="F15" s="27">
        <v>1386.75</v>
      </c>
      <c r="G15" s="27">
        <v>1271.6666666666667</v>
      </c>
      <c r="H15" s="27">
        <v>1004.5833333333333</v>
      </c>
      <c r="I15" s="27">
        <v>958.08333333333326</v>
      </c>
      <c r="J15" s="27">
        <v>120.5</v>
      </c>
      <c r="K15" s="27">
        <v>135</v>
      </c>
      <c r="L15" s="27">
        <v>135</v>
      </c>
      <c r="M15" s="27">
        <v>131.5</v>
      </c>
      <c r="N15" s="27">
        <v>8898.4166666666679</v>
      </c>
    </row>
    <row r="16" spans="1:14" x14ac:dyDescent="0.35">
      <c r="A16" s="25" t="s">
        <v>140</v>
      </c>
      <c r="B16" s="29">
        <f>GETPIVOTDATA("Total (Hrs)",$A$4,"Month","January")-(6*140)</f>
        <v>98.75</v>
      </c>
      <c r="C16" s="29">
        <f>GETPIVOTDATA("Total (Hrs)",$A$4,"Month","February")-(6*140)</f>
        <v>178.58333333333337</v>
      </c>
      <c r="D16" s="29">
        <f>GETPIVOTDATA("Total (Hrs)",$A$4,"Month","March")-840</f>
        <v>75.083333333333371</v>
      </c>
      <c r="E16" s="29">
        <f>GETPIVOTDATA("Total (Hrs)",$A$4,"Month","April")-840</f>
        <v>42.916666666666742</v>
      </c>
      <c r="F16" s="29">
        <f>GETPIVOTDATA("Total (Hrs)",$A$4,"Month","May")-840</f>
        <v>546.75</v>
      </c>
      <c r="G16" s="29">
        <f>GETPIVOTDATA("Total (Hrs)",$A$4,"Month","June")-840</f>
        <v>431.66666666666674</v>
      </c>
      <c r="H16" s="29">
        <f>GETPIVOTDATA("Total (Hrs)",$A$4,"Month","July")-840</f>
        <v>164.58333333333326</v>
      </c>
      <c r="I16" s="29">
        <f>GETPIVOTDATA("Total (Hrs)",$A$4,"Month","August")-840</f>
        <v>118.08333333333326</v>
      </c>
    </row>
    <row r="17" spans="1:9" x14ac:dyDescent="0.35">
      <c r="A17" s="30" t="s">
        <v>142</v>
      </c>
      <c r="B17" s="31">
        <f t="shared" ref="B17:I17" si="0">B16/140</f>
        <v>0.7053571428571429</v>
      </c>
      <c r="C17" s="31">
        <f t="shared" si="0"/>
        <v>1.2755952380952384</v>
      </c>
      <c r="D17" s="31">
        <f t="shared" si="0"/>
        <v>0.53630952380952412</v>
      </c>
      <c r="E17" s="31">
        <f t="shared" si="0"/>
        <v>0.30654761904761957</v>
      </c>
      <c r="F17" s="31">
        <f t="shared" si="0"/>
        <v>3.905357142857143</v>
      </c>
      <c r="G17" s="31">
        <f t="shared" si="0"/>
        <v>3.0833333333333339</v>
      </c>
      <c r="H17" s="31">
        <f t="shared" si="0"/>
        <v>1.1755952380952375</v>
      </c>
      <c r="I17" s="31">
        <f t="shared" si="0"/>
        <v>0.8434523809523804</v>
      </c>
    </row>
    <row r="24" spans="1:9" x14ac:dyDescent="0.35">
      <c r="A24" s="24" t="s">
        <v>141</v>
      </c>
      <c r="B24" s="25">
        <f>GETPIVOTDATA("Total (Hrs)",$A$4,"Month","January")/140</f>
        <v>6.7053571428571432</v>
      </c>
      <c r="C24" s="25">
        <f>GETPIVOTDATA("Total (Hrs)",$A$4,"Month","February")/140</f>
        <v>7.2755952380952387</v>
      </c>
      <c r="D24" s="25">
        <f>GETPIVOTDATA("Total (Hrs)",$A$4,"Month","March")/140</f>
        <v>6.5363095238095239</v>
      </c>
      <c r="E24" s="25">
        <f>GETPIVOTDATA("Total (Hrs)",$A$4,"Month","April")/140</f>
        <v>6.3065476190476195</v>
      </c>
      <c r="F24" s="25">
        <f>GETPIVOTDATA("Total (Hrs)",$A$4,"Month","May")/140</f>
        <v>9.9053571428571434</v>
      </c>
      <c r="G24" s="25">
        <f>GETPIVOTDATA("Total (Hrs)",$A$4,"Month","June")/140</f>
        <v>9.0833333333333339</v>
      </c>
      <c r="H24" s="25">
        <f>GETPIVOTDATA("Total (Hrs)",$A$4,"Month","July")/140</f>
        <v>7.1755952380952372</v>
      </c>
      <c r="I24" s="25">
        <f>GETPIVOTDATA("Total (Hrs)",$A$4,"Month","August")/140</f>
        <v>6.8434523809523808</v>
      </c>
    </row>
  </sheetData>
  <pageMargins left="0.7" right="0.7" top="0.75" bottom="0.75" header="0.3" footer="0.3"/>
  <pageSetup paperSize="9" orientation="portrait" r:id="rId2"/>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workbookViewId="0">
      <selection activeCell="H2" sqref="H2"/>
    </sheetView>
  </sheetViews>
  <sheetFormatPr defaultRowHeight="14.5" x14ac:dyDescent="0.35"/>
  <sheetData>
    <row r="1" spans="1:8" x14ac:dyDescent="0.35">
      <c r="A1" s="17" t="s">
        <v>92</v>
      </c>
      <c r="B1" s="17" t="s">
        <v>96</v>
      </c>
      <c r="C1" s="17" t="s">
        <v>87</v>
      </c>
      <c r="D1" s="17" t="s">
        <v>97</v>
      </c>
      <c r="E1" s="17" t="s">
        <v>93</v>
      </c>
      <c r="F1" s="17" t="s">
        <v>95</v>
      </c>
      <c r="G1" s="19" t="s">
        <v>94</v>
      </c>
      <c r="H1" s="19" t="s">
        <v>98</v>
      </c>
    </row>
    <row r="2" spans="1:8" x14ac:dyDescent="0.35">
      <c r="A2" s="18">
        <f t="shared" ref="A2:H2" si="0">A3/140</f>
        <v>6.7053571428571432</v>
      </c>
      <c r="B2" s="18">
        <f t="shared" si="0"/>
        <v>7.2755952380952387</v>
      </c>
      <c r="C2" s="18">
        <f t="shared" si="0"/>
        <v>6.5363095238095239</v>
      </c>
      <c r="D2" s="18">
        <f t="shared" si="0"/>
        <v>6.3065476190476186</v>
      </c>
      <c r="E2" s="18">
        <f t="shared" si="0"/>
        <v>8.5023571428571429</v>
      </c>
      <c r="F2" s="18">
        <f t="shared" si="0"/>
        <v>9.0794071428571428</v>
      </c>
      <c r="G2" s="18">
        <f t="shared" si="0"/>
        <v>7.1755714285714287</v>
      </c>
      <c r="H2" s="18">
        <f t="shared" si="0"/>
        <v>6.8434285714285714</v>
      </c>
    </row>
    <row r="3" spans="1:8" x14ac:dyDescent="0.35">
      <c r="A3" s="17">
        <v>938.75</v>
      </c>
      <c r="B3" s="17">
        <v>1018.5833333333334</v>
      </c>
      <c r="C3" s="17">
        <v>915.08333333333337</v>
      </c>
      <c r="D3" s="17">
        <v>882.91666666666663</v>
      </c>
      <c r="E3" s="17">
        <v>1190.33</v>
      </c>
      <c r="F3" s="17">
        <v>1271.117</v>
      </c>
      <c r="G3" s="20">
        <v>1004.58</v>
      </c>
      <c r="H3" s="20">
        <v>958.08</v>
      </c>
    </row>
  </sheetData>
  <pageMargins left="0.7" right="0.7" top="0.75" bottom="0.75" header="0.3" footer="0.3"/>
  <pageSetup paperSize="9" orientation="portrait" r:id="rId1"/>
  <headerFooter>
    <oddFooter>&amp;L&amp;1#&amp;"Calibri"&amp;7&amp;K000000C2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9"/>
  <sheetViews>
    <sheetView workbookViewId="0">
      <selection activeCell="A37" sqref="A37:B37"/>
    </sheetView>
  </sheetViews>
  <sheetFormatPr defaultRowHeight="14.5" x14ac:dyDescent="0.35"/>
  <cols>
    <col min="1" max="1" width="22.54296875" bestFit="1" customWidth="1"/>
    <col min="2" max="3" width="16.81640625" customWidth="1"/>
  </cols>
  <sheetData>
    <row r="1" spans="1:2" x14ac:dyDescent="0.35">
      <c r="A1" s="9" t="s">
        <v>2</v>
      </c>
      <c r="B1" t="s">
        <v>109</v>
      </c>
    </row>
    <row r="2" spans="1:2" x14ac:dyDescent="0.35">
      <c r="A2" s="9" t="s">
        <v>1</v>
      </c>
      <c r="B2" t="s">
        <v>106</v>
      </c>
    </row>
    <row r="3" spans="1:2" x14ac:dyDescent="0.35">
      <c r="A3" s="9" t="s">
        <v>4</v>
      </c>
      <c r="B3" t="s">
        <v>102</v>
      </c>
    </row>
    <row r="5" spans="1:2" x14ac:dyDescent="0.35">
      <c r="A5" s="9" t="s">
        <v>107</v>
      </c>
      <c r="B5" t="s">
        <v>115</v>
      </c>
    </row>
    <row r="6" spans="1:2" x14ac:dyDescent="0.35">
      <c r="A6" s="7" t="s">
        <v>103</v>
      </c>
      <c r="B6" s="5">
        <v>33</v>
      </c>
    </row>
    <row r="7" spans="1:2" x14ac:dyDescent="0.35">
      <c r="A7" s="7" t="s">
        <v>71</v>
      </c>
      <c r="B7" s="5">
        <v>4</v>
      </c>
    </row>
    <row r="8" spans="1:2" x14ac:dyDescent="0.35">
      <c r="A8" s="7" t="s">
        <v>113</v>
      </c>
      <c r="B8" s="5">
        <v>4</v>
      </c>
    </row>
    <row r="9" spans="1:2" x14ac:dyDescent="0.35">
      <c r="A9" s="7" t="s">
        <v>70</v>
      </c>
      <c r="B9" s="5">
        <v>4</v>
      </c>
    </row>
    <row r="10" spans="1:2" x14ac:dyDescent="0.35">
      <c r="A10" s="7" t="s">
        <v>104</v>
      </c>
      <c r="B10" s="5">
        <v>4.5</v>
      </c>
    </row>
    <row r="11" spans="1:2" x14ac:dyDescent="0.35">
      <c r="A11" s="7" t="s">
        <v>105</v>
      </c>
      <c r="B11" s="5">
        <v>5.5</v>
      </c>
    </row>
    <row r="12" spans="1:2" x14ac:dyDescent="0.35">
      <c r="A12" s="7" t="s">
        <v>111</v>
      </c>
      <c r="B12" s="5">
        <v>11</v>
      </c>
    </row>
    <row r="13" spans="1:2" x14ac:dyDescent="0.35">
      <c r="A13" s="7" t="s">
        <v>112</v>
      </c>
      <c r="B13" s="5">
        <v>15</v>
      </c>
    </row>
    <row r="14" spans="1:2" x14ac:dyDescent="0.35">
      <c r="A14" s="7" t="s">
        <v>80</v>
      </c>
      <c r="B14" s="5">
        <v>4</v>
      </c>
    </row>
    <row r="15" spans="1:2" x14ac:dyDescent="0.35">
      <c r="A15" s="7" t="s">
        <v>41</v>
      </c>
      <c r="B15" s="5">
        <v>6.5</v>
      </c>
    </row>
    <row r="16" spans="1:2" x14ac:dyDescent="0.35">
      <c r="A16" s="7" t="s">
        <v>27</v>
      </c>
      <c r="B16" s="5">
        <v>8</v>
      </c>
    </row>
    <row r="17" spans="1:2" x14ac:dyDescent="0.35">
      <c r="A17" s="7" t="s">
        <v>121</v>
      </c>
      <c r="B17" s="5">
        <v>32</v>
      </c>
    </row>
    <row r="18" spans="1:2" x14ac:dyDescent="0.35">
      <c r="A18" s="7" t="s">
        <v>108</v>
      </c>
      <c r="B18" s="5">
        <v>131.5</v>
      </c>
    </row>
    <row r="49" spans="1:2" x14ac:dyDescent="0.35">
      <c r="A49" t="s">
        <v>116</v>
      </c>
      <c r="B49">
        <f>GETPIVOTDATA("Total (Hrs)",$A$5)/140</f>
        <v>0.93928571428571428</v>
      </c>
    </row>
  </sheetData>
  <pageMargins left="0.7" right="0.7" top="0.75" bottom="0.75" header="0.3" footer="0.3"/>
  <pageSetup paperSize="9" orientation="portrait" r:id="rId2"/>
  <headerFooter>
    <oddFooter>&amp;L&amp;1#&amp;"Calibri"&amp;7&amp;K000000C2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87"/>
  <sheetViews>
    <sheetView topLeftCell="A67" workbookViewId="0">
      <selection activeCell="A78" sqref="A78"/>
    </sheetView>
  </sheetViews>
  <sheetFormatPr defaultRowHeight="14.5" x14ac:dyDescent="0.35"/>
  <cols>
    <col min="1" max="1" width="13.1796875" bestFit="1" customWidth="1"/>
    <col min="2" max="2" width="16.81640625" bestFit="1" customWidth="1"/>
    <col min="3" max="3" width="16.81640625" customWidth="1"/>
    <col min="4" max="4" width="5" customWidth="1"/>
    <col min="5" max="5" width="4" customWidth="1"/>
    <col min="6" max="6" width="6" customWidth="1"/>
    <col min="7" max="7" width="15.81640625" customWidth="1"/>
    <col min="8" max="8" width="5" customWidth="1"/>
    <col min="9" max="9" width="6" customWidth="1"/>
    <col min="10" max="10" width="9.7265625" customWidth="1"/>
    <col min="11" max="11" width="11.26953125" bestFit="1" customWidth="1"/>
  </cols>
  <sheetData>
    <row r="2" spans="1:2" x14ac:dyDescent="0.35">
      <c r="A2" s="9" t="s">
        <v>4</v>
      </c>
      <c r="B2" t="s">
        <v>109</v>
      </c>
    </row>
    <row r="4" spans="1:2" x14ac:dyDescent="0.35">
      <c r="A4" s="9" t="s">
        <v>107</v>
      </c>
      <c r="B4" t="s">
        <v>115</v>
      </c>
    </row>
    <row r="5" spans="1:2" x14ac:dyDescent="0.35">
      <c r="A5" s="7" t="s">
        <v>18</v>
      </c>
      <c r="B5" s="5">
        <v>171</v>
      </c>
    </row>
    <row r="6" spans="1:2" x14ac:dyDescent="0.35">
      <c r="A6" s="7" t="s">
        <v>17</v>
      </c>
      <c r="B6" s="5">
        <v>161.25</v>
      </c>
    </row>
    <row r="7" spans="1:2" x14ac:dyDescent="0.35">
      <c r="A7" s="7" t="s">
        <v>16</v>
      </c>
      <c r="B7" s="5">
        <v>32</v>
      </c>
    </row>
    <row r="8" spans="1:2" x14ac:dyDescent="0.35">
      <c r="A8" s="7" t="s">
        <v>11</v>
      </c>
      <c r="B8" s="5">
        <v>74.5</v>
      </c>
    </row>
    <row r="9" spans="1:2" x14ac:dyDescent="0.35">
      <c r="A9" s="7" t="s">
        <v>12</v>
      </c>
      <c r="B9" s="5">
        <v>3908.9999999999995</v>
      </c>
    </row>
    <row r="10" spans="1:2" x14ac:dyDescent="0.35">
      <c r="A10" s="7" t="s">
        <v>86</v>
      </c>
      <c r="B10" s="5">
        <v>196.5</v>
      </c>
    </row>
    <row r="11" spans="1:2" x14ac:dyDescent="0.35">
      <c r="A11" s="7" t="s">
        <v>14</v>
      </c>
      <c r="B11" s="5">
        <v>238.5</v>
      </c>
    </row>
    <row r="12" spans="1:2" x14ac:dyDescent="0.35">
      <c r="A12" s="7" t="s">
        <v>89</v>
      </c>
      <c r="B12" s="5">
        <v>46.5</v>
      </c>
    </row>
    <row r="13" spans="1:2" x14ac:dyDescent="0.35">
      <c r="A13" s="7" t="s">
        <v>13</v>
      </c>
      <c r="B13" s="5">
        <v>2725.1666666666665</v>
      </c>
    </row>
    <row r="14" spans="1:2" x14ac:dyDescent="0.35">
      <c r="A14" s="7" t="s">
        <v>88</v>
      </c>
      <c r="B14" s="5">
        <v>1343</v>
      </c>
    </row>
    <row r="15" spans="1:2" x14ac:dyDescent="0.35">
      <c r="A15" s="7" t="s">
        <v>15</v>
      </c>
      <c r="B15" s="5">
        <v>1</v>
      </c>
    </row>
    <row r="16" spans="1:2" x14ac:dyDescent="0.35">
      <c r="A16" s="7" t="s">
        <v>108</v>
      </c>
      <c r="B16" s="5">
        <v>8898.4166666666661</v>
      </c>
    </row>
    <row r="21" spans="1:2" x14ac:dyDescent="0.35">
      <c r="A21" s="9" t="s">
        <v>4</v>
      </c>
      <c r="B21" t="s">
        <v>99</v>
      </c>
    </row>
    <row r="23" spans="1:2" x14ac:dyDescent="0.35">
      <c r="A23" s="9" t="s">
        <v>107</v>
      </c>
      <c r="B23" t="s">
        <v>115</v>
      </c>
    </row>
    <row r="24" spans="1:2" x14ac:dyDescent="0.35">
      <c r="A24" s="7" t="s">
        <v>18</v>
      </c>
      <c r="B24" s="5">
        <v>5</v>
      </c>
    </row>
    <row r="25" spans="1:2" x14ac:dyDescent="0.35">
      <c r="A25" s="7" t="s">
        <v>12</v>
      </c>
      <c r="B25" s="5">
        <v>62</v>
      </c>
    </row>
    <row r="26" spans="1:2" x14ac:dyDescent="0.35">
      <c r="A26" s="7" t="s">
        <v>88</v>
      </c>
      <c r="B26" s="5">
        <v>2</v>
      </c>
    </row>
    <row r="27" spans="1:2" x14ac:dyDescent="0.35">
      <c r="A27" s="7" t="s">
        <v>108</v>
      </c>
      <c r="B27" s="5">
        <v>69</v>
      </c>
    </row>
    <row r="32" spans="1:2" x14ac:dyDescent="0.35">
      <c r="A32" s="11" t="s">
        <v>116</v>
      </c>
      <c r="B32" s="12">
        <f>GETPIVOTDATA("Total (Hrs)",$A$23)/140</f>
        <v>0.49285714285714288</v>
      </c>
    </row>
    <row r="40" spans="1:2" x14ac:dyDescent="0.35">
      <c r="A40" s="9" t="s">
        <v>4</v>
      </c>
      <c r="B40" t="s">
        <v>109</v>
      </c>
    </row>
    <row r="42" spans="1:2" x14ac:dyDescent="0.35">
      <c r="A42" s="9" t="s">
        <v>107</v>
      </c>
      <c r="B42" t="s">
        <v>115</v>
      </c>
    </row>
    <row r="43" spans="1:2" x14ac:dyDescent="0.35">
      <c r="A43" s="7" t="s">
        <v>12</v>
      </c>
      <c r="B43" s="5">
        <v>3908.9999999999995</v>
      </c>
    </row>
    <row r="44" spans="1:2" x14ac:dyDescent="0.35">
      <c r="A44" s="7" t="s">
        <v>88</v>
      </c>
      <c r="B44" s="5">
        <v>1343</v>
      </c>
    </row>
    <row r="45" spans="1:2" x14ac:dyDescent="0.35">
      <c r="A45" s="7" t="s">
        <v>13</v>
      </c>
      <c r="B45" s="5">
        <v>2725.1666666666665</v>
      </c>
    </row>
    <row r="46" spans="1:2" x14ac:dyDescent="0.35">
      <c r="A46" s="7" t="s">
        <v>108</v>
      </c>
      <c r="B46" s="5">
        <v>7977.1666666666661</v>
      </c>
    </row>
    <row r="47" spans="1:2" x14ac:dyDescent="0.35">
      <c r="A47" s="11" t="s">
        <v>116</v>
      </c>
      <c r="B47" s="12">
        <f>GETPIVOTDATA("Total (Hrs)",$A$42)/140</f>
        <v>56.979761904761901</v>
      </c>
    </row>
    <row r="57" spans="1:2" x14ac:dyDescent="0.35">
      <c r="A57" s="9" t="s">
        <v>4</v>
      </c>
      <c r="B57" t="s">
        <v>109</v>
      </c>
    </row>
    <row r="59" spans="1:2" x14ac:dyDescent="0.35">
      <c r="A59" s="9" t="s">
        <v>107</v>
      </c>
      <c r="B59" t="s">
        <v>115</v>
      </c>
    </row>
    <row r="60" spans="1:2" x14ac:dyDescent="0.35">
      <c r="A60" s="7" t="s">
        <v>12</v>
      </c>
      <c r="B60" s="5">
        <v>3908.9999999999995</v>
      </c>
    </row>
    <row r="61" spans="1:2" x14ac:dyDescent="0.35">
      <c r="A61" s="7" t="s">
        <v>13</v>
      </c>
      <c r="B61" s="5">
        <v>2725.1666666666661</v>
      </c>
    </row>
    <row r="62" spans="1:2" x14ac:dyDescent="0.35">
      <c r="A62" s="7" t="s">
        <v>108</v>
      </c>
      <c r="B62" s="5">
        <v>6634.1666666666661</v>
      </c>
    </row>
    <row r="63" spans="1:2" x14ac:dyDescent="0.35">
      <c r="A63" s="11" t="s">
        <v>116</v>
      </c>
      <c r="B63" s="12">
        <f>GETPIVOTDATA("Total (Hrs)",$A$59)/140</f>
        <v>47.386904761904759</v>
      </c>
    </row>
    <row r="74" spans="1:3" x14ac:dyDescent="0.35">
      <c r="A74" s="9" t="s">
        <v>4</v>
      </c>
      <c r="B74" t="s">
        <v>109</v>
      </c>
    </row>
    <row r="75" spans="1:3" x14ac:dyDescent="0.35">
      <c r="A75" s="9" t="s">
        <v>1</v>
      </c>
      <c r="B75" t="s">
        <v>109</v>
      </c>
    </row>
    <row r="76" spans="1:3" x14ac:dyDescent="0.35">
      <c r="A76" s="9" t="s">
        <v>2</v>
      </c>
      <c r="B76" t="s">
        <v>109</v>
      </c>
    </row>
    <row r="78" spans="1:3" x14ac:dyDescent="0.35">
      <c r="A78" s="9" t="s">
        <v>107</v>
      </c>
      <c r="B78" t="s">
        <v>127</v>
      </c>
      <c r="C78" t="s">
        <v>115</v>
      </c>
    </row>
    <row r="79" spans="1:3" x14ac:dyDescent="0.35">
      <c r="A79" s="7" t="s">
        <v>136</v>
      </c>
      <c r="B79" s="5">
        <v>4382</v>
      </c>
      <c r="C79" s="5">
        <v>2455.25</v>
      </c>
    </row>
    <row r="80" spans="1:3" x14ac:dyDescent="0.35">
      <c r="A80" s="7" t="s">
        <v>137</v>
      </c>
      <c r="B80" s="5">
        <v>616.5</v>
      </c>
      <c r="C80" s="5">
        <v>526</v>
      </c>
    </row>
    <row r="81" spans="1:3" x14ac:dyDescent="0.35">
      <c r="A81" s="7" t="s">
        <v>128</v>
      </c>
      <c r="B81" s="5">
        <v>9918</v>
      </c>
      <c r="C81" s="5">
        <v>1652.166666666667</v>
      </c>
    </row>
    <row r="82" spans="1:3" x14ac:dyDescent="0.35">
      <c r="A82" s="7" t="s">
        <v>132</v>
      </c>
      <c r="B82" s="5">
        <v>1629</v>
      </c>
      <c r="C82" s="5">
        <v>844</v>
      </c>
    </row>
    <row r="83" spans="1:3" x14ac:dyDescent="0.35">
      <c r="A83" s="7" t="s">
        <v>134</v>
      </c>
      <c r="B83" s="5">
        <v>748</v>
      </c>
      <c r="C83" s="5">
        <v>1823</v>
      </c>
    </row>
    <row r="84" spans="1:3" x14ac:dyDescent="0.35">
      <c r="A84" s="7" t="s">
        <v>130</v>
      </c>
      <c r="B84" s="5">
        <v>444</v>
      </c>
      <c r="C84" s="5">
        <v>275.5</v>
      </c>
    </row>
    <row r="85" spans="1:3" x14ac:dyDescent="0.35">
      <c r="A85" s="7" t="s">
        <v>133</v>
      </c>
      <c r="B85" s="5">
        <v>173</v>
      </c>
      <c r="C85" s="5">
        <v>629</v>
      </c>
    </row>
    <row r="86" spans="1:3" x14ac:dyDescent="0.35">
      <c r="A86" s="7" t="s">
        <v>37</v>
      </c>
      <c r="B86" s="5">
        <v>463</v>
      </c>
      <c r="C86" s="5">
        <v>693.5</v>
      </c>
    </row>
    <row r="87" spans="1:3" x14ac:dyDescent="0.35">
      <c r="A87" s="7" t="s">
        <v>108</v>
      </c>
      <c r="B87" s="5">
        <v>18373.5</v>
      </c>
      <c r="C87" s="5">
        <v>8898.4166666666679</v>
      </c>
    </row>
  </sheetData>
  <pageMargins left="0.7" right="0.7" top="0.75" bottom="0.75" header="0.3" footer="0.3"/>
  <pageSetup paperSize="9" orientation="portrait" r:id="rId6"/>
  <headerFooter>
    <oddFooter>&amp;L&amp;1#&amp;"Calibri"&amp;7&amp;K000000C2 General</oddFooter>
  </headerFooter>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6"/>
  <sheetViews>
    <sheetView tabSelected="1" workbookViewId="0">
      <selection activeCell="A21" sqref="A21:C21"/>
    </sheetView>
  </sheetViews>
  <sheetFormatPr defaultRowHeight="14.5" x14ac:dyDescent="0.35"/>
  <cols>
    <col min="1" max="1" width="20.26953125" customWidth="1"/>
    <col min="2" max="2" width="15.81640625" style="6" bestFit="1" customWidth="1"/>
    <col min="3" max="3" width="31.81640625" style="7" customWidth="1"/>
    <col min="4" max="4" width="20.453125" style="6" customWidth="1"/>
    <col min="5" max="5" width="8.54296875" style="6" bestFit="1" customWidth="1"/>
    <col min="6" max="6" width="16.7265625" style="6" bestFit="1" customWidth="1"/>
    <col min="7" max="7" width="14.7265625" style="6" bestFit="1" customWidth="1"/>
    <col min="8" max="8" width="11.54296875" style="6" bestFit="1" customWidth="1"/>
    <col min="9" max="9" width="21" style="6" bestFit="1" customWidth="1"/>
    <col min="10" max="10" width="54.26953125" customWidth="1"/>
    <col min="11" max="11" width="15.453125" bestFit="1" customWidth="1"/>
  </cols>
  <sheetData>
    <row r="1" spans="1:10" s="6" customFormat="1" x14ac:dyDescent="0.35">
      <c r="A1" s="1" t="s">
        <v>1</v>
      </c>
      <c r="B1" s="1" t="s">
        <v>2</v>
      </c>
      <c r="C1" s="1" t="s">
        <v>3</v>
      </c>
      <c r="D1" s="1" t="s">
        <v>5</v>
      </c>
      <c r="E1" s="1" t="s">
        <v>63</v>
      </c>
      <c r="F1" s="1" t="s">
        <v>119</v>
      </c>
      <c r="G1" s="1" t="s">
        <v>114</v>
      </c>
      <c r="H1" s="1" t="s">
        <v>4</v>
      </c>
      <c r="I1" s="1" t="s">
        <v>138</v>
      </c>
      <c r="J1" s="1" t="s">
        <v>85</v>
      </c>
    </row>
    <row r="2" spans="1:10" hidden="1" x14ac:dyDescent="0.35">
      <c r="A2" s="10"/>
      <c r="B2" s="1" t="s">
        <v>12</v>
      </c>
      <c r="C2" s="2" t="s">
        <v>117</v>
      </c>
      <c r="D2" s="8">
        <f>VLOOKUP(Table1[[#This Row],[Type]],TaskTime,2,FALSE)</f>
        <v>20</v>
      </c>
      <c r="E2" s="8">
        <v>74</v>
      </c>
      <c r="F2" s="8">
        <f>(Table1[[#This Row],[Count]]*Table1[[#This Row],[Handling Time (min''s)]])</f>
        <v>1480</v>
      </c>
      <c r="G2" s="8">
        <f>Table1[[#This Row],[Total (min''s)]]/60</f>
        <v>24.666666666666668</v>
      </c>
      <c r="H2" s="1" t="s">
        <v>92</v>
      </c>
      <c r="I2" s="1" t="str">
        <f>VLOOKUP(Table1[[#This Row],[Type]],HigherLevel,2,FALSE)</f>
        <v>INC Mgmt</v>
      </c>
      <c r="J2" s="10" t="s">
        <v>118</v>
      </c>
    </row>
    <row r="3" spans="1:10" hidden="1" x14ac:dyDescent="0.35">
      <c r="A3" s="10"/>
      <c r="B3" s="1" t="s">
        <v>12</v>
      </c>
      <c r="C3" s="2" t="s">
        <v>117</v>
      </c>
      <c r="D3" s="8">
        <f>VLOOKUP(Table1[[#This Row],[Type]],TaskTime,2,FALSE)</f>
        <v>20</v>
      </c>
      <c r="E3" s="8">
        <v>15</v>
      </c>
      <c r="F3" s="8">
        <f>(Table1[[#This Row],[Count]]*Table1[[#This Row],[Handling Time (min''s)]])</f>
        <v>300</v>
      </c>
      <c r="G3" s="8">
        <f>Table1[[#This Row],[Total (min''s)]]/60</f>
        <v>5</v>
      </c>
      <c r="H3" s="1" t="s">
        <v>96</v>
      </c>
      <c r="I3" s="1" t="str">
        <f>VLOOKUP(Table1[[#This Row],[Type]],HigherLevel,2,FALSE)</f>
        <v>INC Mgmt</v>
      </c>
      <c r="J3" s="10" t="s">
        <v>118</v>
      </c>
    </row>
    <row r="4" spans="1:10" hidden="1" x14ac:dyDescent="0.35">
      <c r="A4" s="10"/>
      <c r="B4" s="1" t="s">
        <v>12</v>
      </c>
      <c r="C4" s="2" t="s">
        <v>117</v>
      </c>
      <c r="D4" s="8">
        <f>VLOOKUP(Table1[[#This Row],[Type]],TaskTime,2,FALSE)</f>
        <v>20</v>
      </c>
      <c r="E4" s="8">
        <v>144</v>
      </c>
      <c r="F4" s="8">
        <f>(Table1[[#This Row],[Count]]*Table1[[#This Row],[Handling Time (min''s)]])</f>
        <v>2880</v>
      </c>
      <c r="G4" s="8">
        <f>Table1[[#This Row],[Total (min''s)]]/60</f>
        <v>48</v>
      </c>
      <c r="H4" s="1" t="s">
        <v>87</v>
      </c>
      <c r="I4" s="1" t="str">
        <f>VLOOKUP(Table1[[#This Row],[Type]],HigherLevel,2,FALSE)</f>
        <v>INC Mgmt</v>
      </c>
      <c r="J4" s="10" t="s">
        <v>118</v>
      </c>
    </row>
    <row r="5" spans="1:10" hidden="1" x14ac:dyDescent="0.35">
      <c r="A5" s="10"/>
      <c r="B5" s="1" t="s">
        <v>13</v>
      </c>
      <c r="C5" s="2" t="s">
        <v>117</v>
      </c>
      <c r="D5" s="8">
        <f>VLOOKUP(Table1[[#This Row],[Type]],TaskTime,2,FALSE)</f>
        <v>20</v>
      </c>
      <c r="E5" s="8">
        <v>64</v>
      </c>
      <c r="F5" s="8">
        <f>(Table1[[#This Row],[Count]]*Table1[[#This Row],[Handling Time (min''s)]])</f>
        <v>1280</v>
      </c>
      <c r="G5" s="8">
        <f>Table1[[#This Row],[Total (min''s)]]/60</f>
        <v>21.333333333333332</v>
      </c>
      <c r="H5" s="1" t="s">
        <v>92</v>
      </c>
      <c r="I5" s="1" t="str">
        <f>VLOOKUP(Table1[[#This Row],[Type]],HigherLevel,2,FALSE)</f>
        <v>INC Mgmt</v>
      </c>
      <c r="J5" s="10" t="s">
        <v>118</v>
      </c>
    </row>
    <row r="6" spans="1:10" hidden="1" x14ac:dyDescent="0.35">
      <c r="A6" s="10"/>
      <c r="B6" s="1" t="s">
        <v>13</v>
      </c>
      <c r="C6" s="2" t="s">
        <v>117</v>
      </c>
      <c r="D6" s="8">
        <f>VLOOKUP(Table1[[#This Row],[Type]],TaskTime,2,FALSE)</f>
        <v>20</v>
      </c>
      <c r="E6" s="8">
        <v>64</v>
      </c>
      <c r="F6" s="8">
        <f>(Table1[[#This Row],[Count]]*Table1[[#This Row],[Handling Time (min''s)]])</f>
        <v>1280</v>
      </c>
      <c r="G6" s="8">
        <f>Table1[[#This Row],[Total (min''s)]]/60</f>
        <v>21.333333333333332</v>
      </c>
      <c r="H6" s="1" t="s">
        <v>96</v>
      </c>
      <c r="I6" s="1" t="str">
        <f>VLOOKUP(Table1[[#This Row],[Type]],HigherLevel,2,FALSE)</f>
        <v>INC Mgmt</v>
      </c>
      <c r="J6" s="10" t="s">
        <v>118</v>
      </c>
    </row>
    <row r="7" spans="1:10" hidden="1" x14ac:dyDescent="0.35">
      <c r="A7" s="10"/>
      <c r="B7" s="1" t="s">
        <v>13</v>
      </c>
      <c r="C7" s="2" t="s">
        <v>117</v>
      </c>
      <c r="D7" s="8">
        <f>VLOOKUP(Table1[[#This Row],[Type]],TaskTime,2,FALSE)</f>
        <v>20</v>
      </c>
      <c r="E7" s="8">
        <v>64</v>
      </c>
      <c r="F7" s="8">
        <f>(Table1[[#This Row],[Count]]*Table1[[#This Row],[Handling Time (min''s)]])</f>
        <v>1280</v>
      </c>
      <c r="G7" s="8">
        <f>Table1[[#This Row],[Total (min''s)]]/60</f>
        <v>21.333333333333332</v>
      </c>
      <c r="H7" s="1" t="s">
        <v>87</v>
      </c>
      <c r="I7" s="1" t="str">
        <f>VLOOKUP(Table1[[#This Row],[Type]],HigherLevel,2,FALSE)</f>
        <v>INC Mgmt</v>
      </c>
      <c r="J7" s="10" t="s">
        <v>118</v>
      </c>
    </row>
    <row r="8" spans="1:10" hidden="1" x14ac:dyDescent="0.35">
      <c r="A8" s="14"/>
      <c r="B8" s="15" t="s">
        <v>12</v>
      </c>
      <c r="C8" s="16" t="s">
        <v>117</v>
      </c>
      <c r="D8" s="8">
        <f>VLOOKUP(Table1[[#This Row],[Type]],TaskTime,2,FALSE)</f>
        <v>20</v>
      </c>
      <c r="E8" s="8">
        <v>96</v>
      </c>
      <c r="F8" s="8">
        <f>(Table1[[#This Row],[Count]]*Table1[[#This Row],[Handling Time (min''s)]])</f>
        <v>1920</v>
      </c>
      <c r="G8" s="8">
        <f>Table1[[#This Row],[Total (min''s)]]/60</f>
        <v>32</v>
      </c>
      <c r="H8" s="1" t="s">
        <v>97</v>
      </c>
      <c r="I8" s="15" t="str">
        <f>VLOOKUP(Table1[[#This Row],[Type]],HigherLevel,2,FALSE)</f>
        <v>INC Mgmt</v>
      </c>
      <c r="J8" s="14" t="s">
        <v>123</v>
      </c>
    </row>
    <row r="9" spans="1:10" hidden="1" x14ac:dyDescent="0.35">
      <c r="A9" s="14"/>
      <c r="B9" s="15" t="s">
        <v>13</v>
      </c>
      <c r="C9" s="16" t="s">
        <v>117</v>
      </c>
      <c r="D9" s="8">
        <f>VLOOKUP(Table1[[#This Row],[Type]],TaskTime,2,FALSE)</f>
        <v>20</v>
      </c>
      <c r="E9" s="8">
        <v>32</v>
      </c>
      <c r="F9" s="8">
        <f>(Table1[[#This Row],[Count]]*Table1[[#This Row],[Handling Time (min''s)]])</f>
        <v>640</v>
      </c>
      <c r="G9" s="8">
        <f>Table1[[#This Row],[Total (min''s)]]/60</f>
        <v>10.666666666666666</v>
      </c>
      <c r="H9" s="1" t="s">
        <v>97</v>
      </c>
      <c r="I9" s="15" t="str">
        <f>VLOOKUP(Table1[[#This Row],[Type]],HigherLevel,2,FALSE)</f>
        <v>INC Mgmt</v>
      </c>
      <c r="J9" s="14" t="s">
        <v>122</v>
      </c>
    </row>
    <row r="10" spans="1:10" hidden="1" x14ac:dyDescent="0.35">
      <c r="A10" s="14"/>
      <c r="B10" s="15" t="s">
        <v>12</v>
      </c>
      <c r="C10" s="16" t="s">
        <v>124</v>
      </c>
      <c r="D10" s="8">
        <f>VLOOKUP(Table1[[#This Row],[Type]],TaskTime,2,FALSE)</f>
        <v>5</v>
      </c>
      <c r="E10" s="8">
        <v>2357</v>
      </c>
      <c r="F10" s="8">
        <f>(Table1[[#This Row],[Count]]*Table1[[#This Row],[Handling Time (min''s)]])</f>
        <v>11785</v>
      </c>
      <c r="G10" s="8">
        <f>Table1[[#This Row],[Total (min''s)]]/60</f>
        <v>196.41666666666666</v>
      </c>
      <c r="H10" s="1" t="s">
        <v>93</v>
      </c>
      <c r="I10" s="15" t="str">
        <f>VLOOKUP(Table1[[#This Row],[Type]],HigherLevel,2,FALSE)</f>
        <v>INC Mgmt</v>
      </c>
      <c r="J10" s="14" t="s">
        <v>123</v>
      </c>
    </row>
    <row r="11" spans="1:10" hidden="1" x14ac:dyDescent="0.35">
      <c r="A11" s="14"/>
      <c r="B11" s="15" t="s">
        <v>13</v>
      </c>
      <c r="C11" s="16" t="s">
        <v>117</v>
      </c>
      <c r="D11" s="8">
        <f>VLOOKUP(Table1[[#This Row],[Type]],TaskTime,2,FALSE)</f>
        <v>20</v>
      </c>
      <c r="E11" s="8">
        <v>29</v>
      </c>
      <c r="F11" s="8">
        <f>(Table1[[#This Row],[Count]]*Table1[[#This Row],[Handling Time (min''s)]])</f>
        <v>580</v>
      </c>
      <c r="G11" s="8">
        <f>Table1[[#This Row],[Total (min''s)]]/60</f>
        <v>9.6666666666666661</v>
      </c>
      <c r="H11" s="1" t="s">
        <v>93</v>
      </c>
      <c r="I11" s="15" t="str">
        <f>VLOOKUP(Table1[[#This Row],[Type]],HigherLevel,2,FALSE)</f>
        <v>INC Mgmt</v>
      </c>
      <c r="J11" s="14" t="s">
        <v>122</v>
      </c>
    </row>
    <row r="12" spans="1:10" hidden="1" x14ac:dyDescent="0.35">
      <c r="A12" s="10"/>
      <c r="B12" s="1" t="s">
        <v>12</v>
      </c>
      <c r="C12" s="2" t="s">
        <v>124</v>
      </c>
      <c r="D12" s="8">
        <f>VLOOKUP(Table1[[#This Row],[Type]],TaskTime,2,FALSE)</f>
        <v>5</v>
      </c>
      <c r="E12" s="8">
        <v>2357</v>
      </c>
      <c r="F12" s="8">
        <f>(Table1[[#This Row],[Count]]*Table1[[#This Row],[Handling Time (min''s)]])</f>
        <v>11785</v>
      </c>
      <c r="G12" s="8">
        <f>Table1[[#This Row],[Total (min''s)]]/60</f>
        <v>196.41666666666666</v>
      </c>
      <c r="H12" s="1" t="s">
        <v>93</v>
      </c>
      <c r="I12" s="1" t="str">
        <f>VLOOKUP(Table1[[#This Row],[Type]],HigherLevel,2,FALSE)</f>
        <v>INC Mgmt</v>
      </c>
      <c r="J12" s="10"/>
    </row>
    <row r="13" spans="1:10" hidden="1" x14ac:dyDescent="0.35">
      <c r="A13" s="10"/>
      <c r="B13" s="1" t="s">
        <v>13</v>
      </c>
      <c r="C13" s="2" t="s">
        <v>117</v>
      </c>
      <c r="D13" s="8">
        <f>VLOOKUP(Table1[[#This Row],[Type]],TaskTime,2,FALSE)</f>
        <v>20</v>
      </c>
      <c r="E13" s="8">
        <v>63</v>
      </c>
      <c r="F13" s="8">
        <f>(Table1[[#This Row],[Count]]*Table1[[#This Row],[Handling Time (min''s)]])</f>
        <v>1260</v>
      </c>
      <c r="G13" s="8">
        <f>Table1[[#This Row],[Total (min''s)]]/60</f>
        <v>21</v>
      </c>
      <c r="H13" s="1" t="s">
        <v>95</v>
      </c>
      <c r="I13" s="1" t="str">
        <f>VLOOKUP(Table1[[#This Row],[Type]],HigherLevel,2,FALSE)</f>
        <v>INC Mgmt</v>
      </c>
      <c r="J13" s="10" t="s">
        <v>125</v>
      </c>
    </row>
    <row r="14" spans="1:10" hidden="1" x14ac:dyDescent="0.35">
      <c r="A14" s="10"/>
      <c r="B14" s="1" t="s">
        <v>12</v>
      </c>
      <c r="C14" s="2" t="s">
        <v>124</v>
      </c>
      <c r="D14" s="8">
        <f>VLOOKUP(Table1[[#This Row],[Type]],TaskTime,2,FALSE)</f>
        <v>5</v>
      </c>
      <c r="E14" s="8">
        <v>1472</v>
      </c>
      <c r="F14" s="8">
        <f>(Table1[[#This Row],[Count]]*Table1[[#This Row],[Handling Time (min''s)]])</f>
        <v>7360</v>
      </c>
      <c r="G14" s="8">
        <f>Table1[[#This Row],[Total (min''s)]]/60</f>
        <v>122.66666666666667</v>
      </c>
      <c r="H14" s="1" t="s">
        <v>95</v>
      </c>
      <c r="I14" s="1" t="str">
        <f>VLOOKUP(Table1[[#This Row],[Type]],HigherLevel,2,FALSE)</f>
        <v>INC Mgmt</v>
      </c>
      <c r="J14" s="10" t="s">
        <v>126</v>
      </c>
    </row>
    <row r="15" spans="1:10" hidden="1" x14ac:dyDescent="0.35">
      <c r="A15" s="10"/>
      <c r="B15" s="1" t="s">
        <v>12</v>
      </c>
      <c r="C15" s="2" t="s">
        <v>124</v>
      </c>
      <c r="D15" s="8">
        <f>VLOOKUP(Table1[[#This Row],[Type]],TaskTime,2,FALSE)</f>
        <v>5</v>
      </c>
      <c r="E15" s="8">
        <v>575</v>
      </c>
      <c r="F15" s="8">
        <f>(Table1[[#This Row],[Count]]*Table1[[#This Row],[Handling Time (min''s)]])</f>
        <v>2875</v>
      </c>
      <c r="G15" s="8">
        <f>Table1[[#This Row],[Total (min''s)]]/60</f>
        <v>47.916666666666664</v>
      </c>
      <c r="H15" s="1" t="s">
        <v>94</v>
      </c>
      <c r="I15" s="8" t="str">
        <f>VLOOKUP(Table1[[#This Row],[Type]],HigherLevel,2,FALSE)</f>
        <v>INC Mgmt</v>
      </c>
      <c r="J15" s="10"/>
    </row>
    <row r="16" spans="1:10" hidden="1" x14ac:dyDescent="0.35">
      <c r="A16" s="10"/>
      <c r="B16" s="1" t="s">
        <v>12</v>
      </c>
      <c r="C16" s="2" t="s">
        <v>117</v>
      </c>
      <c r="D16" s="8">
        <f>VLOOKUP(Table1[[#This Row],[Type]],TaskTime,2,FALSE)</f>
        <v>20</v>
      </c>
      <c r="E16" s="8">
        <v>132</v>
      </c>
      <c r="F16" s="8">
        <f>(Table1[[#This Row],[Count]]*Table1[[#This Row],[Handling Time (min''s)]])</f>
        <v>2640</v>
      </c>
      <c r="G16" s="8">
        <f>Table1[[#This Row],[Total (min''s)]]/60</f>
        <v>44</v>
      </c>
      <c r="H16" s="1" t="s">
        <v>94</v>
      </c>
      <c r="I16" s="8" t="str">
        <f>VLOOKUP(Table1[[#This Row],[Type]],HigherLevel,2,FALSE)</f>
        <v>INC Mgmt</v>
      </c>
      <c r="J16" s="10"/>
    </row>
    <row r="17" spans="1:10" hidden="1" x14ac:dyDescent="0.35">
      <c r="A17" s="10"/>
      <c r="B17" s="1" t="s">
        <v>13</v>
      </c>
      <c r="C17" s="2" t="s">
        <v>117</v>
      </c>
      <c r="D17" s="8">
        <f>VLOOKUP(Table1[[#This Row],[Type]],TaskTime,2,FALSE)</f>
        <v>20</v>
      </c>
      <c r="E17" s="8">
        <v>77</v>
      </c>
      <c r="F17" s="8">
        <f>(Table1[[#This Row],[Count]]*Table1[[#This Row],[Handling Time (min''s)]])</f>
        <v>1540</v>
      </c>
      <c r="G17" s="8">
        <f>Table1[[#This Row],[Total (min''s)]]/60</f>
        <v>25.666666666666668</v>
      </c>
      <c r="H17" s="1" t="s">
        <v>94</v>
      </c>
      <c r="I17" s="8" t="str">
        <f>VLOOKUP(Table1[[#This Row],[Type]],HigherLevel,2,FALSE)</f>
        <v>INC Mgmt</v>
      </c>
      <c r="J17" s="10"/>
    </row>
    <row r="18" spans="1:10" hidden="1" x14ac:dyDescent="0.35">
      <c r="A18" s="10"/>
      <c r="B18" s="1" t="s">
        <v>12</v>
      </c>
      <c r="C18" s="2" t="s">
        <v>124</v>
      </c>
      <c r="D18" s="8">
        <f>VLOOKUP(Table1[[#This Row],[Type]],TaskTime,2,FALSE)</f>
        <v>5</v>
      </c>
      <c r="E18" s="8">
        <v>753</v>
      </c>
      <c r="F18" s="8">
        <f>(Table1[[#This Row],[Count]]*Table1[[#This Row],[Handling Time (min''s)]])</f>
        <v>3765</v>
      </c>
      <c r="G18" s="8">
        <f>Table1[[#This Row],[Total (min''s)]]/60</f>
        <v>62.75</v>
      </c>
      <c r="H18" s="1" t="s">
        <v>98</v>
      </c>
      <c r="I18" s="8" t="str">
        <f>VLOOKUP(Table1[[#This Row],[Type]],HigherLevel,2,FALSE)</f>
        <v>INC Mgmt</v>
      </c>
      <c r="J18" s="10"/>
    </row>
    <row r="19" spans="1:10" hidden="1" x14ac:dyDescent="0.35">
      <c r="A19" s="10"/>
      <c r="B19" s="1" t="s">
        <v>12</v>
      </c>
      <c r="C19" s="2" t="s">
        <v>117</v>
      </c>
      <c r="D19" s="8">
        <f>VLOOKUP(Table1[[#This Row],[Type]],TaskTime,2,FALSE)</f>
        <v>20</v>
      </c>
      <c r="E19" s="8">
        <v>161</v>
      </c>
      <c r="F19" s="8">
        <f>(Table1[[#This Row],[Count]]*Table1[[#This Row],[Handling Time (min''s)]])</f>
        <v>3220</v>
      </c>
      <c r="G19" s="8">
        <f>Table1[[#This Row],[Total (min''s)]]/60</f>
        <v>53.666666666666664</v>
      </c>
      <c r="H19" s="1" t="s">
        <v>98</v>
      </c>
      <c r="I19" s="8" t="str">
        <f>VLOOKUP(Table1[[#This Row],[Type]],HigherLevel,2,FALSE)</f>
        <v>INC Mgmt</v>
      </c>
      <c r="J19" s="10"/>
    </row>
    <row r="20" spans="1:10" hidden="1" x14ac:dyDescent="0.35">
      <c r="A20" s="10"/>
      <c r="B20" s="1" t="s">
        <v>13</v>
      </c>
      <c r="C20" s="2" t="s">
        <v>117</v>
      </c>
      <c r="D20" s="8">
        <f>VLOOKUP(Table1[[#This Row],[Type]],TaskTime,2,FALSE)</f>
        <v>20</v>
      </c>
      <c r="E20" s="8">
        <v>23</v>
      </c>
      <c r="F20" s="8">
        <f>(Table1[[#This Row],[Count]]*Table1[[#This Row],[Handling Time (min''s)]])</f>
        <v>460</v>
      </c>
      <c r="G20" s="8">
        <f>Table1[[#This Row],[Total (min''s)]]/60</f>
        <v>7.666666666666667</v>
      </c>
      <c r="H20" s="1" t="s">
        <v>98</v>
      </c>
      <c r="I20" s="8" t="str">
        <f>VLOOKUP(Table1[[#This Row],[Type]],HigherLevel,2,FALSE)</f>
        <v>INC Mgmt</v>
      </c>
      <c r="J20" s="10"/>
    </row>
    <row r="21" spans="1:10" x14ac:dyDescent="0.35">
      <c r="A21" s="10" t="s">
        <v>106</v>
      </c>
      <c r="B21" s="13" t="s">
        <v>12</v>
      </c>
      <c r="C21" s="2" t="s">
        <v>148</v>
      </c>
      <c r="D21" s="8">
        <f>VLOOKUP(Table1[[#This Row],[Type]],TaskTime,2,FALSE)</f>
        <v>60</v>
      </c>
      <c r="E21" s="8">
        <v>1</v>
      </c>
      <c r="F21" s="8">
        <f>(Table1[[#This Row],[Count]]*Table1[[#This Row],[Handling Time (min''s)]])</f>
        <v>60</v>
      </c>
      <c r="G21" s="8">
        <f>Table1[[#This Row],[Total (min''s)]]/60</f>
        <v>1</v>
      </c>
      <c r="H21" s="1" t="s">
        <v>92</v>
      </c>
      <c r="I21" s="8" t="str">
        <f>VLOOKUP(Table1[[#This Row],[Type]],HigherLevel,2,FALSE)</f>
        <v>BAU</v>
      </c>
      <c r="J21" s="2"/>
    </row>
    <row r="22" spans="1:10" hidden="1" x14ac:dyDescent="0.35">
      <c r="A22" s="10"/>
      <c r="B22" s="13"/>
      <c r="C22" s="2"/>
      <c r="D22" s="8"/>
      <c r="E22" s="8"/>
      <c r="F22" s="8"/>
      <c r="G22" s="8"/>
      <c r="H22" s="1"/>
      <c r="I22" s="8"/>
      <c r="J22" s="2"/>
    </row>
    <row r="23" spans="1:10" hidden="1" x14ac:dyDescent="0.35">
      <c r="A23" s="10"/>
      <c r="B23" s="13"/>
      <c r="C23" s="2"/>
      <c r="D23" s="8"/>
      <c r="E23" s="8"/>
      <c r="F23" s="8"/>
      <c r="G23" s="8"/>
      <c r="H23" s="1"/>
      <c r="I23" s="8"/>
      <c r="J23" s="2"/>
    </row>
    <row r="24" spans="1:10" hidden="1" x14ac:dyDescent="0.35">
      <c r="A24" s="10"/>
      <c r="B24" s="13"/>
      <c r="C24" s="2"/>
      <c r="D24" s="8"/>
      <c r="E24" s="8"/>
      <c r="F24" s="8"/>
      <c r="G24" s="8"/>
      <c r="H24" s="1"/>
      <c r="I24" s="8"/>
      <c r="J24" s="2"/>
    </row>
    <row r="25" spans="1:10" hidden="1" x14ac:dyDescent="0.35">
      <c r="A25" s="10"/>
      <c r="B25" s="13"/>
      <c r="C25" s="2"/>
      <c r="D25" s="8"/>
      <c r="E25" s="8"/>
      <c r="F25" s="8"/>
      <c r="G25" s="8"/>
      <c r="H25" s="1"/>
      <c r="I25" s="8"/>
      <c r="J25" s="2"/>
    </row>
    <row r="26" spans="1:10" hidden="1" x14ac:dyDescent="0.35">
      <c r="A26" s="10"/>
      <c r="B26" s="13"/>
      <c r="C26" s="2"/>
      <c r="D26" s="8"/>
      <c r="E26" s="8"/>
      <c r="F26" s="8"/>
      <c r="G26" s="8"/>
      <c r="H26" s="1"/>
      <c r="I26" s="8"/>
      <c r="J26" s="2"/>
    </row>
    <row r="27" spans="1:10" hidden="1" x14ac:dyDescent="0.35">
      <c r="A27" s="10"/>
      <c r="B27" s="13"/>
      <c r="C27" s="2"/>
      <c r="D27" s="8"/>
      <c r="E27" s="8"/>
      <c r="F27" s="8"/>
      <c r="G27" s="8"/>
      <c r="H27" s="1"/>
      <c r="I27" s="8"/>
      <c r="J27" s="2"/>
    </row>
    <row r="28" spans="1:10" hidden="1" x14ac:dyDescent="0.35">
      <c r="A28" s="10"/>
      <c r="B28" s="13"/>
      <c r="C28" s="2"/>
      <c r="D28" s="8"/>
      <c r="E28" s="8"/>
      <c r="F28" s="8"/>
      <c r="G28" s="8"/>
      <c r="H28" s="1"/>
      <c r="I28" s="8"/>
      <c r="J28" s="2"/>
    </row>
    <row r="29" spans="1:10" hidden="1" x14ac:dyDescent="0.35">
      <c r="A29" s="10"/>
      <c r="B29" s="13"/>
      <c r="C29" s="2"/>
      <c r="D29" s="8"/>
      <c r="E29" s="8"/>
      <c r="F29" s="8"/>
      <c r="G29" s="8"/>
      <c r="H29" s="1"/>
      <c r="I29" s="8"/>
      <c r="J29" s="2"/>
    </row>
    <row r="30" spans="1:10" hidden="1" x14ac:dyDescent="0.35">
      <c r="A30" s="10"/>
      <c r="B30" s="13"/>
      <c r="C30" s="2"/>
      <c r="D30" s="8"/>
      <c r="E30" s="8"/>
      <c r="F30" s="8"/>
      <c r="G30" s="8"/>
      <c r="H30" s="1"/>
      <c r="I30" s="8"/>
      <c r="J30" s="2"/>
    </row>
    <row r="31" spans="1:10" hidden="1" x14ac:dyDescent="0.35">
      <c r="A31" s="10"/>
      <c r="B31" s="13"/>
      <c r="C31" s="2"/>
      <c r="D31" s="8"/>
      <c r="E31" s="8"/>
      <c r="F31" s="8"/>
      <c r="G31" s="8"/>
      <c r="H31" s="1"/>
      <c r="I31" s="8"/>
      <c r="J31" s="2"/>
    </row>
    <row r="32" spans="1:10" hidden="1" x14ac:dyDescent="0.35">
      <c r="A32" s="10"/>
      <c r="B32" s="13"/>
      <c r="C32" s="2"/>
      <c r="D32" s="8"/>
      <c r="E32" s="8"/>
      <c r="F32" s="8"/>
      <c r="G32" s="8"/>
      <c r="H32" s="1"/>
      <c r="I32" s="8"/>
      <c r="J32" s="2"/>
    </row>
    <row r="33" spans="1:10" hidden="1" x14ac:dyDescent="0.35">
      <c r="A33" s="10"/>
      <c r="B33" s="13"/>
      <c r="C33" s="2"/>
      <c r="D33" s="8"/>
      <c r="E33" s="8"/>
      <c r="F33" s="8"/>
      <c r="G33" s="8"/>
      <c r="H33" s="1"/>
      <c r="I33" s="8"/>
      <c r="J33" s="13"/>
    </row>
    <row r="34" spans="1:10" hidden="1" x14ac:dyDescent="0.35">
      <c r="A34" s="10"/>
      <c r="B34" s="13"/>
      <c r="C34" s="2"/>
      <c r="D34" s="8"/>
      <c r="E34" s="8"/>
      <c r="F34" s="8"/>
      <c r="G34" s="8"/>
      <c r="H34" s="1"/>
      <c r="I34" s="8"/>
      <c r="J34" s="13"/>
    </row>
    <row r="35" spans="1:10" hidden="1" x14ac:dyDescent="0.35">
      <c r="A35" s="10"/>
      <c r="B35" s="13"/>
      <c r="C35" s="2"/>
      <c r="D35" s="8"/>
      <c r="E35" s="8"/>
      <c r="F35" s="8"/>
      <c r="G35" s="8"/>
      <c r="H35" s="1"/>
      <c r="I35" s="8"/>
      <c r="J35" s="13"/>
    </row>
    <row r="36" spans="1:10" hidden="1" x14ac:dyDescent="0.35">
      <c r="A36" s="10"/>
      <c r="B36" s="13"/>
      <c r="C36" s="2"/>
      <c r="D36" s="8"/>
      <c r="E36" s="8"/>
      <c r="F36" s="8"/>
      <c r="G36" s="8"/>
      <c r="H36" s="1"/>
      <c r="I36" s="8"/>
      <c r="J36" s="13"/>
    </row>
    <row r="37" spans="1:10" hidden="1" x14ac:dyDescent="0.35">
      <c r="A37" s="10"/>
      <c r="B37" s="13"/>
      <c r="C37" s="2"/>
      <c r="D37" s="8"/>
      <c r="E37" s="8"/>
      <c r="F37" s="8"/>
      <c r="G37" s="8"/>
      <c r="H37" s="1"/>
      <c r="I37" s="8"/>
      <c r="J37" s="13"/>
    </row>
    <row r="38" spans="1:10" hidden="1" x14ac:dyDescent="0.35">
      <c r="A38" s="10"/>
      <c r="B38" s="13"/>
      <c r="C38" s="2"/>
      <c r="D38" s="8"/>
      <c r="E38" s="8"/>
      <c r="F38" s="8"/>
      <c r="G38" s="8"/>
      <c r="H38" s="1"/>
      <c r="I38" s="8"/>
      <c r="J38" s="13"/>
    </row>
    <row r="39" spans="1:10" hidden="1" x14ac:dyDescent="0.35">
      <c r="A39" s="10"/>
      <c r="B39" s="13"/>
      <c r="C39" s="2"/>
      <c r="D39" s="8"/>
      <c r="E39" s="8"/>
      <c r="F39" s="8"/>
      <c r="G39" s="8"/>
      <c r="H39" s="1"/>
      <c r="I39" s="8"/>
      <c r="J39" s="13"/>
    </row>
    <row r="40" spans="1:10" hidden="1" x14ac:dyDescent="0.35">
      <c r="A40" s="10"/>
      <c r="B40" s="13"/>
      <c r="C40" s="2"/>
      <c r="D40" s="8"/>
      <c r="E40" s="8"/>
      <c r="F40" s="8"/>
      <c r="G40" s="8"/>
      <c r="H40" s="1"/>
      <c r="I40" s="8"/>
      <c r="J40" s="13"/>
    </row>
    <row r="41" spans="1:10" hidden="1" x14ac:dyDescent="0.35">
      <c r="A41" s="10"/>
      <c r="B41" s="13"/>
      <c r="C41" s="2"/>
      <c r="D41" s="8"/>
      <c r="E41" s="8"/>
      <c r="F41" s="8"/>
      <c r="G41" s="8"/>
      <c r="H41" s="1"/>
      <c r="I41" s="8"/>
      <c r="J41" s="13"/>
    </row>
    <row r="42" spans="1:10" hidden="1" x14ac:dyDescent="0.35">
      <c r="A42" s="10"/>
      <c r="B42" s="13"/>
      <c r="C42" s="2"/>
      <c r="D42" s="8"/>
      <c r="E42" s="8"/>
      <c r="F42" s="8"/>
      <c r="G42" s="8"/>
      <c r="H42" s="1"/>
      <c r="I42" s="8"/>
      <c r="J42" s="13"/>
    </row>
    <row r="43" spans="1:10" hidden="1" x14ac:dyDescent="0.35">
      <c r="A43" s="10"/>
      <c r="B43" s="13"/>
      <c r="C43" s="2"/>
      <c r="D43" s="8"/>
      <c r="E43" s="8"/>
      <c r="F43" s="8"/>
      <c r="G43" s="8"/>
      <c r="H43" s="1"/>
      <c r="I43" s="8"/>
      <c r="J43" s="13"/>
    </row>
    <row r="44" spans="1:10" hidden="1" x14ac:dyDescent="0.35">
      <c r="A44" s="10"/>
      <c r="B44" s="13"/>
      <c r="C44" s="2"/>
      <c r="D44" s="8"/>
      <c r="E44" s="8"/>
      <c r="F44" s="8"/>
      <c r="G44" s="8"/>
      <c r="H44" s="1"/>
      <c r="I44" s="8"/>
      <c r="J44" s="13"/>
    </row>
    <row r="45" spans="1:10" hidden="1" x14ac:dyDescent="0.35">
      <c r="A45" s="10"/>
      <c r="B45" s="13"/>
      <c r="C45" s="2"/>
      <c r="D45" s="8"/>
      <c r="E45" s="8"/>
      <c r="F45" s="8"/>
      <c r="G45" s="8"/>
      <c r="H45" s="1"/>
      <c r="I45" s="8"/>
      <c r="J45" s="13"/>
    </row>
    <row r="46" spans="1:10" hidden="1" x14ac:dyDescent="0.35">
      <c r="A46" s="10"/>
      <c r="B46" s="13"/>
      <c r="C46" s="2"/>
      <c r="D46" s="8"/>
      <c r="E46" s="8"/>
      <c r="F46" s="8"/>
      <c r="G46" s="8"/>
      <c r="H46" s="1"/>
      <c r="I46" s="8"/>
      <c r="J46" s="13"/>
    </row>
    <row r="47" spans="1:10" hidden="1" x14ac:dyDescent="0.35">
      <c r="A47" s="10"/>
      <c r="B47" s="1"/>
      <c r="C47" s="2"/>
      <c r="D47" s="8"/>
      <c r="E47" s="8"/>
      <c r="F47" s="8"/>
      <c r="G47" s="8"/>
      <c r="H47" s="1"/>
      <c r="I47" s="8"/>
      <c r="J47" s="1"/>
    </row>
    <row r="48" spans="1:10" hidden="1" x14ac:dyDescent="0.35">
      <c r="A48" s="10"/>
      <c r="B48" s="1"/>
      <c r="C48" s="2"/>
      <c r="D48" s="8"/>
      <c r="E48" s="8"/>
      <c r="F48" s="8"/>
      <c r="G48" s="8"/>
      <c r="H48" s="1"/>
      <c r="I48" s="8"/>
      <c r="J48" s="1"/>
    </row>
    <row r="49" spans="1:10" hidden="1" x14ac:dyDescent="0.35">
      <c r="A49" s="10"/>
      <c r="B49" s="1"/>
      <c r="C49" s="2"/>
      <c r="D49" s="8"/>
      <c r="E49" s="8"/>
      <c r="F49" s="8"/>
      <c r="G49" s="8"/>
      <c r="H49" s="1"/>
      <c r="I49" s="8"/>
      <c r="J49" s="1"/>
    </row>
    <row r="50" spans="1:10" hidden="1" x14ac:dyDescent="0.35">
      <c r="A50" s="10"/>
      <c r="B50" s="1"/>
      <c r="C50" s="2"/>
      <c r="D50" s="8"/>
      <c r="E50" s="8"/>
      <c r="F50" s="8"/>
      <c r="G50" s="8"/>
      <c r="H50" s="1"/>
      <c r="I50" s="8"/>
      <c r="J50" s="1"/>
    </row>
    <row r="51" spans="1:10" x14ac:dyDescent="0.35">
      <c r="A51" s="10" t="s">
        <v>144</v>
      </c>
      <c r="B51" s="1" t="s">
        <v>11</v>
      </c>
      <c r="C51" s="2" t="s">
        <v>37</v>
      </c>
      <c r="D51" s="8">
        <f>VLOOKUP(Table1[[#This Row],[Type]],TaskTime,2,FALSE)</f>
        <v>60</v>
      </c>
      <c r="E51" s="8">
        <v>14</v>
      </c>
      <c r="F51" s="8">
        <f>(Table1[[#This Row],[Count]]*Table1[[#This Row],[Handling Time (min''s)]])</f>
        <v>840</v>
      </c>
      <c r="G51" s="8">
        <f>Table1[[#This Row],[Total (min''s)]]/60</f>
        <v>14</v>
      </c>
      <c r="H51" s="1" t="s">
        <v>87</v>
      </c>
      <c r="I51" s="8" t="str">
        <f>VLOOKUP(Table1[[#This Row],[Type]],HigherLevel,2,FALSE)</f>
        <v>Training</v>
      </c>
      <c r="J51" s="10" t="s">
        <v>149</v>
      </c>
    </row>
    <row r="52" spans="1:10" x14ac:dyDescent="0.35">
      <c r="A52" s="10" t="s">
        <v>144</v>
      </c>
      <c r="B52" s="1" t="s">
        <v>84</v>
      </c>
      <c r="C52" s="2" t="s">
        <v>37</v>
      </c>
      <c r="D52" s="8">
        <f>VLOOKUP(Table1[[#This Row],[Type]],TaskTime,2,FALSE)</f>
        <v>60</v>
      </c>
      <c r="E52" s="8">
        <v>7</v>
      </c>
      <c r="F52" s="8">
        <f>(Table1[[#This Row],[Count]]*Table1[[#This Row],[Handling Time (min''s)]])</f>
        <v>420</v>
      </c>
      <c r="G52" s="8">
        <v>7</v>
      </c>
      <c r="H52" s="1" t="s">
        <v>87</v>
      </c>
      <c r="I52" s="8" t="str">
        <f>VLOOKUP(Table1[[#This Row],[Type]],HigherLevel,2,FALSE)</f>
        <v>Training</v>
      </c>
      <c r="J52" s="10" t="s">
        <v>150</v>
      </c>
    </row>
    <row r="53" spans="1:10" x14ac:dyDescent="0.35">
      <c r="A53" s="10" t="s">
        <v>144</v>
      </c>
      <c r="B53" s="1" t="s">
        <v>13</v>
      </c>
      <c r="C53" s="2" t="s">
        <v>37</v>
      </c>
      <c r="D53" s="8">
        <f>VLOOKUP(Table1[[#This Row],[Type]],TaskTime,2,FALSE)</f>
        <v>60</v>
      </c>
      <c r="E53" s="8">
        <v>5</v>
      </c>
      <c r="F53" s="8">
        <f>(Table1[[#This Row],[Count]]*Table1[[#This Row],[Handling Time (min''s)]])</f>
        <v>300</v>
      </c>
      <c r="G53" s="8">
        <v>5</v>
      </c>
      <c r="H53" s="1" t="s">
        <v>87</v>
      </c>
      <c r="I53" s="8" t="str">
        <f>VLOOKUP(Table1[[#This Row],[Type]],HigherLevel,2,FALSE)</f>
        <v>Training</v>
      </c>
      <c r="J53" s="10" t="s">
        <v>151</v>
      </c>
    </row>
    <row r="54" spans="1:10" x14ac:dyDescent="0.35">
      <c r="A54" s="10" t="s">
        <v>144</v>
      </c>
      <c r="B54" s="1" t="s">
        <v>12</v>
      </c>
      <c r="C54" s="2" t="s">
        <v>37</v>
      </c>
      <c r="D54" s="8">
        <f>VLOOKUP(Table1[[#This Row],[Type]],TaskTime,2,FALSE)</f>
        <v>60</v>
      </c>
      <c r="E54" s="8">
        <v>3</v>
      </c>
      <c r="F54" s="8">
        <f>(Table1[[#This Row],[Count]]*Table1[[#This Row],[Handling Time (min''s)]])</f>
        <v>180</v>
      </c>
      <c r="G54" s="8">
        <v>3</v>
      </c>
      <c r="H54" s="1" t="s">
        <v>87</v>
      </c>
      <c r="I54" s="8" t="str">
        <f>VLOOKUP(Table1[[#This Row],[Type]],HigherLevel,2,FALSE)</f>
        <v>Training</v>
      </c>
      <c r="J54" s="10" t="s">
        <v>151</v>
      </c>
    </row>
    <row r="55" spans="1:10" x14ac:dyDescent="0.35">
      <c r="A55" s="10" t="s">
        <v>144</v>
      </c>
      <c r="B55" s="1" t="s">
        <v>13</v>
      </c>
      <c r="C55" s="2" t="s">
        <v>38</v>
      </c>
      <c r="D55" s="8">
        <v>60</v>
      </c>
      <c r="E55" s="8">
        <v>25</v>
      </c>
      <c r="F55" s="8">
        <f>(Table1[[#This Row],[Count]]*Table1[[#This Row],[Handling Time (min''s)]])</f>
        <v>1500</v>
      </c>
      <c r="G55" s="8">
        <v>25</v>
      </c>
      <c r="H55" s="1" t="s">
        <v>87</v>
      </c>
      <c r="I55" s="8" t="str">
        <f>VLOOKUP(Table1[[#This Row],[Type]],HigherLevel,2,FALSE)</f>
        <v>Training</v>
      </c>
      <c r="J55" s="10"/>
    </row>
    <row r="56" spans="1:10" x14ac:dyDescent="0.35">
      <c r="A56" s="10" t="s">
        <v>144</v>
      </c>
      <c r="B56" s="1" t="s">
        <v>152</v>
      </c>
      <c r="C56" s="2" t="s">
        <v>38</v>
      </c>
      <c r="D56" s="8">
        <v>60</v>
      </c>
      <c r="E56" s="8">
        <v>15</v>
      </c>
      <c r="F56" s="8">
        <f>(Table1[[#This Row],[Count]]*Table1[[#This Row],[Handling Time (min''s)]])</f>
        <v>900</v>
      </c>
      <c r="G56" s="8">
        <v>15</v>
      </c>
      <c r="H56" s="1" t="s">
        <v>87</v>
      </c>
      <c r="I56" s="8" t="str">
        <f>VLOOKUP(Table1[[#This Row],[Type]],HigherLevel,2,FALSE)</f>
        <v>Training</v>
      </c>
      <c r="J56" s="10"/>
    </row>
  </sheetData>
  <dataValidations count="5">
    <dataValidation type="list" allowBlank="1" showInputMessage="1" showErrorMessage="1" sqref="H10:H50" xr:uid="{00000000-0002-0000-0400-000000000000}">
      <formula1>Month</formula1>
    </dataValidation>
    <dataValidation type="list" allowBlank="1" showInputMessage="1" showErrorMessage="1" sqref="B2:B14 B21:B50 J33:J48" xr:uid="{00000000-0002-0000-0400-000001000000}">
      <formula1>Service2</formula1>
    </dataValidation>
    <dataValidation type="list" allowBlank="1" showInputMessage="1" showErrorMessage="1" sqref="C2:C14 C21:C50" xr:uid="{00000000-0002-0000-0400-000002000000}">
      <formula1>TaskType</formula1>
    </dataValidation>
    <dataValidation type="decimal" operator="notEqual" allowBlank="1" showInputMessage="1" showErrorMessage="1" sqref="E2:E14" xr:uid="{00000000-0002-0000-0400-000003000000}">
      <formula1>0</formula1>
    </dataValidation>
    <dataValidation type="list" allowBlank="1" showInputMessage="1" showErrorMessage="1" sqref="A2:A56" xr:uid="{00000000-0002-0000-0400-000004000000}">
      <formula1>Employee</formula1>
    </dataValidation>
  </dataValidations>
  <pageMargins left="0.7" right="0.7" top="0.75" bottom="0.75" header="0.3" footer="0.3"/>
  <pageSetup paperSize="9" orientation="portrait" r:id="rId1"/>
  <headerFooter>
    <oddFooter>&amp;L&amp;1#&amp;"Calibri"&amp;7&amp;K000000C2 General</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3"/>
  <sheetViews>
    <sheetView topLeftCell="A25" workbookViewId="0">
      <selection activeCell="F43" sqref="F43"/>
    </sheetView>
  </sheetViews>
  <sheetFormatPr defaultRowHeight="14.5" x14ac:dyDescent="0.35"/>
  <cols>
    <col min="1" max="1" width="17.7265625" style="1" customWidth="1"/>
    <col min="3" max="3" width="15.81640625" style="1" bestFit="1" customWidth="1"/>
    <col min="5" max="5" width="39" style="1" bestFit="1" customWidth="1"/>
    <col min="6" max="6" width="15" bestFit="1" customWidth="1"/>
    <col min="7" max="7" width="20" style="1" bestFit="1" customWidth="1"/>
    <col min="9" max="9" width="10.81640625" bestFit="1" customWidth="1"/>
    <col min="12" max="12" width="31.1796875" bestFit="1" customWidth="1"/>
    <col min="15" max="15" width="43" bestFit="1" customWidth="1"/>
    <col min="16" max="16" width="20" style="1" bestFit="1" customWidth="1"/>
  </cols>
  <sheetData>
    <row r="1" spans="1:16" ht="15" thickBot="1" x14ac:dyDescent="0.4">
      <c r="A1" s="1" t="s">
        <v>0</v>
      </c>
      <c r="C1" s="1" t="s">
        <v>2</v>
      </c>
      <c r="E1" s="1" t="s">
        <v>75</v>
      </c>
      <c r="F1" s="1" t="s">
        <v>77</v>
      </c>
      <c r="G1" s="1" t="s">
        <v>135</v>
      </c>
      <c r="I1" t="s">
        <v>4</v>
      </c>
      <c r="K1" s="34" t="s">
        <v>143</v>
      </c>
      <c r="O1" s="41" t="s">
        <v>75</v>
      </c>
      <c r="P1" s="42" t="s">
        <v>135</v>
      </c>
    </row>
    <row r="2" spans="1:16" x14ac:dyDescent="0.35">
      <c r="A2" s="2" t="s">
        <v>6</v>
      </c>
      <c r="C2" s="1" t="s">
        <v>11</v>
      </c>
      <c r="E2" s="1" t="s">
        <v>37</v>
      </c>
      <c r="F2" s="1">
        <v>60</v>
      </c>
      <c r="G2" s="1" t="s">
        <v>37</v>
      </c>
      <c r="I2" t="s">
        <v>92</v>
      </c>
      <c r="K2" s="32">
        <v>2020</v>
      </c>
      <c r="L2" s="3" t="s">
        <v>19</v>
      </c>
      <c r="O2" s="35" t="s">
        <v>37</v>
      </c>
      <c r="P2" s="38" t="s">
        <v>37</v>
      </c>
    </row>
    <row r="3" spans="1:16" x14ac:dyDescent="0.35">
      <c r="A3" s="2" t="s">
        <v>7</v>
      </c>
      <c r="C3" s="1" t="s">
        <v>12</v>
      </c>
      <c r="E3" s="1" t="s">
        <v>73</v>
      </c>
      <c r="F3" s="1">
        <v>60</v>
      </c>
      <c r="G3" s="1" t="s">
        <v>37</v>
      </c>
      <c r="I3" t="s">
        <v>96</v>
      </c>
      <c r="K3" s="33">
        <v>2021</v>
      </c>
      <c r="L3" s="4" t="s">
        <v>20</v>
      </c>
      <c r="O3" s="36" t="s">
        <v>73</v>
      </c>
      <c r="P3" s="39" t="s">
        <v>37</v>
      </c>
    </row>
    <row r="4" spans="1:16" x14ac:dyDescent="0.35">
      <c r="A4" s="2" t="s">
        <v>8</v>
      </c>
      <c r="C4" s="1" t="s">
        <v>13</v>
      </c>
      <c r="E4" s="1" t="s">
        <v>38</v>
      </c>
      <c r="F4" s="1">
        <v>480</v>
      </c>
      <c r="G4" s="1" t="s">
        <v>37</v>
      </c>
      <c r="I4" t="s">
        <v>87</v>
      </c>
      <c r="K4" s="32">
        <v>2022</v>
      </c>
      <c r="L4" s="3" t="s">
        <v>21</v>
      </c>
      <c r="O4" s="37" t="s">
        <v>38</v>
      </c>
      <c r="P4" s="40" t="s">
        <v>37</v>
      </c>
    </row>
    <row r="5" spans="1:16" x14ac:dyDescent="0.35">
      <c r="A5" s="2" t="s">
        <v>9</v>
      </c>
      <c r="C5" s="1" t="s">
        <v>14</v>
      </c>
      <c r="E5" s="1" t="s">
        <v>61</v>
      </c>
      <c r="F5" s="1">
        <v>480</v>
      </c>
      <c r="G5" s="1" t="s">
        <v>37</v>
      </c>
      <c r="I5" t="s">
        <v>97</v>
      </c>
      <c r="L5" s="4" t="s">
        <v>22</v>
      </c>
      <c r="O5" s="36" t="s">
        <v>61</v>
      </c>
      <c r="P5" s="39" t="s">
        <v>37</v>
      </c>
    </row>
    <row r="6" spans="1:16" x14ac:dyDescent="0.35">
      <c r="A6" s="2" t="s">
        <v>10</v>
      </c>
      <c r="C6" s="1" t="s">
        <v>15</v>
      </c>
      <c r="E6" s="1" t="s">
        <v>39</v>
      </c>
      <c r="F6" s="1">
        <v>60</v>
      </c>
      <c r="G6" s="1" t="s">
        <v>137</v>
      </c>
      <c r="I6" t="s">
        <v>93</v>
      </c>
      <c r="L6" s="3" t="s">
        <v>23</v>
      </c>
      <c r="O6" s="37" t="s">
        <v>39</v>
      </c>
      <c r="P6" s="40" t="s">
        <v>137</v>
      </c>
    </row>
    <row r="7" spans="1:16" x14ac:dyDescent="0.35">
      <c r="A7" s="2" t="s">
        <v>106</v>
      </c>
      <c r="C7" s="1" t="s">
        <v>16</v>
      </c>
      <c r="E7" s="1" t="s">
        <v>76</v>
      </c>
      <c r="F7" s="1">
        <v>60</v>
      </c>
      <c r="G7" s="1" t="s">
        <v>137</v>
      </c>
      <c r="I7" t="s">
        <v>95</v>
      </c>
      <c r="L7" s="4" t="s">
        <v>24</v>
      </c>
      <c r="O7" s="36" t="s">
        <v>76</v>
      </c>
      <c r="P7" s="39" t="s">
        <v>137</v>
      </c>
    </row>
    <row r="8" spans="1:16" x14ac:dyDescent="0.35">
      <c r="A8" s="2" t="s">
        <v>144</v>
      </c>
      <c r="C8" s="1" t="s">
        <v>17</v>
      </c>
      <c r="E8" s="1" t="s">
        <v>82</v>
      </c>
      <c r="F8" s="1">
        <v>60</v>
      </c>
      <c r="G8" s="1" t="s">
        <v>137</v>
      </c>
      <c r="I8" t="s">
        <v>94</v>
      </c>
      <c r="L8" s="3" t="s">
        <v>25</v>
      </c>
      <c r="O8" s="37" t="s">
        <v>82</v>
      </c>
      <c r="P8" s="40" t="s">
        <v>137</v>
      </c>
    </row>
    <row r="9" spans="1:16" x14ac:dyDescent="0.35">
      <c r="A9" s="2" t="s">
        <v>145</v>
      </c>
      <c r="C9" s="1" t="s">
        <v>89</v>
      </c>
      <c r="E9" s="1" t="s">
        <v>62</v>
      </c>
      <c r="F9" s="1">
        <v>30</v>
      </c>
      <c r="G9" s="1" t="s">
        <v>137</v>
      </c>
      <c r="I9" t="s">
        <v>98</v>
      </c>
      <c r="L9" s="4" t="s">
        <v>26</v>
      </c>
      <c r="O9" s="36" t="s">
        <v>62</v>
      </c>
      <c r="P9" s="39" t="s">
        <v>137</v>
      </c>
    </row>
    <row r="10" spans="1:16" x14ac:dyDescent="0.35">
      <c r="A10" s="2" t="s">
        <v>146</v>
      </c>
      <c r="C10" s="1" t="s">
        <v>86</v>
      </c>
      <c r="E10" s="1" t="s">
        <v>40</v>
      </c>
      <c r="F10" s="1">
        <v>30</v>
      </c>
      <c r="G10" s="1" t="s">
        <v>132</v>
      </c>
      <c r="I10" t="s">
        <v>99</v>
      </c>
      <c r="L10" s="3" t="s">
        <v>27</v>
      </c>
      <c r="O10" s="37" t="s">
        <v>40</v>
      </c>
      <c r="P10" s="40" t="s">
        <v>132</v>
      </c>
    </row>
    <row r="11" spans="1:16" x14ac:dyDescent="0.35">
      <c r="C11" s="1" t="s">
        <v>18</v>
      </c>
      <c r="E11" s="1" t="s">
        <v>41</v>
      </c>
      <c r="F11" s="1">
        <v>30</v>
      </c>
      <c r="G11" s="1" t="s">
        <v>128</v>
      </c>
      <c r="I11" t="s">
        <v>100</v>
      </c>
      <c r="L11" s="4" t="s">
        <v>28</v>
      </c>
      <c r="O11" s="36" t="s">
        <v>41</v>
      </c>
      <c r="P11" s="39" t="s">
        <v>128</v>
      </c>
    </row>
    <row r="12" spans="1:16" x14ac:dyDescent="0.35">
      <c r="C12" s="1" t="s">
        <v>88</v>
      </c>
      <c r="E12" s="1" t="s">
        <v>67</v>
      </c>
      <c r="F12" s="1">
        <v>60</v>
      </c>
      <c r="G12" s="1" t="s">
        <v>136</v>
      </c>
      <c r="I12" t="s">
        <v>101</v>
      </c>
      <c r="L12" s="3" t="s">
        <v>29</v>
      </c>
      <c r="O12" s="37" t="s">
        <v>67</v>
      </c>
      <c r="P12" s="40" t="s">
        <v>136</v>
      </c>
    </row>
    <row r="13" spans="1:16" x14ac:dyDescent="0.35">
      <c r="C13" s="1" t="s">
        <v>147</v>
      </c>
      <c r="E13" s="1" t="s">
        <v>74</v>
      </c>
      <c r="F13" s="1">
        <v>30</v>
      </c>
      <c r="G13" s="1" t="s">
        <v>136</v>
      </c>
      <c r="I13" t="s">
        <v>102</v>
      </c>
      <c r="L13" s="4" t="s">
        <v>30</v>
      </c>
      <c r="O13" s="36" t="s">
        <v>74</v>
      </c>
      <c r="P13" s="39" t="s">
        <v>136</v>
      </c>
    </row>
    <row r="14" spans="1:16" x14ac:dyDescent="0.35">
      <c r="E14" s="1" t="s">
        <v>68</v>
      </c>
      <c r="F14" s="1">
        <v>30</v>
      </c>
      <c r="G14" s="1" t="s">
        <v>129</v>
      </c>
      <c r="L14" s="3" t="s">
        <v>31</v>
      </c>
      <c r="O14" s="37" t="s">
        <v>68</v>
      </c>
      <c r="P14" s="40" t="s">
        <v>132</v>
      </c>
    </row>
    <row r="15" spans="1:16" x14ac:dyDescent="0.35">
      <c r="E15" s="1" t="s">
        <v>64</v>
      </c>
      <c r="F15" s="1">
        <v>30</v>
      </c>
      <c r="G15" s="1" t="s">
        <v>129</v>
      </c>
      <c r="L15" s="4" t="s">
        <v>32</v>
      </c>
      <c r="O15" s="36" t="s">
        <v>64</v>
      </c>
      <c r="P15" s="39" t="s">
        <v>132</v>
      </c>
    </row>
    <row r="16" spans="1:16" x14ac:dyDescent="0.35">
      <c r="E16" s="1" t="s">
        <v>78</v>
      </c>
      <c r="F16" s="1">
        <v>90</v>
      </c>
      <c r="G16" s="1" t="s">
        <v>133</v>
      </c>
      <c r="L16" s="3" t="s">
        <v>33</v>
      </c>
      <c r="O16" s="37" t="s">
        <v>78</v>
      </c>
      <c r="P16" s="40" t="s">
        <v>133</v>
      </c>
    </row>
    <row r="17" spans="5:16" x14ac:dyDescent="0.35">
      <c r="E17" s="1" t="s">
        <v>69</v>
      </c>
      <c r="F17" s="1">
        <v>30</v>
      </c>
      <c r="G17" s="1" t="s">
        <v>128</v>
      </c>
      <c r="L17" s="4" t="s">
        <v>34</v>
      </c>
      <c r="O17" s="36" t="s">
        <v>69</v>
      </c>
      <c r="P17" s="39" t="s">
        <v>128</v>
      </c>
    </row>
    <row r="18" spans="5:16" x14ac:dyDescent="0.35">
      <c r="E18" s="1" t="s">
        <v>79</v>
      </c>
      <c r="F18" s="1">
        <v>30</v>
      </c>
      <c r="G18" s="1" t="s">
        <v>37</v>
      </c>
      <c r="L18" s="3" t="s">
        <v>35</v>
      </c>
      <c r="O18" s="37" t="s">
        <v>79</v>
      </c>
      <c r="P18" s="40" t="s">
        <v>37</v>
      </c>
    </row>
    <row r="19" spans="5:16" x14ac:dyDescent="0.35">
      <c r="E19" s="1" t="s">
        <v>70</v>
      </c>
      <c r="F19" s="1">
        <v>30</v>
      </c>
      <c r="G19" s="1" t="s">
        <v>132</v>
      </c>
      <c r="L19" s="4" t="s">
        <v>36</v>
      </c>
      <c r="O19" s="36" t="s">
        <v>70</v>
      </c>
      <c r="P19" s="39" t="s">
        <v>132</v>
      </c>
    </row>
    <row r="20" spans="5:16" x14ac:dyDescent="0.35">
      <c r="E20" s="1" t="s">
        <v>71</v>
      </c>
      <c r="F20" s="1">
        <v>60</v>
      </c>
      <c r="G20" s="1" t="s">
        <v>130</v>
      </c>
      <c r="L20" s="3" t="s">
        <v>42</v>
      </c>
      <c r="O20" s="37" t="s">
        <v>71</v>
      </c>
      <c r="P20" s="40" t="s">
        <v>130</v>
      </c>
    </row>
    <row r="21" spans="5:16" x14ac:dyDescent="0.35">
      <c r="E21" s="1" t="s">
        <v>81</v>
      </c>
      <c r="F21" s="1">
        <v>15</v>
      </c>
      <c r="G21" s="1" t="s">
        <v>131</v>
      </c>
      <c r="L21" s="4" t="s">
        <v>43</v>
      </c>
      <c r="O21" s="36" t="s">
        <v>81</v>
      </c>
      <c r="P21" s="39" t="s">
        <v>136</v>
      </c>
    </row>
    <row r="22" spans="5:16" x14ac:dyDescent="0.35">
      <c r="E22" s="1" t="s">
        <v>72</v>
      </c>
      <c r="F22" s="1">
        <v>30</v>
      </c>
      <c r="G22" s="1" t="s">
        <v>131</v>
      </c>
      <c r="L22" s="3" t="s">
        <v>44</v>
      </c>
      <c r="O22" s="37" t="s">
        <v>72</v>
      </c>
      <c r="P22" s="40" t="s">
        <v>136</v>
      </c>
    </row>
    <row r="23" spans="5:16" x14ac:dyDescent="0.35">
      <c r="E23" s="1" t="s">
        <v>65</v>
      </c>
      <c r="F23" s="1">
        <v>30</v>
      </c>
      <c r="G23" s="1" t="s">
        <v>131</v>
      </c>
      <c r="L23" s="4" t="s">
        <v>45</v>
      </c>
      <c r="O23" s="36" t="s">
        <v>65</v>
      </c>
      <c r="P23" s="39" t="s">
        <v>133</v>
      </c>
    </row>
    <row r="24" spans="5:16" x14ac:dyDescent="0.35">
      <c r="E24" s="1" t="s">
        <v>66</v>
      </c>
      <c r="F24" s="1">
        <v>30</v>
      </c>
      <c r="G24" s="1" t="s">
        <v>131</v>
      </c>
      <c r="L24" s="3" t="s">
        <v>46</v>
      </c>
      <c r="O24" s="37" t="s">
        <v>66</v>
      </c>
      <c r="P24" s="40" t="s">
        <v>132</v>
      </c>
    </row>
    <row r="25" spans="5:16" x14ac:dyDescent="0.35">
      <c r="E25" s="1" t="s">
        <v>80</v>
      </c>
      <c r="F25" s="1">
        <v>30</v>
      </c>
      <c r="G25" s="1" t="s">
        <v>132</v>
      </c>
      <c r="L25" s="4" t="s">
        <v>47</v>
      </c>
      <c r="O25" s="36" t="s">
        <v>80</v>
      </c>
      <c r="P25" s="39" t="s">
        <v>132</v>
      </c>
    </row>
    <row r="26" spans="5:16" x14ac:dyDescent="0.35">
      <c r="E26" s="1" t="s">
        <v>27</v>
      </c>
      <c r="F26" s="1">
        <v>240</v>
      </c>
      <c r="G26" s="1" t="s">
        <v>133</v>
      </c>
      <c r="L26" s="3" t="s">
        <v>48</v>
      </c>
      <c r="O26" s="37" t="s">
        <v>27</v>
      </c>
      <c r="P26" s="40" t="s">
        <v>133</v>
      </c>
    </row>
    <row r="27" spans="5:16" x14ac:dyDescent="0.35">
      <c r="E27" s="1" t="s">
        <v>83</v>
      </c>
      <c r="F27" s="1">
        <v>30</v>
      </c>
      <c r="G27" s="1" t="s">
        <v>128</v>
      </c>
      <c r="L27" s="4" t="s">
        <v>49</v>
      </c>
      <c r="O27" s="36" t="s">
        <v>83</v>
      </c>
      <c r="P27" s="39" t="s">
        <v>128</v>
      </c>
    </row>
    <row r="28" spans="5:16" x14ac:dyDescent="0.35">
      <c r="E28" s="1" t="s">
        <v>84</v>
      </c>
      <c r="F28" s="1">
        <v>30</v>
      </c>
      <c r="G28" s="1" t="s">
        <v>84</v>
      </c>
      <c r="L28" s="3" t="s">
        <v>50</v>
      </c>
      <c r="O28" s="37" t="s">
        <v>84</v>
      </c>
      <c r="P28" s="40" t="s">
        <v>136</v>
      </c>
    </row>
    <row r="29" spans="5:16" x14ac:dyDescent="0.35">
      <c r="E29" s="1" t="s">
        <v>90</v>
      </c>
      <c r="F29" s="1">
        <v>720</v>
      </c>
      <c r="G29" s="1" t="s">
        <v>134</v>
      </c>
      <c r="L29" s="4" t="s">
        <v>51</v>
      </c>
      <c r="O29" s="36" t="s">
        <v>90</v>
      </c>
      <c r="P29" s="39" t="s">
        <v>134</v>
      </c>
    </row>
    <row r="30" spans="5:16" x14ac:dyDescent="0.35">
      <c r="E30" s="1" t="s">
        <v>91</v>
      </c>
      <c r="F30" s="1">
        <v>720</v>
      </c>
      <c r="G30" s="1" t="s">
        <v>134</v>
      </c>
      <c r="L30" s="3" t="s">
        <v>52</v>
      </c>
      <c r="O30" s="37" t="s">
        <v>91</v>
      </c>
      <c r="P30" s="40" t="s">
        <v>134</v>
      </c>
    </row>
    <row r="31" spans="5:16" x14ac:dyDescent="0.35">
      <c r="E31" s="1" t="s">
        <v>88</v>
      </c>
      <c r="F31" s="1">
        <v>30</v>
      </c>
      <c r="G31" s="1" t="s">
        <v>134</v>
      </c>
      <c r="L31" s="4" t="s">
        <v>53</v>
      </c>
      <c r="O31" s="36" t="s">
        <v>88</v>
      </c>
      <c r="P31" s="39" t="s">
        <v>134</v>
      </c>
    </row>
    <row r="32" spans="5:16" x14ac:dyDescent="0.35">
      <c r="E32" s="1" t="s">
        <v>103</v>
      </c>
      <c r="F32" s="1">
        <v>30</v>
      </c>
      <c r="G32" s="1" t="s">
        <v>136</v>
      </c>
      <c r="L32" s="3" t="s">
        <v>54</v>
      </c>
      <c r="O32" s="37" t="s">
        <v>103</v>
      </c>
      <c r="P32" s="40" t="s">
        <v>136</v>
      </c>
    </row>
    <row r="33" spans="5:16" x14ac:dyDescent="0.35">
      <c r="E33" s="1" t="s">
        <v>105</v>
      </c>
      <c r="F33" s="1">
        <v>30</v>
      </c>
      <c r="G33" s="1" t="s">
        <v>130</v>
      </c>
      <c r="L33" s="4" t="s">
        <v>55</v>
      </c>
      <c r="O33" s="36" t="s">
        <v>105</v>
      </c>
      <c r="P33" s="39" t="s">
        <v>130</v>
      </c>
    </row>
    <row r="34" spans="5:16" x14ac:dyDescent="0.35">
      <c r="E34" s="1" t="s">
        <v>104</v>
      </c>
      <c r="F34" s="1">
        <v>30</v>
      </c>
      <c r="G34" s="1" t="s">
        <v>130</v>
      </c>
      <c r="L34" s="3" t="s">
        <v>56</v>
      </c>
      <c r="O34" s="37" t="s">
        <v>104</v>
      </c>
      <c r="P34" s="40" t="s">
        <v>130</v>
      </c>
    </row>
    <row r="35" spans="5:16" x14ac:dyDescent="0.35">
      <c r="E35" s="1" t="s">
        <v>110</v>
      </c>
      <c r="F35" s="1">
        <v>30</v>
      </c>
      <c r="G35" s="1" t="s">
        <v>133</v>
      </c>
      <c r="L35" s="4" t="s">
        <v>57</v>
      </c>
      <c r="O35" s="36" t="s">
        <v>110</v>
      </c>
      <c r="P35" s="39" t="s">
        <v>133</v>
      </c>
    </row>
    <row r="36" spans="5:16" x14ac:dyDescent="0.35">
      <c r="E36" s="1" t="s">
        <v>111</v>
      </c>
      <c r="F36" s="1">
        <v>30</v>
      </c>
      <c r="G36" s="1" t="s">
        <v>111</v>
      </c>
      <c r="L36" s="3" t="s">
        <v>58</v>
      </c>
      <c r="O36" s="37" t="s">
        <v>111</v>
      </c>
      <c r="P36" s="40" t="s">
        <v>136</v>
      </c>
    </row>
    <row r="37" spans="5:16" x14ac:dyDescent="0.35">
      <c r="E37" s="1" t="s">
        <v>112</v>
      </c>
      <c r="F37" s="1">
        <v>30</v>
      </c>
      <c r="G37" s="1" t="s">
        <v>111</v>
      </c>
      <c r="L37" s="4" t="s">
        <v>59</v>
      </c>
      <c r="O37" s="36" t="s">
        <v>112</v>
      </c>
      <c r="P37" s="39" t="s">
        <v>136</v>
      </c>
    </row>
    <row r="38" spans="5:16" x14ac:dyDescent="0.35">
      <c r="E38" s="1" t="s">
        <v>113</v>
      </c>
      <c r="F38" s="1">
        <v>60</v>
      </c>
      <c r="G38" s="1" t="s">
        <v>132</v>
      </c>
      <c r="L38" s="3" t="s">
        <v>60</v>
      </c>
      <c r="O38" s="37" t="s">
        <v>113</v>
      </c>
      <c r="P38" s="40" t="s">
        <v>132</v>
      </c>
    </row>
    <row r="39" spans="5:16" x14ac:dyDescent="0.35">
      <c r="E39" s="1" t="s">
        <v>117</v>
      </c>
      <c r="F39" s="1">
        <v>20</v>
      </c>
      <c r="G39" s="1" t="s">
        <v>128</v>
      </c>
      <c r="O39" s="36" t="s">
        <v>117</v>
      </c>
      <c r="P39" s="39" t="s">
        <v>128</v>
      </c>
    </row>
    <row r="40" spans="5:16" x14ac:dyDescent="0.35">
      <c r="E40" s="1" t="s">
        <v>124</v>
      </c>
      <c r="F40" s="1">
        <v>5</v>
      </c>
      <c r="G40" s="1" t="s">
        <v>128</v>
      </c>
      <c r="O40" s="37" t="s">
        <v>124</v>
      </c>
      <c r="P40" s="40" t="s">
        <v>128</v>
      </c>
    </row>
    <row r="41" spans="5:16" x14ac:dyDescent="0.35">
      <c r="E41" s="1" t="s">
        <v>121</v>
      </c>
      <c r="F41" s="1">
        <v>480</v>
      </c>
      <c r="G41" s="1" t="s">
        <v>133</v>
      </c>
      <c r="O41" s="36" t="s">
        <v>121</v>
      </c>
      <c r="P41" s="39" t="s">
        <v>133</v>
      </c>
    </row>
    <row r="42" spans="5:16" x14ac:dyDescent="0.35">
      <c r="E42" s="1" t="s">
        <v>120</v>
      </c>
      <c r="F42" s="1">
        <v>30</v>
      </c>
      <c r="G42" s="1" t="s">
        <v>129</v>
      </c>
      <c r="O42" s="37" t="s">
        <v>120</v>
      </c>
      <c r="P42" s="40" t="s">
        <v>132</v>
      </c>
    </row>
    <row r="43" spans="5:16" x14ac:dyDescent="0.35">
      <c r="E43" s="1" t="s">
        <v>148</v>
      </c>
      <c r="F43" s="1">
        <v>60</v>
      </c>
      <c r="O43" s="37" t="s">
        <v>148</v>
      </c>
      <c r="P43" s="40" t="s">
        <v>136</v>
      </c>
    </row>
  </sheetData>
  <pageMargins left="0.7" right="0.7" top="0.75" bottom="0.75" header="0.3" footer="0.3"/>
  <pageSetup paperSize="9" orientation="portrait" r:id="rId1"/>
  <headerFooter>
    <oddFooter>&amp;L&amp;1#&amp;"Calibri"&amp;7&amp;K000000C2 General</oddFooter>
  </headerFooter>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Higher Task Trend</vt:lpstr>
      <vt:lpstr>Trend</vt:lpstr>
      <vt:lpstr>Pivot Details</vt:lpstr>
      <vt:lpstr>Pivot with Charts</vt:lpstr>
      <vt:lpstr>Utilization Data</vt:lpstr>
      <vt:lpstr>Sheet2</vt:lpstr>
      <vt:lpstr>Employee</vt:lpstr>
      <vt:lpstr>HigherLevel</vt:lpstr>
      <vt:lpstr>Month</vt:lpstr>
      <vt:lpstr>Service2</vt:lpstr>
      <vt:lpstr>TaskTime</vt:lpstr>
      <vt:lpstr>TaskType</vt:lpstr>
    </vt:vector>
  </TitlesOfParts>
  <Company>Vodafone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Saleh, Moustafa, Vodafone Group (External)</dc:creator>
  <cp:lastModifiedBy>MahmoudAbdElHakim, Abdallah, Vodafone</cp:lastModifiedBy>
  <dcterms:created xsi:type="dcterms:W3CDTF">2020-04-14T13:04:22Z</dcterms:created>
  <dcterms:modified xsi:type="dcterms:W3CDTF">2021-08-05T14:33:42Z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SetDate">
    <vt:lpwstr>2020-04-15T09:30:09.0506802Z</vt:lpwstr>
  </property>
  <property fmtid="{D5CDD505-2E9C-101B-9397-08002B2CF9AE}" pid="5" name="MSIP_Label_0359f705-2ba0-454b-9cfc-6ce5bcaac040_Name">
    <vt:lpwstr>C2 General</vt:lpwstr>
  </property>
  <property fmtid="{D5CDD505-2E9C-101B-9397-08002B2CF9AE}" pid="6" name="MSIP_Label_0359f705-2ba0-454b-9cfc-6ce5bcaac040_Extended_MSFT_Method">
    <vt:lpwstr>Automatic</vt:lpwstr>
  </property>
  <property fmtid="{D5CDD505-2E9C-101B-9397-08002B2CF9AE}" pid="7" name="Sensitivity">
    <vt:lpwstr>C2 General</vt:lpwstr>
  </property>
</Properties>
</file>