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15\Dropbox\My PC (LAPTOP-ILAL93NC)\Desktop\ThirdYear\IEEE Head\"/>
    </mc:Choice>
  </mc:AlternateContent>
  <xr:revisionPtr revIDLastSave="0" documentId="13_ncr:1_{8D60AC5B-EA26-49B1-9C9C-34F42DBC2C20}" xr6:coauthVersionLast="47" xr6:coauthVersionMax="47" xr10:uidLastSave="{00000000-0000-0000-0000-000000000000}"/>
  <bookViews>
    <workbookView xWindow="-108" yWindow="-108" windowWidth="23256" windowHeight="12456" xr2:uid="{2ACB3835-B70A-4EEE-9BE1-086156068BDB}"/>
  </bookViews>
  <sheets>
    <sheet name="IT-Mob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</calcChain>
</file>

<file path=xl/sharedStrings.xml><?xml version="1.0" encoding="utf-8"?>
<sst xmlns="http://schemas.openxmlformats.org/spreadsheetml/2006/main" count="26" uniqueCount="24">
  <si>
    <t>Answers</t>
  </si>
  <si>
    <t>Form</t>
  </si>
  <si>
    <t>Season</t>
  </si>
  <si>
    <t>Committee</t>
  </si>
  <si>
    <t>Position</t>
  </si>
  <si>
    <t>Academic</t>
  </si>
  <si>
    <t>Faculty</t>
  </si>
  <si>
    <t>University</t>
  </si>
  <si>
    <t>Email</t>
  </si>
  <si>
    <t>Phone</t>
  </si>
  <si>
    <t>Name</t>
  </si>
  <si>
    <t>interview time</t>
  </si>
  <si>
    <t>Notes</t>
  </si>
  <si>
    <t>m2dma 3la computer kaman fa kalem kareem.</t>
  </si>
  <si>
    <t>msh fadya bukra</t>
  </si>
  <si>
    <t>didn't respond</t>
  </si>
  <si>
    <t>mt3rfsh ay 7aga 3n flutter.</t>
  </si>
  <si>
    <t>mobilo moghlakm</t>
  </si>
  <si>
    <t>gher mota7</t>
  </si>
  <si>
    <t>m2dma fe AI w ghalbn mt3rfsh flutter</t>
  </si>
  <si>
    <t>3aref flutter w shaghal 3la hagat, w awl mra y3ml interview f7yato</t>
  </si>
  <si>
    <t>eb3tlo playlist l dart yzakrha.</t>
  </si>
  <si>
    <t>A/R</t>
  </si>
  <si>
    <t xml:space="preserve">el byday2ha: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</si>
</sst>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family val="2"/>
      <scheme val="minor"/>
    </font>
    <font>
      <sz val="10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42BDFF"/>
        <bgColor rgb="FF42BD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A5B-32DB-4905-A3DD-4BCA9BA1D5A1}">
  <sheetPr>
    <outlinePr summaryBelow="0" summaryRight="0"/>
  </sheetPr>
  <dimension ref="A1:N24"/>
  <sheetViews>
    <sheetView tabSelected="1" topLeftCell="A3" workbookViewId="0">
      <selection activeCell="M17" sqref="M17"/>
    </sheetView>
  </sheetViews>
  <sheetFormatPr defaultColWidth="12.6640625" defaultRowHeight="15.75" customHeight="1" x14ac:dyDescent="0.3"/>
  <cols>
    <col min="1" max="1" width="37.33203125" customWidth="1"/>
    <col min="2" max="2" width="12.109375" customWidth="1"/>
    <col min="3" max="3" width="27.33203125" customWidth="1"/>
    <col min="4" max="4" width="20.21875" customWidth="1"/>
    <col min="5" max="5" width="47.44140625" customWidth="1"/>
    <col min="13" max="13" width="55.44140625" customWidth="1"/>
  </cols>
  <sheetData>
    <row r="1" spans="1:14" ht="16.2" x14ac:dyDescent="0.4">
      <c r="A1" s="3" t="s">
        <v>10</v>
      </c>
      <c r="B1" s="3" t="s">
        <v>9</v>
      </c>
      <c r="C1" s="3" t="s">
        <v>8</v>
      </c>
      <c r="D1" s="3" t="s">
        <v>7</v>
      </c>
      <c r="E1" s="3" t="s">
        <v>6</v>
      </c>
      <c r="F1" s="3" t="s">
        <v>5</v>
      </c>
      <c r="G1" s="3" t="s">
        <v>4</v>
      </c>
      <c r="H1" s="4" t="s">
        <v>3</v>
      </c>
      <c r="I1" s="3" t="s">
        <v>2</v>
      </c>
      <c r="J1" s="3" t="s">
        <v>1</v>
      </c>
      <c r="K1" s="3" t="s">
        <v>0</v>
      </c>
      <c r="L1" s="3" t="s">
        <v>11</v>
      </c>
      <c r="M1" s="3" t="s">
        <v>12</v>
      </c>
      <c r="N1" s="3" t="s">
        <v>22</v>
      </c>
    </row>
    <row r="2" spans="1:14" ht="15.75" customHeight="1" x14ac:dyDescent="0.4">
      <c r="A2" s="1" t="str">
        <f ca="1">IFERROR(__xludf.DUMMYFUNCTION("FILTER(Genral!A1:K2000,Genral!H:H=""IT-Mobile"")
"),"Salma Hossam elden Hassan Mohamed")</f>
        <v>Salma Hossam elden Hassan Mohamed</v>
      </c>
      <c r="B2" s="1">
        <f ca="1">IFERROR(__xludf.DUMMYFUNCTION("""COMPUTED_VALUE"""),1119171714)</f>
        <v>1119171714</v>
      </c>
      <c r="C2" s="1" t="str">
        <f ca="1">IFERROR(__xludf.DUMMYFUNCTION("""COMPUTED_VALUE"""),"salma1soliman00@gmail.com")</f>
        <v>salma1soliman00@gmail.com</v>
      </c>
      <c r="D2" s="1" t="str">
        <f ca="1">IFERROR(__xludf.DUMMYFUNCTION("""COMPUTED_VALUE"""),"Cairo University")</f>
        <v>Cairo University</v>
      </c>
      <c r="E2" s="1" t="str">
        <f ca="1">IFERROR(__xludf.DUMMYFUNCTION("""COMPUTED_VALUE"""),"Computer and Artificial intelligence ")</f>
        <v xml:space="preserve">Computer and Artificial intelligence </v>
      </c>
      <c r="F2" s="1">
        <f ca="1">IFERROR(__xludf.DUMMYFUNCTION("""COMPUTED_VALUE"""),2024)</f>
        <v>2024</v>
      </c>
      <c r="G2" s="1" t="str">
        <f ca="1">IFERROR(__xludf.DUMMYFUNCTION("""COMPUTED_VALUE"""),"Member")</f>
        <v>Member</v>
      </c>
      <c r="H2" s="2" t="str">
        <f ca="1">IFERROR(__xludf.DUMMYFUNCTION("""COMPUTED_VALUE"""),"IT-Mobile")</f>
        <v>IT-Mobile</v>
      </c>
      <c r="I2" s="1">
        <f ca="1">IFERROR(__xludf.DUMMYFUNCTION("""COMPUTED_VALUE"""),2023)</f>
        <v>2023</v>
      </c>
      <c r="J2" s="1" t="str">
        <f ca="1">IFERROR(__xludf.DUMMYFUNCTION("""COMPUTED_VALUE"""),"membership")</f>
        <v>membership</v>
      </c>
      <c r="K2" s="1" t="str">
        <f ca="1">IFERROR(__xludf.DUMMYFUNCTION("""COMPUTED_VALUE"""),"{}")</f>
        <v>{}</v>
      </c>
      <c r="M2" t="s">
        <v>14</v>
      </c>
    </row>
    <row r="3" spans="1:14" ht="15.75" customHeight="1" x14ac:dyDescent="0.4">
      <c r="A3" s="1" t="str">
        <f ca="1">IFERROR(__xludf.DUMMYFUNCTION("""COMPUTED_VALUE"""),"Mahmoud Mohamed Ezz Eldin")</f>
        <v>Mahmoud Mohamed Ezz Eldin</v>
      </c>
      <c r="B3" s="1">
        <f ca="1">IFERROR(__xludf.DUMMYFUNCTION("""COMPUTED_VALUE"""),1145157672)</f>
        <v>1145157672</v>
      </c>
      <c r="C3" s="1" t="str">
        <f ca="1">IFERROR(__xludf.DUMMYFUNCTION("""COMPUTED_VALUE"""),"mah.emam7@gmail.com")</f>
        <v>mah.emam7@gmail.com</v>
      </c>
      <c r="D3" s="1" t="str">
        <f ca="1">IFERROR(__xludf.DUMMYFUNCTION("""COMPUTED_VALUE"""),"Cairo University ")</f>
        <v xml:space="preserve">Cairo University </v>
      </c>
      <c r="E3" s="1" t="str">
        <f ca="1">IFERROR(__xludf.DUMMYFUNCTION("""COMPUTED_VALUE"""),"Engineering ")</f>
        <v xml:space="preserve">Engineering </v>
      </c>
      <c r="F3" s="1">
        <f ca="1">IFERROR(__xludf.DUMMYFUNCTION("""COMPUTED_VALUE"""),2023)</f>
        <v>2023</v>
      </c>
      <c r="G3" s="1" t="str">
        <f ca="1">IFERROR(__xludf.DUMMYFUNCTION("""COMPUTED_VALUE"""),"Member")</f>
        <v>Member</v>
      </c>
      <c r="H3" s="2" t="str">
        <f ca="1">IFERROR(__xludf.DUMMYFUNCTION("""COMPUTED_VALUE"""),"IT-Mobile")</f>
        <v>IT-Mobile</v>
      </c>
      <c r="I3" s="1">
        <f ca="1">IFERROR(__xludf.DUMMYFUNCTION("""COMPUTED_VALUE"""),2023)</f>
        <v>2023</v>
      </c>
      <c r="J3" s="1" t="str">
        <f ca="1">IFERROR(__xludf.DUMMYFUNCTION("""COMPUTED_VALUE"""),"membership")</f>
        <v>membership</v>
      </c>
      <c r="K3" s="1" t="str">
        <f ca="1">IFERROR(__xludf.DUMMYFUNCTION("""COMPUTED_VALUE"""),"{}")</f>
        <v>{}</v>
      </c>
      <c r="M3" t="s">
        <v>15</v>
      </c>
    </row>
    <row r="4" spans="1:14" ht="15.75" customHeight="1" x14ac:dyDescent="0.4">
      <c r="A4" s="1" t="str">
        <f ca="1">IFERROR(__xludf.DUMMYFUNCTION("""COMPUTED_VALUE"""),"Menna Mohamed Abdelbaset")</f>
        <v>Menna Mohamed Abdelbaset</v>
      </c>
      <c r="B4" s="1">
        <f ca="1">IFERROR(__xludf.DUMMYFUNCTION("""COMPUTED_VALUE"""),1013222936)</f>
        <v>1013222936</v>
      </c>
      <c r="C4" s="1" t="str">
        <f ca="1">IFERROR(__xludf.DUMMYFUNCTION("""COMPUTED_VALUE"""),"menamohamed0207@gmail.com")</f>
        <v>menamohamed0207@gmail.com</v>
      </c>
      <c r="D4" s="1" t="str">
        <f ca="1">IFERROR(__xludf.DUMMYFUNCTION("""COMPUTED_VALUE"""),"Cairo University ")</f>
        <v xml:space="preserve">Cairo University </v>
      </c>
      <c r="E4" s="1" t="str">
        <f ca="1">IFERROR(__xludf.DUMMYFUNCTION("""COMPUTED_VALUE"""),"Engineering ")</f>
        <v xml:space="preserve">Engineering </v>
      </c>
      <c r="F4" s="1">
        <f ca="1">IFERROR(__xludf.DUMMYFUNCTION("""COMPUTED_VALUE"""),2025)</f>
        <v>2025</v>
      </c>
      <c r="G4" s="1" t="str">
        <f ca="1">IFERROR(__xludf.DUMMYFUNCTION("""COMPUTED_VALUE"""),"Member")</f>
        <v>Member</v>
      </c>
      <c r="H4" s="2" t="str">
        <f ca="1">IFERROR(__xludf.DUMMYFUNCTION("""COMPUTED_VALUE"""),"IT-Mobile")</f>
        <v>IT-Mobile</v>
      </c>
      <c r="I4" s="1">
        <f ca="1">IFERROR(__xludf.DUMMYFUNCTION("""COMPUTED_VALUE"""),2023)</f>
        <v>2023</v>
      </c>
      <c r="J4" s="1" t="str">
        <f ca="1">IFERROR(__xludf.DUMMYFUNCTION("""COMPUTED_VALUE"""),"membership")</f>
        <v>membership</v>
      </c>
      <c r="K4" s="1" t="str">
        <f ca="1">IFERROR(__xludf.DUMMYFUNCTION("""COMPUTED_VALUE"""),"{}")</f>
        <v>{}</v>
      </c>
      <c r="L4" s="5">
        <v>0.14583333333333334</v>
      </c>
      <c r="M4" t="s">
        <v>13</v>
      </c>
    </row>
    <row r="5" spans="1:14" ht="15.75" customHeight="1" x14ac:dyDescent="0.4">
      <c r="A5" s="1" t="str">
        <f ca="1">IFERROR(__xludf.DUMMYFUNCTION("""COMPUTED_VALUE"""),"abdelrahman Mohamed")</f>
        <v>abdelrahman Mohamed</v>
      </c>
      <c r="B5" s="1">
        <f ca="1">IFERROR(__xludf.DUMMYFUNCTION("""COMPUTED_VALUE"""),1010428729)</f>
        <v>1010428729</v>
      </c>
      <c r="C5" s="1" t="str">
        <f ca="1">IFERROR(__xludf.DUMMYFUNCTION("""COMPUTED_VALUE"""),"abdohefney1@gmail.com")</f>
        <v>abdohefney1@gmail.com</v>
      </c>
      <c r="D5" s="1" t="str">
        <f ca="1">IFERROR(__xludf.DUMMYFUNCTION("""COMPUTED_VALUE"""),"Cairo University")</f>
        <v>Cairo University</v>
      </c>
      <c r="E5" s="1" t="str">
        <f ca="1">IFERROR(__xludf.DUMMYFUNCTION("""COMPUTED_VALUE"""),"Engineering")</f>
        <v>Engineering</v>
      </c>
      <c r="F5" s="1">
        <f ca="1">IFERROR(__xludf.DUMMYFUNCTION("""COMPUTED_VALUE"""),2025)</f>
        <v>2025</v>
      </c>
      <c r="G5" s="1" t="str">
        <f ca="1">IFERROR(__xludf.DUMMYFUNCTION("""COMPUTED_VALUE"""),"Member")</f>
        <v>Member</v>
      </c>
      <c r="H5" s="2" t="str">
        <f ca="1">IFERROR(__xludf.DUMMYFUNCTION("""COMPUTED_VALUE"""),"IT-Mobile")</f>
        <v>IT-Mobile</v>
      </c>
      <c r="I5" s="1">
        <f ca="1">IFERROR(__xludf.DUMMYFUNCTION("""COMPUTED_VALUE"""),2023)</f>
        <v>2023</v>
      </c>
      <c r="J5" s="1" t="str">
        <f ca="1">IFERROR(__xludf.DUMMYFUNCTION("""COMPUTED_VALUE"""),"membership")</f>
        <v>membership</v>
      </c>
      <c r="K5" s="1" t="str">
        <f ca="1">IFERROR(__xludf.DUMMYFUNCTION("""COMPUTED_VALUE"""),"{}")</f>
        <v>{}</v>
      </c>
      <c r="M5" t="s">
        <v>15</v>
      </c>
    </row>
    <row r="6" spans="1:14" ht="15.75" customHeight="1" x14ac:dyDescent="0.4">
      <c r="A6" s="1" t="str">
        <f ca="1">IFERROR(__xludf.DUMMYFUNCTION("""COMPUTED_VALUE"""),"Bassma khaled ")</f>
        <v xml:space="preserve">Bassma khaled </v>
      </c>
      <c r="B6" s="1">
        <f ca="1">IFERROR(__xludf.DUMMYFUNCTION("""COMPUTED_VALUE"""),1002605905)</f>
        <v>1002605905</v>
      </c>
      <c r="C6" s="1" t="str">
        <f ca="1">IFERROR(__xludf.DUMMYFUNCTION("""COMPUTED_VALUE"""),"bassmakhaleed123@gmail.com")</f>
        <v>bassmakhaleed123@gmail.com</v>
      </c>
      <c r="D6" s="1" t="str">
        <f ca="1">IFERROR(__xludf.DUMMYFUNCTION("""COMPUTED_VALUE"""),"Cairo university ")</f>
        <v xml:space="preserve">Cairo university </v>
      </c>
      <c r="E6" s="1" t="str">
        <f ca="1">IFERROR(__xludf.DUMMYFUNCTION("""COMPUTED_VALUE"""),"Computer Science and artificial intelligence ")</f>
        <v xml:space="preserve">Computer Science and artificial intelligence </v>
      </c>
      <c r="F6" s="1">
        <f ca="1">IFERROR(__xludf.DUMMYFUNCTION("""COMPUTED_VALUE"""),2024)</f>
        <v>2024</v>
      </c>
      <c r="G6" s="1" t="str">
        <f ca="1">IFERROR(__xludf.DUMMYFUNCTION("""COMPUTED_VALUE"""),"Member")</f>
        <v>Member</v>
      </c>
      <c r="H6" s="2" t="str">
        <f ca="1">IFERROR(__xludf.DUMMYFUNCTION("""COMPUTED_VALUE"""),"IT-Mobile")</f>
        <v>IT-Mobile</v>
      </c>
      <c r="I6" s="1">
        <f ca="1">IFERROR(__xludf.DUMMYFUNCTION("""COMPUTED_VALUE"""),2023)</f>
        <v>2023</v>
      </c>
      <c r="J6" s="1" t="str">
        <f ca="1">IFERROR(__xludf.DUMMYFUNCTION("""COMPUTED_VALUE"""),"membership")</f>
        <v>membership</v>
      </c>
      <c r="K6" s="1" t="str">
        <f ca="1">IFERROR(__xludf.DUMMYFUNCTION("""COMPUTED_VALUE"""),"{}")</f>
        <v>{}</v>
      </c>
      <c r="M6" t="s">
        <v>14</v>
      </c>
    </row>
    <row r="7" spans="1:14" ht="15.75" customHeight="1" x14ac:dyDescent="0.4">
      <c r="A7" s="1" t="str">
        <f ca="1">IFERROR(__xludf.DUMMYFUNCTION("""COMPUTED_VALUE"""),"Yassin adel hassan")</f>
        <v>Yassin adel hassan</v>
      </c>
      <c r="B7" s="1">
        <f ca="1">IFERROR(__xludf.DUMMYFUNCTION("""COMPUTED_VALUE"""),1145980698)</f>
        <v>1145980698</v>
      </c>
      <c r="C7" s="1" t="str">
        <f ca="1">IFERROR(__xludf.DUMMYFUNCTION("""COMPUTED_VALUE"""),"yassinadel2001@gmail.com")</f>
        <v>yassinadel2001@gmail.com</v>
      </c>
      <c r="D7" s="1" t="str">
        <f ca="1">IFERROR(__xludf.DUMMYFUNCTION("""COMPUTED_VALUE"""),"Cairo university ")</f>
        <v xml:space="preserve">Cairo university </v>
      </c>
      <c r="E7" s="1" t="str">
        <f ca="1">IFERROR(__xludf.DUMMYFUNCTION("""COMPUTED_VALUE"""),"Computers and artificial intelligence")</f>
        <v>Computers and artificial intelligence</v>
      </c>
      <c r="F7" s="1">
        <f ca="1">IFERROR(__xludf.DUMMYFUNCTION("""COMPUTED_VALUE"""),2024)</f>
        <v>2024</v>
      </c>
      <c r="G7" s="1" t="str">
        <f ca="1">IFERROR(__xludf.DUMMYFUNCTION("""COMPUTED_VALUE"""),"Member")</f>
        <v>Member</v>
      </c>
      <c r="H7" s="2" t="str">
        <f ca="1">IFERROR(__xludf.DUMMYFUNCTION("""COMPUTED_VALUE"""),"IT-Mobile")</f>
        <v>IT-Mobile</v>
      </c>
      <c r="I7" s="1">
        <f ca="1">IFERROR(__xludf.DUMMYFUNCTION("""COMPUTED_VALUE"""),2023)</f>
        <v>2023</v>
      </c>
      <c r="J7" s="1" t="str">
        <f ca="1">IFERROR(__xludf.DUMMYFUNCTION("""COMPUTED_VALUE"""),"membership")</f>
        <v>membership</v>
      </c>
      <c r="K7" s="1" t="str">
        <f ca="1">IFERROR(__xludf.DUMMYFUNCTION("""COMPUTED_VALUE"""),"{}")</f>
        <v>{}</v>
      </c>
      <c r="M7" t="s">
        <v>17</v>
      </c>
    </row>
    <row r="8" spans="1:14" ht="15.75" customHeight="1" x14ac:dyDescent="0.4">
      <c r="A8" s="1" t="str">
        <f ca="1">IFERROR(__xludf.DUMMYFUNCTION("""COMPUTED_VALUE"""),"Nada ahmed Galal ")</f>
        <v xml:space="preserve">Nada ahmed Galal </v>
      </c>
      <c r="B8" s="1">
        <f ca="1">IFERROR(__xludf.DUMMYFUNCTION("""COMPUTED_VALUE"""),1141573498)</f>
        <v>1141573498</v>
      </c>
      <c r="C8" s="1" t="str">
        <f ca="1">IFERROR(__xludf.DUMMYFUNCTION("""COMPUTED_VALUE"""),"n.ahmedgalal29@gamil.com")</f>
        <v>n.ahmedgalal29@gamil.com</v>
      </c>
      <c r="D8" s="1" t="str">
        <f ca="1">IFERROR(__xludf.DUMMYFUNCTION("""COMPUTED_VALUE"""),"Cairo university ")</f>
        <v xml:space="preserve">Cairo university </v>
      </c>
      <c r="E8" s="1" t="str">
        <f ca="1">IFERROR(__xludf.DUMMYFUNCTION("""COMPUTED_VALUE"""),"Computer science ")</f>
        <v xml:space="preserve">Computer science </v>
      </c>
      <c r="F8" s="1">
        <f ca="1">IFERROR(__xludf.DUMMYFUNCTION("""COMPUTED_VALUE"""),2024)</f>
        <v>2024</v>
      </c>
      <c r="G8" s="1" t="str">
        <f ca="1">IFERROR(__xludf.DUMMYFUNCTION("""COMPUTED_VALUE"""),"Member")</f>
        <v>Member</v>
      </c>
      <c r="H8" s="2" t="str">
        <f ca="1">IFERROR(__xludf.DUMMYFUNCTION("""COMPUTED_VALUE"""),"IT-Mobile")</f>
        <v>IT-Mobile</v>
      </c>
      <c r="I8" s="1">
        <f ca="1">IFERROR(__xludf.DUMMYFUNCTION("""COMPUTED_VALUE"""),2023)</f>
        <v>2023</v>
      </c>
      <c r="J8" s="1" t="str">
        <f ca="1">IFERROR(__xludf.DUMMYFUNCTION("""COMPUTED_VALUE"""),"membership")</f>
        <v>membership</v>
      </c>
      <c r="K8" s="1" t="str">
        <f ca="1">IFERROR(__xludf.DUMMYFUNCTION("""COMPUTED_VALUE"""),"{}")</f>
        <v>{}</v>
      </c>
      <c r="L8">
        <v>4</v>
      </c>
      <c r="M8" t="s">
        <v>16</v>
      </c>
    </row>
    <row r="9" spans="1:14" ht="15.75" customHeight="1" x14ac:dyDescent="0.4">
      <c r="A9" s="1" t="str">
        <f ca="1">IFERROR(__xludf.DUMMYFUNCTION("""COMPUTED_VALUE"""),"Beshara Safwat ")</f>
        <v xml:space="preserve">Beshara Safwat </v>
      </c>
      <c r="B9" s="1">
        <f ca="1">IFERROR(__xludf.DUMMYFUNCTION("""COMPUTED_VALUE"""),1206785172)</f>
        <v>1206785172</v>
      </c>
      <c r="C9" s="1" t="str">
        <f ca="1">IFERROR(__xludf.DUMMYFUNCTION("""COMPUTED_VALUE"""),"beshara.awad00@eng-st.cu.edu.eg")</f>
        <v>beshara.awad00@eng-st.cu.edu.eg</v>
      </c>
      <c r="D9" s="1" t="str">
        <f ca="1">IFERROR(__xludf.DUMMYFUNCTION("""COMPUTED_VALUE"""),"Cairo University")</f>
        <v>Cairo University</v>
      </c>
      <c r="E9" s="1" t="str">
        <f ca="1">IFERROR(__xludf.DUMMYFUNCTION("""COMPUTED_VALUE"""),"Engineering")</f>
        <v>Engineering</v>
      </c>
      <c r="F9" s="1">
        <f ca="1">IFERROR(__xludf.DUMMYFUNCTION("""COMPUTED_VALUE"""),2024)</f>
        <v>2024</v>
      </c>
      <c r="G9" s="1" t="str">
        <f ca="1">IFERROR(__xludf.DUMMYFUNCTION("""COMPUTED_VALUE"""),"Member")</f>
        <v>Member</v>
      </c>
      <c r="H9" s="2" t="str">
        <f ca="1">IFERROR(__xludf.DUMMYFUNCTION("""COMPUTED_VALUE"""),"IT-Mobile")</f>
        <v>IT-Mobile</v>
      </c>
      <c r="I9" s="1">
        <f ca="1">IFERROR(__xludf.DUMMYFUNCTION("""COMPUTED_VALUE"""),2023)</f>
        <v>2023</v>
      </c>
      <c r="J9" s="1" t="str">
        <f ca="1">IFERROR(__xludf.DUMMYFUNCTION("""COMPUTED_VALUE"""),"membership")</f>
        <v>membership</v>
      </c>
      <c r="K9" s="1" t="str">
        <f ca="1">IFERROR(__xludf.DUMMYFUNCTION("""COMPUTED_VALUE"""),"{}")</f>
        <v>{}</v>
      </c>
      <c r="M9" t="s">
        <v>18</v>
      </c>
    </row>
    <row r="10" spans="1:14" ht="15.75" customHeight="1" x14ac:dyDescent="0.4">
      <c r="A10" s="1" t="str">
        <f ca="1">IFERROR(__xludf.DUMMYFUNCTION("""COMPUTED_VALUE"""),"Elhassan Ali")</f>
        <v>Elhassan Ali</v>
      </c>
      <c r="B10" s="1">
        <f ca="1">IFERROR(__xludf.DUMMYFUNCTION("""COMPUTED_VALUE"""),1110357406)</f>
        <v>1110357406</v>
      </c>
      <c r="C10" s="1" t="str">
        <f ca="1">IFERROR(__xludf.DUMMYFUNCTION("""COMPUTED_VALUE"""),"elhassanali159@gmail.com")</f>
        <v>elhassanali159@gmail.com</v>
      </c>
      <c r="D10" s="1" t="str">
        <f ca="1">IFERROR(__xludf.DUMMYFUNCTION("""COMPUTED_VALUE"""),"Cairo University")</f>
        <v>Cairo University</v>
      </c>
      <c r="E10" s="1" t="str">
        <f ca="1">IFERROR(__xludf.DUMMYFUNCTION("""COMPUTED_VALUE"""),"Computer Science and artificial intelligence ")</f>
        <v xml:space="preserve">Computer Science and artificial intelligence </v>
      </c>
      <c r="F10" s="1">
        <f ca="1">IFERROR(__xludf.DUMMYFUNCTION(B5),2024)</f>
        <v>2024</v>
      </c>
      <c r="G10" s="1" t="str">
        <f ca="1">IFERROR(__xludf.DUMMYFUNCTION("""COMPUTED_VALUE"""),"Member")</f>
        <v>Member</v>
      </c>
      <c r="H10" s="2" t="str">
        <f ca="1">IFERROR(__xludf.DUMMYFUNCTION("""COMPUTED_VALUE"""),"IT-Mobile")</f>
        <v>IT-Mobile</v>
      </c>
      <c r="I10" s="1">
        <f ca="1">IFERROR(__xludf.DUMMYFUNCTION("""COMPUTED_VALUE"""),2023)</f>
        <v>2023</v>
      </c>
      <c r="J10" s="1" t="str">
        <f ca="1">IFERROR(__xludf.DUMMYFUNCTION("""COMPUTED_VALUE"""),"membership")</f>
        <v>membership</v>
      </c>
      <c r="K10" s="1" t="str">
        <f ca="1">IFERROR(__xludf.DUMMYFUNCTION("""COMPUTED_VALUE"""),"{}")</f>
        <v>{}</v>
      </c>
      <c r="L10" s="5">
        <v>0.22916666666666666</v>
      </c>
      <c r="M10" t="s">
        <v>20</v>
      </c>
    </row>
    <row r="11" spans="1:14" ht="15.75" customHeight="1" x14ac:dyDescent="0.4">
      <c r="A11" s="1" t="str">
        <f ca="1">IFERROR(__xludf.DUMMYFUNCTION("""COMPUTED_VALUE"""),"Bavly Nabil")</f>
        <v>Bavly Nabil</v>
      </c>
      <c r="B11" s="1">
        <f ca="1">IFERROR(__xludf.DUMMYFUNCTION("""COMPUTED_VALUE"""),1203487111)</f>
        <v>1203487111</v>
      </c>
      <c r="C11" s="1" t="str">
        <f ca="1">IFERROR(__xludf.DUMMYFUNCTION("""COMPUTED_VALUE"""),"bavlynabil80@gmail.com")</f>
        <v>bavlynabil80@gmail.com</v>
      </c>
      <c r="D11" s="1" t="str">
        <f ca="1">IFERROR(__xludf.DUMMYFUNCTION("""COMPUTED_VALUE"""),"Cairo University")</f>
        <v>Cairo University</v>
      </c>
      <c r="E11" s="1" t="str">
        <f ca="1">IFERROR(__xludf.DUMMYFUNCTION("""COMPUTED_VALUE"""),"Engineering ")</f>
        <v xml:space="preserve">Engineering </v>
      </c>
      <c r="F11" s="1">
        <f ca="1">IFERROR(__xludf.DUMMYFUNCTION("""COMPUTED_VALUE"""),2025)</f>
        <v>2025</v>
      </c>
      <c r="G11" s="1" t="str">
        <f ca="1">IFERROR(__xludf.DUMMYFUNCTION("""COMPUTED_VALUE"""),"Member")</f>
        <v>Member</v>
      </c>
      <c r="H11" s="1" t="str">
        <f ca="1">IFERROR(__xludf.DUMMYFUNCTION("""COMPUTED_VALUE"""),"IT-Mobile")</f>
        <v>IT-Mobile</v>
      </c>
      <c r="I11" s="1">
        <f ca="1">IFERROR(__xludf.DUMMYFUNCTION("""COMPUTED_VALUE"""),2023)</f>
        <v>2023</v>
      </c>
      <c r="J11" s="1" t="str">
        <f ca="1">IFERROR(__xludf.DUMMYFUNCTION("""COMPUTED_VALUE"""),"membership")</f>
        <v>membership</v>
      </c>
      <c r="K11" s="1" t="str">
        <f ca="1">IFERROR(__xludf.DUMMYFUNCTION("""COMPUTED_VALUE"""),"{}")</f>
        <v>{}</v>
      </c>
    </row>
    <row r="12" spans="1:14" ht="15.75" customHeight="1" x14ac:dyDescent="0.4">
      <c r="A12" s="1" t="str">
        <f ca="1">IFERROR(__xludf.DUMMYFUNCTION("""COMPUTED_VALUE"""),"Mariam Mohamed Behairy ")</f>
        <v xml:space="preserve">Mariam Mohamed Behairy </v>
      </c>
      <c r="B12" s="1">
        <f ca="1">IFERROR(__xludf.DUMMYFUNCTION("""COMPUTED_VALUE"""),1012608447)</f>
        <v>1012608447</v>
      </c>
      <c r="C12" s="1" t="str">
        <f ca="1">IFERROR(__xludf.DUMMYFUNCTION("""COMPUTED_VALUE"""),"mariambehairy3@gmail.com")</f>
        <v>mariambehairy3@gmail.com</v>
      </c>
      <c r="D12" s="1" t="str">
        <f ca="1">IFERROR(__xludf.DUMMYFUNCTION("""COMPUTED_VALUE"""),"Cairo University")</f>
        <v>Cairo University</v>
      </c>
      <c r="E12" s="1" t="str">
        <f ca="1">IFERROR(__xludf.DUMMYFUNCTION("""COMPUTED_VALUE"""),"Computer science ")</f>
        <v xml:space="preserve">Computer science </v>
      </c>
      <c r="F12" s="1">
        <f ca="1">IFERROR(__xludf.DUMMYFUNCTION("""COMPUTED_VALUE"""),2025)</f>
        <v>2025</v>
      </c>
      <c r="G12" s="1" t="str">
        <f ca="1">IFERROR(__xludf.DUMMYFUNCTION("""COMPUTED_VALUE"""),"Member")</f>
        <v>Member</v>
      </c>
      <c r="H12" s="1" t="str">
        <f ca="1">IFERROR(__xludf.DUMMYFUNCTION("""COMPUTED_VALUE"""),"IT-Mobile")</f>
        <v>IT-Mobile</v>
      </c>
      <c r="I12" s="1">
        <f ca="1">IFERROR(__xludf.DUMMYFUNCTION("""COMPUTED_VALUE"""),2023)</f>
        <v>2023</v>
      </c>
      <c r="J12" s="1" t="str">
        <f ca="1">IFERROR(__xludf.DUMMYFUNCTION("""COMPUTED_VALUE"""),"membership")</f>
        <v>membership</v>
      </c>
      <c r="K12" s="1" t="str">
        <f ca="1">IFERROR(__xludf.DUMMYFUNCTION("""COMPUTED_VALUE"""),"{}")</f>
        <v>{}</v>
      </c>
      <c r="L12" s="5">
        <v>0.1875</v>
      </c>
      <c r="M12" t="s">
        <v>19</v>
      </c>
    </row>
    <row r="13" spans="1:14" ht="16.2" x14ac:dyDescent="0.4">
      <c r="A13" s="1" t="str">
        <f ca="1">IFERROR(__xludf.DUMMYFUNCTION("""COMPUTED_VALUE"""),"Mahitab Yasser")</f>
        <v>Mahitab Yasser</v>
      </c>
      <c r="B13" s="1">
        <f ca="1">IFERROR(__xludf.DUMMYFUNCTION("""COMPUTED_VALUE"""),1119635688)</f>
        <v>1119635688</v>
      </c>
      <c r="C13" s="1" t="str">
        <f ca="1">IFERROR(__xludf.DUMMYFUNCTION("""COMPUTED_VALUE"""),"mahitabyasser0@gmail.com")</f>
        <v>mahitabyasser0@gmail.com</v>
      </c>
      <c r="D13" s="1" t="str">
        <f ca="1">IFERROR(__xludf.DUMMYFUNCTION("""COMPUTED_VALUE"""),"Cairo University")</f>
        <v>Cairo University</v>
      </c>
      <c r="E13" s="1" t="str">
        <f ca="1">IFERROR(__xludf.DUMMYFUNCTION("""COMPUTED_VALUE"""),"computer science ")</f>
        <v xml:space="preserve">computer science </v>
      </c>
      <c r="F13" s="1">
        <f ca="1">IFERROR(__xludf.DUMMYFUNCTION("""COMPUTED_VALUE"""),2025)</f>
        <v>2025</v>
      </c>
      <c r="G13" s="1" t="str">
        <f ca="1">IFERROR(__xludf.DUMMYFUNCTION("""COMPUTED_VALUE"""),"Member")</f>
        <v>Member</v>
      </c>
      <c r="H13" s="1" t="str">
        <f ca="1">IFERROR(__xludf.DUMMYFUNCTION("""COMPUTED_VALUE"""),"IT-Mobile")</f>
        <v>IT-Mobile</v>
      </c>
      <c r="I13" s="1">
        <f ca="1">IFERROR(__xludf.DUMMYFUNCTION("""COMPUTED_VALUE"""),2023)</f>
        <v>2023</v>
      </c>
      <c r="J13" s="1" t="str">
        <f ca="1">IFERROR(__xludf.DUMMYFUNCTION("""COMPUTED_VALUE"""),"membership")</f>
        <v>membership</v>
      </c>
      <c r="K13" s="1" t="str">
        <f ca="1">IFERROR(__xludf.DUMMYFUNCTION("""COMPUTED_VALUE"""),"{}")</f>
        <v>{}</v>
      </c>
      <c r="L13">
        <v>3</v>
      </c>
    </row>
    <row r="14" spans="1:14" ht="16.2" x14ac:dyDescent="0.4">
      <c r="A14" s="1" t="str">
        <f ca="1">IFERROR(__xludf.DUMMYFUNCTION("""COMPUTED_VALUE"""),"Rana Essam Ibrahim")</f>
        <v>Rana Essam Ibrahim</v>
      </c>
      <c r="B14" s="1">
        <f ca="1">IFERROR(__xludf.DUMMYFUNCTION("""COMPUTED_VALUE"""),1145303111)</f>
        <v>1145303111</v>
      </c>
      <c r="C14" s="1" t="str">
        <f ca="1">IFERROR(__xludf.DUMMYFUNCTION("""COMPUTED_VALUE"""),"ranaessam03@gmail.com")</f>
        <v>ranaessam03@gmail.com</v>
      </c>
      <c r="D14" s="1" t="str">
        <f ca="1">IFERROR(__xludf.DUMMYFUNCTION("""COMPUTED_VALUE"""),"Cairo University ")</f>
        <v xml:space="preserve">Cairo University </v>
      </c>
      <c r="E14" s="1" t="str">
        <f ca="1">IFERROR(__xludf.DUMMYFUNCTION("""COMPUTED_VALUE"""),"Computers and Artificial Intelligence ")</f>
        <v xml:space="preserve">Computers and Artificial Intelligence </v>
      </c>
      <c r="F14" s="1">
        <f ca="1">IFERROR(__xludf.DUMMYFUNCTION("""COMPUTED_VALUE"""),2025)</f>
        <v>2025</v>
      </c>
      <c r="G14" s="1" t="str">
        <f ca="1">IFERROR(__xludf.DUMMYFUNCTION("""COMPUTED_VALUE"""),"Member")</f>
        <v>Member</v>
      </c>
      <c r="H14" s="1" t="str">
        <f ca="1">IFERROR(__xludf.DUMMYFUNCTION("""COMPUTED_VALUE"""),"IT-Mobile")</f>
        <v>IT-Mobile</v>
      </c>
      <c r="I14" s="1">
        <v>2023</v>
      </c>
      <c r="J14" s="1" t="str">
        <f ca="1">IFERROR(__xludf.DUMMYFUNCTION("""COMPUTED_VALUE"""),"membership")</f>
        <v>membership</v>
      </c>
      <c r="K14" s="1" t="str">
        <f ca="1">IFERROR(__xludf.DUMMYFUNCTION("""COMPUTED_VALUE"""),"{}")</f>
        <v>{}</v>
      </c>
      <c r="L14" s="5">
        <v>0.27083333333333331</v>
      </c>
    </row>
    <row r="15" spans="1:14" ht="16.2" x14ac:dyDescent="0.4">
      <c r="A15" s="1" t="str">
        <f ca="1">IFERROR(__xludf.DUMMYFUNCTION("""COMPUTED_VALUE"""),"Nour El-din Ahmed Hussein ")</f>
        <v xml:space="preserve">Nour El-din Ahmed Hussein </v>
      </c>
      <c r="B15" s="1">
        <f ca="1">IFERROR(__xludf.DUMMYFUNCTION("""COMPUTED_VALUE"""),1067935799)</f>
        <v>1067935799</v>
      </c>
      <c r="C15" s="1" t="str">
        <f ca="1">IFERROR(__xludf.DUMMYFUNCTION("""COMPUTED_VALUE"""),"nour.sehs.3@gmail.com")</f>
        <v>nour.sehs.3@gmail.com</v>
      </c>
      <c r="D15" s="1" t="str">
        <f ca="1">IFERROR(__xludf.DUMMYFUNCTION("""COMPUTED_VALUE"""),"Cairo University ")</f>
        <v xml:space="preserve">Cairo University </v>
      </c>
      <c r="E15" s="1" t="str">
        <f ca="1">IFERROR(__xludf.DUMMYFUNCTION("""COMPUTED_VALUE"""),"Computer and artificial intelligence ")</f>
        <v xml:space="preserve">Computer and artificial intelligence </v>
      </c>
      <c r="F15" s="1">
        <f ca="1">IFERROR(__xludf.DUMMYFUNCTION("""COMPUTED_VALUE"""),2025)</f>
        <v>2025</v>
      </c>
      <c r="G15" s="1" t="str">
        <f ca="1">IFERROR(__xludf.DUMMYFUNCTION("""COMPUTED_VALUE"""),"Member")</f>
        <v>Member</v>
      </c>
      <c r="H15" s="1" t="str">
        <f ca="1">IFERROR(__xludf.DUMMYFUNCTION("""COMPUTED_VALUE"""),"IT-Mobile")</f>
        <v>IT-Mobile</v>
      </c>
      <c r="I15" s="1">
        <f ca="1">IFERROR(__xludf.DUMMYFUNCTION("""COMPUTED_VALUE"""),2023)</f>
        <v>2023</v>
      </c>
      <c r="J15" s="1" t="str">
        <f ca="1">IFERROR(__xludf.DUMMYFUNCTION("""COMPUTED_VALUE"""),"membership")</f>
        <v>membership</v>
      </c>
      <c r="K15" s="1" t="str">
        <f ca="1">IFERROR(__xludf.DUMMYFUNCTION("""COMPUTED_VALUE"""),"{}")</f>
        <v>{}</v>
      </c>
      <c r="L15">
        <v>6</v>
      </c>
      <c r="M15" t="s">
        <v>21</v>
      </c>
    </row>
    <row r="16" spans="1:14" ht="16.2" x14ac:dyDescent="0.4">
      <c r="A16" s="1" t="str">
        <f ca="1">IFERROR(__xludf.DUMMYFUNCTION("""COMPUTED_VALUE"""),"seif eldin")</f>
        <v>seif eldin</v>
      </c>
      <c r="B16" s="1">
        <f ca="1">IFERROR(__xludf.DUMMYFUNCTION("""COMPUTED_VALUE"""),1111116841)</f>
        <v>1111116841</v>
      </c>
      <c r="C16" s="1" t="str">
        <f ca="1">IFERROR(__xludf.DUMMYFUNCTION("""COMPUTED_VALUE"""),"ssaaiiffelden@hotmail.com")</f>
        <v>ssaaiiffelden@hotmail.com</v>
      </c>
      <c r="D16" s="1" t="str">
        <f ca="1">IFERROR(__xludf.DUMMYFUNCTION("""COMPUTED_VALUE"""),"Cairo University")</f>
        <v>Cairo University</v>
      </c>
      <c r="E16" s="1" t="str">
        <f ca="1">IFERROR(__xludf.DUMMYFUNCTION("""COMPUTED_VALUE"""),"Engineering ")</f>
        <v xml:space="preserve">Engineering </v>
      </c>
      <c r="F16" s="1">
        <f ca="1">IFERROR(__xludf.DUMMYFUNCTION("""COMPUTED_VALUE"""),2024)</f>
        <v>2024</v>
      </c>
      <c r="G16" s="1" t="str">
        <f ca="1">IFERROR(__xludf.DUMMYFUNCTION("""COMPUTED_VALUE"""),"Member")</f>
        <v>Member</v>
      </c>
      <c r="H16" s="1" t="str">
        <f ca="1">IFERROR(__xludf.DUMMYFUNCTION("""COMPUTED_VALUE"""),"IT-Mobile")</f>
        <v>IT-Mobile</v>
      </c>
      <c r="I16" s="1">
        <f ca="1">IFERROR(__xludf.DUMMYFUNCTION("""COMPUTED_VALUE"""),2023)</f>
        <v>2023</v>
      </c>
      <c r="J16" s="1" t="str">
        <f ca="1">IFERROR(__xludf.DUMMYFUNCTION("""COMPUTED_VALUE"""),"membership")</f>
        <v>membership</v>
      </c>
      <c r="K16" s="1" t="str">
        <f ca="1">IFERROR(__xludf.DUMMYFUNCTION("""COMPUTED_VALUE"""),"{}")</f>
        <v>{}</v>
      </c>
    </row>
    <row r="17" spans="1:13" ht="16.2" x14ac:dyDescent="0.4">
      <c r="A17" s="1" t="str">
        <f ca="1">IFERROR(__xludf.DUMMYFUNCTION("""COMPUTED_VALUE"""),"Yasmin Khaled ")</f>
        <v xml:space="preserve">Yasmin Khaled </v>
      </c>
      <c r="B17" s="1">
        <f ca="1">IFERROR(__xludf.DUMMYFUNCTION("""COMPUTED_VALUE"""),1123785117)</f>
        <v>1123785117</v>
      </c>
      <c r="C17" s="1" t="str">
        <f ca="1">IFERROR(__xludf.DUMMYFUNCTION("""COMPUTED_VALUE"""),"yasminkhaled1112@gmail.com")</f>
        <v>yasminkhaled1112@gmail.com</v>
      </c>
      <c r="D17" s="1" t="str">
        <f ca="1">IFERROR(__xludf.DUMMYFUNCTION("""COMPUTED_VALUE"""),"Ain Shams University ")</f>
        <v xml:space="preserve">Ain Shams University </v>
      </c>
      <c r="E17" s="1" t="str">
        <f ca="1">IFERROR(__xludf.DUMMYFUNCTION("""COMPUTED_VALUE"""),"Al-Alsun ")</f>
        <v xml:space="preserve">Al-Alsun </v>
      </c>
      <c r="F17" s="1">
        <f ca="1">IFERROR(__xludf.DUMMYFUNCTION("""COMPUTED_VALUE"""),2024)</f>
        <v>2024</v>
      </c>
      <c r="G17" s="1" t="str">
        <f ca="1">IFERROR(__xludf.DUMMYFUNCTION("""COMPUTED_VALUE"""),"Member")</f>
        <v>Member</v>
      </c>
      <c r="H17" s="1" t="str">
        <f ca="1">IFERROR(__xludf.DUMMYFUNCTION("""COMPUTED_VALUE"""),"IT-Mobile")</f>
        <v>IT-Mobile</v>
      </c>
      <c r="I17" s="1">
        <f ca="1">IFERROR(__xludf.DUMMYFUNCTION("""COMPUTED_VALUE"""),2023)</f>
        <v>2023</v>
      </c>
      <c r="J17" s="1" t="str">
        <f ca="1">IFERROR(__xludf.DUMMYFUNCTION("""COMPUTED_VALUE"""),"membership")</f>
        <v>membership</v>
      </c>
      <c r="K17" s="1" t="str">
        <f ca="1">IFERROR(__xludf.DUMMYFUNCTION("""COMPUTED_VALUE"""),"{}")</f>
        <v>{}</v>
      </c>
      <c r="L17">
        <v>5</v>
      </c>
    </row>
    <row r="18" spans="1:13" ht="16.2" x14ac:dyDescent="0.4">
      <c r="A18" s="1" t="str">
        <f ca="1">IFERROR(__xludf.DUMMYFUNCTION("""COMPUTED_VALUE"""),"Habiba yasser sayed abdelkader ")</f>
        <v xml:space="preserve">Habiba yasser sayed abdelkader </v>
      </c>
      <c r="B18" s="1">
        <f ca="1">IFERROR(__xludf.DUMMYFUNCTION("""COMPUTED_VALUE"""),1062693464)</f>
        <v>1062693464</v>
      </c>
      <c r="C18" s="1" t="str">
        <f ca="1">IFERROR(__xludf.DUMMYFUNCTION("""COMPUTED_VALUE"""),"habibayasser55@gmail.com")</f>
        <v>habibayasser55@gmail.com</v>
      </c>
      <c r="D18" s="1" t="str">
        <f ca="1">IFERROR(__xludf.DUMMYFUNCTION("""COMPUTED_VALUE"""),"Cairo University ")</f>
        <v xml:space="preserve">Cairo University </v>
      </c>
      <c r="E18" s="1" t="str">
        <f ca="1">IFERROR(__xludf.DUMMYFUNCTION("""COMPUTED_VALUE"""),"Computers and Artificial intelligence ")</f>
        <v xml:space="preserve">Computers and Artificial intelligence </v>
      </c>
      <c r="F18" s="1">
        <f ca="1">IFERROR(__xludf.DUMMYFUNCTION("""COMPUTED_VALUE"""),2024)</f>
        <v>2024</v>
      </c>
      <c r="G18" s="1" t="str">
        <f ca="1">IFERROR(__xludf.DUMMYFUNCTION("""COMPUTED_VALUE"""),"Member")</f>
        <v>Member</v>
      </c>
      <c r="H18" s="1" t="str">
        <f ca="1">IFERROR(__xludf.DUMMYFUNCTION("""COMPUTED_VALUE"""),"IT-Mobile")</f>
        <v>IT-Mobile</v>
      </c>
      <c r="I18" s="1">
        <f ca="1">IFERROR(__xludf.DUMMYFUNCTION("""COMPUTED_VALUE"""),2023)</f>
        <v>2023</v>
      </c>
      <c r="J18" s="1" t="str">
        <f ca="1">IFERROR(__xludf.DUMMYFUNCTION("""COMPUTED_VALUE"""),"membership")</f>
        <v>membership</v>
      </c>
      <c r="K18" s="1" t="str">
        <f ca="1">IFERROR(__xludf.DUMMYFUNCTION("""COMPUTED_VALUE"""),"{}")</f>
        <v>{}</v>
      </c>
      <c r="M18" t="s">
        <v>23</v>
      </c>
    </row>
    <row r="19" spans="1:13" ht="16.2" x14ac:dyDescent="0.4">
      <c r="A19" s="1" t="str">
        <f ca="1">IFERROR(__xludf.DUMMYFUNCTION("""COMPUTED_VALUE"""),"Nabil Mohammed Nabil")</f>
        <v>Nabil Mohammed Nabil</v>
      </c>
      <c r="B19" s="1">
        <f ca="1">IFERROR(__xludf.DUMMYFUNCTION("""COMPUTED_VALUE"""),1060646767)</f>
        <v>1060646767</v>
      </c>
      <c r="C19" s="1" t="str">
        <f ca="1">IFERROR(__xludf.DUMMYFUNCTION("""COMPUTED_VALUE"""),"nabilm402@gmail.com")</f>
        <v>nabilm402@gmail.com</v>
      </c>
      <c r="D19" s="1" t="str">
        <f ca="1">IFERROR(__xludf.DUMMYFUNCTION("""COMPUTED_VALUE"""),"Cairo University")</f>
        <v>Cairo University</v>
      </c>
      <c r="E19" s="1" t="str">
        <f ca="1">IFERROR(__xludf.DUMMYFUNCTION("""COMPUTED_VALUE"""),"Computers and artificial intelligence")</f>
        <v>Computers and artificial intelligence</v>
      </c>
      <c r="F19" s="1">
        <f ca="1">IFERROR(__xludf.DUMMYFUNCTION("""COMPUTED_VALUE"""),2024)</f>
        <v>2024</v>
      </c>
      <c r="G19" s="1" t="str">
        <f ca="1">IFERROR(__xludf.DUMMYFUNCTION("""COMPUTED_VALUE"""),"Member")</f>
        <v>Member</v>
      </c>
      <c r="H19" s="1" t="str">
        <f ca="1">IFERROR(__xludf.DUMMYFUNCTION("""COMPUTED_VALUE"""),"IT-Mobile")</f>
        <v>IT-Mobile</v>
      </c>
      <c r="I19" s="1">
        <f ca="1">IFERROR(__xludf.DUMMYFUNCTION("""COMPUTED_VALUE"""),2023)</f>
        <v>2023</v>
      </c>
      <c r="J19" s="1" t="str">
        <f ca="1">IFERROR(__xludf.DUMMYFUNCTION("""COMPUTED_VALUE"""),"membership")</f>
        <v>membership</v>
      </c>
      <c r="K19" s="1" t="str">
        <f ca="1">IFERROR(__xludf.DUMMYFUNCTION("""COMPUTED_VALUE"""),"{}")</f>
        <v>{}</v>
      </c>
    </row>
    <row r="20" spans="1:13" ht="16.2" x14ac:dyDescent="0.4">
      <c r="A20" s="1" t="str">
        <f ca="1">IFERROR(__xludf.DUMMYFUNCTION("""COMPUTED_VALUE"""),"Abdelrahman Ibrahem")</f>
        <v>Abdelrahman Ibrahem</v>
      </c>
      <c r="B20" s="1">
        <f ca="1">IFERROR(__xludf.DUMMYFUNCTION("""COMPUTED_VALUE"""),1148922629)</f>
        <v>1148922629</v>
      </c>
      <c r="C20" s="1" t="str">
        <f ca="1">IFERROR(__xludf.DUMMYFUNCTION("""COMPUTED_VALUE"""),"ai4516299@gmail.com")</f>
        <v>ai4516299@gmail.com</v>
      </c>
      <c r="D20" s="1" t="str">
        <f ca="1">IFERROR(__xludf.DUMMYFUNCTION("""COMPUTED_VALUE"""),"Cairo University")</f>
        <v>Cairo University</v>
      </c>
      <c r="E20" s="1" t="str">
        <f ca="1">IFERROR(__xludf.DUMMYFUNCTION("""COMPUTED_VALUE"""),"Science")</f>
        <v>Science</v>
      </c>
      <c r="F20" s="1">
        <f ca="1">IFERROR(__xludf.DUMMYFUNCTION("""COMPUTED_VALUE"""),2024)</f>
        <v>2024</v>
      </c>
      <c r="G20" s="1" t="str">
        <f ca="1">IFERROR(__xludf.DUMMYFUNCTION("""COMPUTED_VALUE"""),"Member")</f>
        <v>Member</v>
      </c>
      <c r="H20" s="1" t="str">
        <f ca="1">IFERROR(__xludf.DUMMYFUNCTION("""COMPUTED_VALUE"""),"IT-Mobile")</f>
        <v>IT-Mobile</v>
      </c>
      <c r="I20" s="1">
        <f ca="1">IFERROR(__xludf.DUMMYFUNCTION("""COMPUTED_VALUE"""),2023)</f>
        <v>2023</v>
      </c>
      <c r="J20" s="1" t="str">
        <f ca="1">IFERROR(__xludf.DUMMYFUNCTION("""COMPUTED_VALUE"""),"membership")</f>
        <v>membership</v>
      </c>
      <c r="K20" s="1" t="str">
        <f ca="1">IFERROR(__xludf.DUMMYFUNCTION("""COMPUTED_VALUE"""),"{}")</f>
        <v>{}</v>
      </c>
    </row>
    <row r="21" spans="1:13" ht="16.2" x14ac:dyDescent="0.4">
      <c r="A21" s="1" t="str">
        <f ca="1">IFERROR(__xludf.DUMMYFUNCTION("""COMPUTED_VALUE"""),"Mohamed Sayed Mosilhe albaydq")</f>
        <v>Mohamed Sayed Mosilhe albaydq</v>
      </c>
      <c r="B21" s="1">
        <f ca="1">IFERROR(__xludf.DUMMYFUNCTION("""COMPUTED_VALUE"""),1147497471)</f>
        <v>1147497471</v>
      </c>
      <c r="C21" s="1" t="str">
        <f ca="1">IFERROR(__xludf.DUMMYFUNCTION("""COMPUTED_VALUE"""),"ms371352@gmail.com")</f>
        <v>ms371352@gmail.com</v>
      </c>
      <c r="D21" s="1" t="str">
        <f ca="1">IFERROR(__xludf.DUMMYFUNCTION("""COMPUTED_VALUE"""),"Cairo University")</f>
        <v>Cairo University</v>
      </c>
      <c r="E21" s="1" t="str">
        <f ca="1">IFERROR(__xludf.DUMMYFUNCTION("""COMPUTED_VALUE"""),"Engineering")</f>
        <v>Engineering</v>
      </c>
      <c r="F21" s="1">
        <f ca="1">IFERROR(__xludf.DUMMYFUNCTION("""COMPUTED_VALUE"""),2025)</f>
        <v>2025</v>
      </c>
      <c r="G21" s="1" t="str">
        <f ca="1">IFERROR(__xludf.DUMMYFUNCTION("""COMPUTED_VALUE"""),"Member")</f>
        <v>Member</v>
      </c>
      <c r="H21" s="1" t="str">
        <f ca="1">IFERROR(__xludf.DUMMYFUNCTION("""COMPUTED_VALUE"""),"IT-Mobile")</f>
        <v>IT-Mobile</v>
      </c>
      <c r="I21" s="1">
        <f ca="1">IFERROR(__xludf.DUMMYFUNCTION("""COMPUTED_VALUE"""),2023)</f>
        <v>2023</v>
      </c>
      <c r="J21" s="1" t="str">
        <f ca="1">IFERROR(__xludf.DUMMYFUNCTION("""COMPUTED_VALUE"""),"membership")</f>
        <v>membership</v>
      </c>
      <c r="K21" s="1" t="str">
        <f ca="1">IFERROR(__xludf.DUMMYFUNCTION("""COMPUTED_VALUE"""),"{}")</f>
        <v>{}</v>
      </c>
    </row>
    <row r="22" spans="1:13" ht="16.2" x14ac:dyDescent="0.4">
      <c r="A22" s="1" t="str">
        <f ca="1">IFERROR(__xludf.DUMMYFUNCTION("""COMPUTED_VALUE"""),"Yasmin Yasser Ali ")</f>
        <v xml:space="preserve">Yasmin Yasser Ali </v>
      </c>
      <c r="B22" s="1">
        <f ca="1">IFERROR(__xludf.DUMMYFUNCTION("""COMPUTED_VALUE"""),1212907329)</f>
        <v>1212907329</v>
      </c>
      <c r="C22" s="1" t="str">
        <f ca="1">IFERROR(__xludf.DUMMYFUNCTION("""COMPUTED_VALUE"""),"yasminyasser508@gmail.com")</f>
        <v>yasminyasser508@gmail.com</v>
      </c>
      <c r="D22" s="1" t="str">
        <f ca="1">IFERROR(__xludf.DUMMYFUNCTION("""COMPUTED_VALUE"""),"Cairo University")</f>
        <v>Cairo University</v>
      </c>
      <c r="E22" s="1" t="str">
        <f ca="1">IFERROR(__xludf.DUMMYFUNCTION("""COMPUTED_VALUE"""),"Systems and Biomedical engineering ")</f>
        <v xml:space="preserve">Systems and Biomedical engineering </v>
      </c>
      <c r="F22" s="1">
        <f ca="1">IFERROR(__xludf.DUMMYFUNCTION("""COMPUTED_VALUE"""),2024)</f>
        <v>2024</v>
      </c>
      <c r="G22" s="1" t="str">
        <f ca="1">IFERROR(__xludf.DUMMYFUNCTION("""COMPUTED_VALUE"""),"Member")</f>
        <v>Member</v>
      </c>
      <c r="H22" s="1" t="str">
        <f ca="1">IFERROR(__xludf.DUMMYFUNCTION("""COMPUTED_VALUE"""),"IT-Mobile")</f>
        <v>IT-Mobile</v>
      </c>
      <c r="I22" s="1">
        <f ca="1">IFERROR(__xludf.DUMMYFUNCTION("""COMPUTED_VALUE"""),2023)</f>
        <v>2023</v>
      </c>
      <c r="J22" s="1" t="str">
        <f ca="1">IFERROR(__xludf.DUMMYFUNCTION("""COMPUTED_VALUE"""),"membership")</f>
        <v>membership</v>
      </c>
      <c r="K22" s="1" t="str">
        <f ca="1">IFERROR(__xludf.DUMMYFUNCTION("""COMPUTED_VALUE"""),"{}")</f>
        <v>{}</v>
      </c>
    </row>
    <row r="23" spans="1:13" ht="16.2" x14ac:dyDescent="0.4">
      <c r="A23" s="1" t="str">
        <f ca="1">IFERROR(__xludf.DUMMYFUNCTION("""COMPUTED_VALUE"""),"Mohamed Elsayed")</f>
        <v>Mohamed Elsayed</v>
      </c>
      <c r="B23" s="1">
        <f ca="1">IFERROR(__xludf.DUMMYFUNCTION("""COMPUTED_VALUE"""),1068967818)</f>
        <v>1068967818</v>
      </c>
      <c r="C23" s="1" t="str">
        <f ca="1">IFERROR(__xludf.DUMMYFUNCTION("""COMPUTED_VALUE"""),"melsayed845@gmail.com")</f>
        <v>melsayed845@gmail.com</v>
      </c>
      <c r="D23" s="1" t="str">
        <f ca="1">IFERROR(__xludf.DUMMYFUNCTION("""COMPUTED_VALUE"""),"Cairo University")</f>
        <v>Cairo University</v>
      </c>
      <c r="E23" s="1" t="str">
        <f ca="1">IFERROR(__xludf.DUMMYFUNCTION("""COMPUTED_VALUE"""),"Engineering")</f>
        <v>Engineering</v>
      </c>
      <c r="F23" s="1">
        <f ca="1">IFERROR(__xludf.DUMMYFUNCTION("""COMPUTED_VALUE"""),2025)</f>
        <v>2025</v>
      </c>
      <c r="G23" s="1" t="str">
        <f ca="1">IFERROR(__xludf.DUMMYFUNCTION("""COMPUTED_VALUE"""),"Member")</f>
        <v>Member</v>
      </c>
      <c r="H23" s="1" t="str">
        <f ca="1">IFERROR(__xludf.DUMMYFUNCTION("""COMPUTED_VALUE"""),"IT-Mobile")</f>
        <v>IT-Mobile</v>
      </c>
      <c r="I23" s="1">
        <f ca="1">IFERROR(__xludf.DUMMYFUNCTION("""COMPUTED_VALUE"""),2023)</f>
        <v>2023</v>
      </c>
      <c r="J23" s="1" t="str">
        <f ca="1">IFERROR(__xludf.DUMMYFUNCTION("""COMPUTED_VALUE"""),"membership")</f>
        <v>membership</v>
      </c>
      <c r="K23" s="1" t="str">
        <f ca="1">IFERROR(__xludf.DUMMYFUNCTION("""COMPUTED_VALUE"""),"{}")</f>
        <v>{}</v>
      </c>
    </row>
    <row r="24" spans="1:13" ht="16.2" x14ac:dyDescent="0.4">
      <c r="A24" s="1" t="str">
        <f ca="1">IFERROR(__xludf.DUMMYFUNCTION("""COMPUTED_VALUE"""),"Abdulrahman Emad")</f>
        <v>Abdulrahman Emad</v>
      </c>
      <c r="B24" s="1">
        <f ca="1">IFERROR(__xludf.DUMMYFUNCTION("""COMPUTED_VALUE"""),1027235802)</f>
        <v>1027235802</v>
      </c>
      <c r="C24" s="1" t="str">
        <f ca="1">IFERROR(__xludf.DUMMYFUNCTION("""COMPUTED_VALUE"""),"abduelrahmanemad@gmail.com")</f>
        <v>abduelrahmanemad@gmail.com</v>
      </c>
      <c r="D24" s="1" t="str">
        <f ca="1">IFERROR(__xludf.DUMMYFUNCTION("""COMPUTED_VALUE"""),"Cairo University")</f>
        <v>Cairo University</v>
      </c>
      <c r="E24" s="1" t="str">
        <f ca="1">IFERROR(__xludf.DUMMYFUNCTION("""COMPUTED_VALUE"""),"Engineering")</f>
        <v>Engineering</v>
      </c>
      <c r="F24" s="1">
        <f ca="1">IFERROR(__xludf.DUMMYFUNCTION("""COMPUTED_VALUE"""),2025)</f>
        <v>2025</v>
      </c>
      <c r="G24" s="1" t="str">
        <f ca="1">IFERROR(__xludf.DUMMYFUNCTION("""COMPUTED_VALUE"""),"Member")</f>
        <v>Member</v>
      </c>
      <c r="H24" s="1" t="str">
        <f ca="1">IFERROR(__xludf.DUMMYFUNCTION("""COMPUTED_VALUE"""),"IT-Mobile")</f>
        <v>IT-Mobile</v>
      </c>
      <c r="I24" s="1">
        <f ca="1">IFERROR(__xludf.DUMMYFUNCTION("""COMPUTED_VALUE"""),2023)</f>
        <v>2023</v>
      </c>
      <c r="J24" s="1" t="str">
        <f ca="1">IFERROR(__xludf.DUMMYFUNCTION("""COMPUTED_VALUE"""),"membership")</f>
        <v>membership</v>
      </c>
      <c r="K24" s="1" t="str">
        <f ca="1">IFERROR(__xludf.DUMMYFUNCTION("""COMPUTED_VALUE"""),"{}")</f>
        <v>{}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IT-Mobile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20115</cp:lastModifiedBy>
  <dcterms:created xsi:type="dcterms:W3CDTF">2022-11-03T23:02:16Z</dcterms:created>
  <dcterms:modified xsi:type="dcterms:W3CDTF">2022-11-06T17:20:30Z</dcterms:modified>
</cp:coreProperties>
</file>